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ROZPOČTY\Zakázky\Dobříš_Tylova\SP_RO+VV\"/>
    </mc:Choice>
  </mc:AlternateContent>
  <xr:revisionPtr revIDLastSave="0" documentId="13_ncr:1_{1527BF5B-BECC-4DC8-A5AA-781D333878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VOP k ceně díla" sheetId="8" r:id="rId2"/>
    <sheet name="SO 101 - Komunikace a zpe..." sheetId="2" r:id="rId3"/>
    <sheet name="SO 401 - Veřejné osvětlení" sheetId="3" r:id="rId4"/>
    <sheet name="SO 901 - Hrubý návrh DIO" sheetId="4" r:id="rId5"/>
    <sheet name="VON - Vedlejší a ostatní ..." sheetId="5" r:id="rId6"/>
    <sheet name="Seznam figur" sheetId="6" r:id="rId7"/>
    <sheet name="Pokyny pro vyplnění" sheetId="7" r:id="rId8"/>
  </sheets>
  <definedNames>
    <definedName name="_xlnm._FilterDatabase" localSheetId="2" hidden="1">'SO 101 - Komunikace a zpe...'!$C$109:$K$2033</definedName>
    <definedName name="_xlnm._FilterDatabase" localSheetId="3" hidden="1">'SO 401 - Veřejné osvětlení'!$C$87:$K$166</definedName>
    <definedName name="_xlnm._FilterDatabase" localSheetId="4" hidden="1">'SO 901 - Hrubý návrh DIO'!$C$81:$K$224</definedName>
    <definedName name="_xlnm._FilterDatabase" localSheetId="5" hidden="1">'VON - Vedlejší a ostatní ...'!$C$83:$K$114</definedName>
    <definedName name="_xlnm.Print_Titles" localSheetId="0">'Rekapitulace stavby'!$52:$52</definedName>
    <definedName name="_xlnm.Print_Titles" localSheetId="6">'Seznam figur'!$9:$9</definedName>
    <definedName name="_xlnm.Print_Titles" localSheetId="2">'SO 101 - Komunikace a zpe...'!$109:$109</definedName>
    <definedName name="_xlnm.Print_Titles" localSheetId="3">'SO 401 - Veřejné osvětlení'!$87:$87</definedName>
    <definedName name="_xlnm.Print_Titles" localSheetId="4">'SO 901 - Hrubý návrh DIO'!$81:$81</definedName>
    <definedName name="_xlnm.Print_Titles" localSheetId="5">'VON - Vedlejší a ostatní ...'!$83:$83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6">'Seznam figur'!$C$4:$G$828</definedName>
    <definedName name="_xlnm.Print_Area" localSheetId="2">'SO 101 - Komunikace a zpe...'!$C$4:$J$39,'SO 101 - Komunikace a zpe...'!$C$45:$J$91,'SO 101 - Komunikace a zpe...'!$C$97:$K$2033</definedName>
    <definedName name="_xlnm.Print_Area" localSheetId="3">'SO 401 - Veřejné osvětlení'!$C$4:$J$39,'SO 401 - Veřejné osvětlení'!$C$45:$J$69,'SO 401 - Veřejné osvětlení'!$C$75:$K$166</definedName>
    <definedName name="_xlnm.Print_Area" localSheetId="4">'SO 901 - Hrubý návrh DIO'!$C$4:$J$39,'SO 901 - Hrubý návrh DIO'!$C$45:$J$63,'SO 901 - Hrubý návrh DIO'!$C$69:$K$224</definedName>
    <definedName name="_xlnm.Print_Area" localSheetId="5">'VON - Vedlejší a ostatní ...'!$C$4:$J$39,'VON - Vedlejší a ostatní ...'!$C$45:$J$65,'VON - Vedlejší a ostatní ...'!$C$71:$K$114</definedName>
    <definedName name="_xlnm.Print_Area" localSheetId="1">'VOP k ceně díla'!$A$1:$F$29</definedName>
  </definedNames>
  <calcPr calcId="181029"/>
</workbook>
</file>

<file path=xl/calcChain.xml><?xml version="1.0" encoding="utf-8"?>
<calcChain xmlns="http://schemas.openxmlformats.org/spreadsheetml/2006/main">
  <c r="D7" i="6" l="1"/>
  <c r="J37" i="5"/>
  <c r="J36" i="5"/>
  <c r="AY58" i="1" s="1"/>
  <c r="J35" i="5"/>
  <c r="AX58" i="1" s="1"/>
  <c r="BI113" i="5"/>
  <c r="BH113" i="5"/>
  <c r="BG113" i="5"/>
  <c r="BF113" i="5"/>
  <c r="T113" i="5"/>
  <c r="T112" i="5" s="1"/>
  <c r="R113" i="5"/>
  <c r="R112" i="5" s="1"/>
  <c r="P113" i="5"/>
  <c r="P112" i="5" s="1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3" i="5"/>
  <c r="BH103" i="5"/>
  <c r="BG103" i="5"/>
  <c r="BF103" i="5"/>
  <c r="T103" i="5"/>
  <c r="T102" i="5" s="1"/>
  <c r="R103" i="5"/>
  <c r="R102" i="5"/>
  <c r="P103" i="5"/>
  <c r="P102" i="5"/>
  <c r="BI100" i="5"/>
  <c r="BH100" i="5"/>
  <c r="BG100" i="5"/>
  <c r="BF100" i="5"/>
  <c r="T100" i="5"/>
  <c r="R100" i="5"/>
  <c r="P100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4" i="5"/>
  <c r="BH94" i="5"/>
  <c r="BG94" i="5"/>
  <c r="BF94" i="5"/>
  <c r="T94" i="5"/>
  <c r="R94" i="5"/>
  <c r="P94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BI87" i="5"/>
  <c r="BH87" i="5"/>
  <c r="BG87" i="5"/>
  <c r="BF87" i="5"/>
  <c r="T87" i="5"/>
  <c r="R87" i="5"/>
  <c r="P87" i="5"/>
  <c r="J81" i="5"/>
  <c r="J80" i="5"/>
  <c r="F80" i="5"/>
  <c r="F78" i="5"/>
  <c r="E76" i="5"/>
  <c r="J55" i="5"/>
  <c r="J54" i="5"/>
  <c r="F54" i="5"/>
  <c r="F52" i="5"/>
  <c r="E50" i="5"/>
  <c r="J18" i="5"/>
  <c r="E18" i="5"/>
  <c r="F81" i="5"/>
  <c r="J17" i="5"/>
  <c r="J12" i="5"/>
  <c r="J78" i="5" s="1"/>
  <c r="E7" i="5"/>
  <c r="E74" i="5" s="1"/>
  <c r="J37" i="4"/>
  <c r="J36" i="4"/>
  <c r="AY57" i="1"/>
  <c r="J35" i="4"/>
  <c r="AX57" i="1"/>
  <c r="BI213" i="4"/>
  <c r="BH213" i="4"/>
  <c r="BG213" i="4"/>
  <c r="BF213" i="4"/>
  <c r="T213" i="4"/>
  <c r="R213" i="4"/>
  <c r="P213" i="4"/>
  <c r="BI202" i="4"/>
  <c r="BH202" i="4"/>
  <c r="BG202" i="4"/>
  <c r="BF202" i="4"/>
  <c r="T202" i="4"/>
  <c r="R202" i="4"/>
  <c r="P202" i="4"/>
  <c r="BI190" i="4"/>
  <c r="BH190" i="4"/>
  <c r="BG190" i="4"/>
  <c r="BF190" i="4"/>
  <c r="T190" i="4"/>
  <c r="R190" i="4"/>
  <c r="P190" i="4"/>
  <c r="BI179" i="4"/>
  <c r="BH179" i="4"/>
  <c r="BG179" i="4"/>
  <c r="BF179" i="4"/>
  <c r="T179" i="4"/>
  <c r="R179" i="4"/>
  <c r="P179" i="4"/>
  <c r="BI170" i="4"/>
  <c r="BH170" i="4"/>
  <c r="BG170" i="4"/>
  <c r="BF170" i="4"/>
  <c r="T170" i="4"/>
  <c r="R170" i="4"/>
  <c r="P170" i="4"/>
  <c r="BI162" i="4"/>
  <c r="BH162" i="4"/>
  <c r="BG162" i="4"/>
  <c r="BF162" i="4"/>
  <c r="T162" i="4"/>
  <c r="R162" i="4"/>
  <c r="P162" i="4"/>
  <c r="BI141" i="4"/>
  <c r="BH141" i="4"/>
  <c r="BG141" i="4"/>
  <c r="BF141" i="4"/>
  <c r="T141" i="4"/>
  <c r="R141" i="4"/>
  <c r="P141" i="4"/>
  <c r="BI121" i="4"/>
  <c r="BH121" i="4"/>
  <c r="BG121" i="4"/>
  <c r="BF121" i="4"/>
  <c r="T121" i="4"/>
  <c r="R121" i="4"/>
  <c r="P121" i="4"/>
  <c r="BI112" i="4"/>
  <c r="BH112" i="4"/>
  <c r="BG112" i="4"/>
  <c r="BF112" i="4"/>
  <c r="T112" i="4"/>
  <c r="R112" i="4"/>
  <c r="P112" i="4"/>
  <c r="BI104" i="4"/>
  <c r="BH104" i="4"/>
  <c r="BG104" i="4"/>
  <c r="BF104" i="4"/>
  <c r="T104" i="4"/>
  <c r="R104" i="4"/>
  <c r="P104" i="4"/>
  <c r="BI94" i="4"/>
  <c r="BH94" i="4"/>
  <c r="BG94" i="4"/>
  <c r="BF94" i="4"/>
  <c r="T94" i="4"/>
  <c r="T84" i="4"/>
  <c r="R94" i="4"/>
  <c r="R84" i="4"/>
  <c r="P94" i="4"/>
  <c r="P84" i="4" s="1"/>
  <c r="BI85" i="4"/>
  <c r="BH85" i="4"/>
  <c r="BG85" i="4"/>
  <c r="BF85" i="4"/>
  <c r="T85" i="4"/>
  <c r="R85" i="4"/>
  <c r="P85" i="4"/>
  <c r="J79" i="4"/>
  <c r="J78" i="4"/>
  <c r="F78" i="4"/>
  <c r="F76" i="4"/>
  <c r="E74" i="4"/>
  <c r="J55" i="4"/>
  <c r="J54" i="4"/>
  <c r="F54" i="4"/>
  <c r="F52" i="4"/>
  <c r="E50" i="4"/>
  <c r="J18" i="4"/>
  <c r="E18" i="4"/>
  <c r="F55" i="4"/>
  <c r="J17" i="4"/>
  <c r="J12" i="4"/>
  <c r="J76" i="4" s="1"/>
  <c r="E7" i="4"/>
  <c r="E72" i="4" s="1"/>
  <c r="J37" i="3"/>
  <c r="J36" i="3"/>
  <c r="AY56" i="1"/>
  <c r="J35" i="3"/>
  <c r="AX56" i="1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J85" i="3"/>
  <c r="J84" i="3"/>
  <c r="F84" i="3"/>
  <c r="F82" i="3"/>
  <c r="E80" i="3"/>
  <c r="J55" i="3"/>
  <c r="J54" i="3"/>
  <c r="F54" i="3"/>
  <c r="F52" i="3"/>
  <c r="E50" i="3"/>
  <c r="J18" i="3"/>
  <c r="E18" i="3"/>
  <c r="F85" i="3"/>
  <c r="J17" i="3"/>
  <c r="J12" i="3"/>
  <c r="J52" i="3" s="1"/>
  <c r="E7" i="3"/>
  <c r="E78" i="3" s="1"/>
  <c r="J37" i="2"/>
  <c r="J36" i="2"/>
  <c r="AY55" i="1"/>
  <c r="J35" i="2"/>
  <c r="AX55" i="1"/>
  <c r="BI2032" i="2"/>
  <c r="BH2032" i="2"/>
  <c r="BG2032" i="2"/>
  <c r="BF2032" i="2"/>
  <c r="T2032" i="2"/>
  <c r="R2032" i="2"/>
  <c r="P2032" i="2"/>
  <c r="BI2031" i="2"/>
  <c r="BH2031" i="2"/>
  <c r="BG2031" i="2"/>
  <c r="BF2031" i="2"/>
  <c r="T2031" i="2"/>
  <c r="R2031" i="2"/>
  <c r="P2031" i="2"/>
  <c r="BI2023" i="2"/>
  <c r="BH2023" i="2"/>
  <c r="BG2023" i="2"/>
  <c r="BF2023" i="2"/>
  <c r="T2023" i="2"/>
  <c r="R2023" i="2"/>
  <c r="P2023" i="2"/>
  <c r="BI2015" i="2"/>
  <c r="BH2015" i="2"/>
  <c r="BG2015" i="2"/>
  <c r="BF2015" i="2"/>
  <c r="T2015" i="2"/>
  <c r="R2015" i="2"/>
  <c r="P2015" i="2"/>
  <c r="BI2007" i="2"/>
  <c r="BH2007" i="2"/>
  <c r="BG2007" i="2"/>
  <c r="BF2007" i="2"/>
  <c r="T2007" i="2"/>
  <c r="R2007" i="2"/>
  <c r="P2007" i="2"/>
  <c r="BI2005" i="2"/>
  <c r="BH2005" i="2"/>
  <c r="BG2005" i="2"/>
  <c r="BF2005" i="2"/>
  <c r="T2005" i="2"/>
  <c r="R2005" i="2"/>
  <c r="P2005" i="2"/>
  <c r="BI1998" i="2"/>
  <c r="BH1998" i="2"/>
  <c r="BG1998" i="2"/>
  <c r="BF1998" i="2"/>
  <c r="T1998" i="2"/>
  <c r="R1998" i="2"/>
  <c r="P1998" i="2"/>
  <c r="BI1991" i="2"/>
  <c r="BH1991" i="2"/>
  <c r="BG1991" i="2"/>
  <c r="BF1991" i="2"/>
  <c r="T1991" i="2"/>
  <c r="R1991" i="2"/>
  <c r="P1991" i="2"/>
  <c r="BI1987" i="2"/>
  <c r="BH1987" i="2"/>
  <c r="BG1987" i="2"/>
  <c r="BF1987" i="2"/>
  <c r="T1987" i="2"/>
  <c r="R1987" i="2"/>
  <c r="P1987" i="2"/>
  <c r="BI1982" i="2"/>
  <c r="BH1982" i="2"/>
  <c r="BG1982" i="2"/>
  <c r="BF1982" i="2"/>
  <c r="T1982" i="2"/>
  <c r="R1982" i="2"/>
  <c r="P1982" i="2"/>
  <c r="BI1977" i="2"/>
  <c r="BH1977" i="2"/>
  <c r="BG1977" i="2"/>
  <c r="BF1977" i="2"/>
  <c r="T1977" i="2"/>
  <c r="R1977" i="2"/>
  <c r="P1977" i="2"/>
  <c r="BI1973" i="2"/>
  <c r="BH1973" i="2"/>
  <c r="BG1973" i="2"/>
  <c r="BF1973" i="2"/>
  <c r="T1973" i="2"/>
  <c r="R1973" i="2"/>
  <c r="P1973" i="2"/>
  <c r="BI1968" i="2"/>
  <c r="BH1968" i="2"/>
  <c r="BG1968" i="2"/>
  <c r="BF1968" i="2"/>
  <c r="T1968" i="2"/>
  <c r="R1968" i="2"/>
  <c r="P1968" i="2"/>
  <c r="BI1966" i="2"/>
  <c r="BH1966" i="2"/>
  <c r="BG1966" i="2"/>
  <c r="BF1966" i="2"/>
  <c r="T1966" i="2"/>
  <c r="R1966" i="2"/>
  <c r="P1966" i="2"/>
  <c r="BI1962" i="2"/>
  <c r="BH1962" i="2"/>
  <c r="BG1962" i="2"/>
  <c r="BF1962" i="2"/>
  <c r="T1962" i="2"/>
  <c r="R1962" i="2"/>
  <c r="P1962" i="2"/>
  <c r="BI1955" i="2"/>
  <c r="BH1955" i="2"/>
  <c r="BG1955" i="2"/>
  <c r="BF1955" i="2"/>
  <c r="T1955" i="2"/>
  <c r="R1955" i="2"/>
  <c r="P1955" i="2"/>
  <c r="BI1948" i="2"/>
  <c r="BH1948" i="2"/>
  <c r="BG1948" i="2"/>
  <c r="BF1948" i="2"/>
  <c r="T1948" i="2"/>
  <c r="R1948" i="2"/>
  <c r="P1948" i="2"/>
  <c r="BI1941" i="2"/>
  <c r="BH1941" i="2"/>
  <c r="BG1941" i="2"/>
  <c r="BF1941" i="2"/>
  <c r="T1941" i="2"/>
  <c r="R1941" i="2"/>
  <c r="P1941" i="2"/>
  <c r="BI1937" i="2"/>
  <c r="BH1937" i="2"/>
  <c r="BG1937" i="2"/>
  <c r="BF1937" i="2"/>
  <c r="T1937" i="2"/>
  <c r="R1937" i="2"/>
  <c r="P1937" i="2"/>
  <c r="BI1931" i="2"/>
  <c r="BH1931" i="2"/>
  <c r="BG1931" i="2"/>
  <c r="BF1931" i="2"/>
  <c r="T1931" i="2"/>
  <c r="R1931" i="2"/>
  <c r="P1931" i="2"/>
  <c r="BI1925" i="2"/>
  <c r="BH1925" i="2"/>
  <c r="BG1925" i="2"/>
  <c r="BF1925" i="2"/>
  <c r="T1925" i="2"/>
  <c r="R1925" i="2"/>
  <c r="P1925" i="2"/>
  <c r="BI1921" i="2"/>
  <c r="BH1921" i="2"/>
  <c r="BG1921" i="2"/>
  <c r="BF1921" i="2"/>
  <c r="T1921" i="2"/>
  <c r="T1920" i="2" s="1"/>
  <c r="R1921" i="2"/>
  <c r="R1920" i="2" s="1"/>
  <c r="P1921" i="2"/>
  <c r="P1920" i="2" s="1"/>
  <c r="BI1913" i="2"/>
  <c r="BH1913" i="2"/>
  <c r="BG1913" i="2"/>
  <c r="BF1913" i="2"/>
  <c r="T1913" i="2"/>
  <c r="R1913" i="2"/>
  <c r="P1913" i="2"/>
  <c r="BI1904" i="2"/>
  <c r="BH1904" i="2"/>
  <c r="BG1904" i="2"/>
  <c r="BF1904" i="2"/>
  <c r="T1904" i="2"/>
  <c r="R1904" i="2"/>
  <c r="P1904" i="2"/>
  <c r="BI1893" i="2"/>
  <c r="BH1893" i="2"/>
  <c r="BG1893" i="2"/>
  <c r="BF1893" i="2"/>
  <c r="T1893" i="2"/>
  <c r="R1893" i="2"/>
  <c r="P1893" i="2"/>
  <c r="BI1880" i="2"/>
  <c r="BH1880" i="2"/>
  <c r="BG1880" i="2"/>
  <c r="BF1880" i="2"/>
  <c r="T1880" i="2"/>
  <c r="R1880" i="2"/>
  <c r="P1880" i="2"/>
  <c r="BI1867" i="2"/>
  <c r="BH1867" i="2"/>
  <c r="BG1867" i="2"/>
  <c r="BF1867" i="2"/>
  <c r="T1867" i="2"/>
  <c r="R1867" i="2"/>
  <c r="P1867" i="2"/>
  <c r="BI1853" i="2"/>
  <c r="BH1853" i="2"/>
  <c r="BG1853" i="2"/>
  <c r="BF1853" i="2"/>
  <c r="T1853" i="2"/>
  <c r="R1853" i="2"/>
  <c r="P1853" i="2"/>
  <c r="BI1840" i="2"/>
  <c r="BH1840" i="2"/>
  <c r="BG1840" i="2"/>
  <c r="BF1840" i="2"/>
  <c r="T1840" i="2"/>
  <c r="R1840" i="2"/>
  <c r="P1840" i="2"/>
  <c r="BI1832" i="2"/>
  <c r="BH1832" i="2"/>
  <c r="BG1832" i="2"/>
  <c r="BF1832" i="2"/>
  <c r="T1832" i="2"/>
  <c r="R1832" i="2"/>
  <c r="P1832" i="2"/>
  <c r="BI1825" i="2"/>
  <c r="BH1825" i="2"/>
  <c r="BG1825" i="2"/>
  <c r="BF1825" i="2"/>
  <c r="T1825" i="2"/>
  <c r="R1825" i="2"/>
  <c r="P1825" i="2"/>
  <c r="BI1815" i="2"/>
  <c r="BH1815" i="2"/>
  <c r="BG1815" i="2"/>
  <c r="BF1815" i="2"/>
  <c r="T1815" i="2"/>
  <c r="R1815" i="2"/>
  <c r="P1815" i="2"/>
  <c r="BI1806" i="2"/>
  <c r="BH1806" i="2"/>
  <c r="BG1806" i="2"/>
  <c r="BF1806" i="2"/>
  <c r="T1806" i="2"/>
  <c r="R1806" i="2"/>
  <c r="P1806" i="2"/>
  <c r="BI1798" i="2"/>
  <c r="BH1798" i="2"/>
  <c r="BG1798" i="2"/>
  <c r="BF1798" i="2"/>
  <c r="T1798" i="2"/>
  <c r="R1798" i="2"/>
  <c r="P1798" i="2"/>
  <c r="BI1791" i="2"/>
  <c r="BH1791" i="2"/>
  <c r="BG1791" i="2"/>
  <c r="BF1791" i="2"/>
  <c r="T1791" i="2"/>
  <c r="R1791" i="2"/>
  <c r="P1791" i="2"/>
  <c r="BI1784" i="2"/>
  <c r="BH1784" i="2"/>
  <c r="BG1784" i="2"/>
  <c r="BF1784" i="2"/>
  <c r="T1784" i="2"/>
  <c r="R1784" i="2"/>
  <c r="P1784" i="2"/>
  <c r="BI1777" i="2"/>
  <c r="BH1777" i="2"/>
  <c r="BG1777" i="2"/>
  <c r="BF1777" i="2"/>
  <c r="T1777" i="2"/>
  <c r="R1777" i="2"/>
  <c r="P1777" i="2"/>
  <c r="BI1770" i="2"/>
  <c r="BH1770" i="2"/>
  <c r="BG1770" i="2"/>
  <c r="BF1770" i="2"/>
  <c r="T1770" i="2"/>
  <c r="R1770" i="2"/>
  <c r="P1770" i="2"/>
  <c r="BI1763" i="2"/>
  <c r="BH1763" i="2"/>
  <c r="BG1763" i="2"/>
  <c r="BF1763" i="2"/>
  <c r="T1763" i="2"/>
  <c r="R1763" i="2"/>
  <c r="P1763" i="2"/>
  <c r="BI1759" i="2"/>
  <c r="BH1759" i="2"/>
  <c r="BG1759" i="2"/>
  <c r="BF1759" i="2"/>
  <c r="T1759" i="2"/>
  <c r="R1759" i="2"/>
  <c r="P1759" i="2"/>
  <c r="BI1756" i="2"/>
  <c r="BH1756" i="2"/>
  <c r="BG1756" i="2"/>
  <c r="BF1756" i="2"/>
  <c r="T1756" i="2"/>
  <c r="R1756" i="2"/>
  <c r="P1756" i="2"/>
  <c r="BI1753" i="2"/>
  <c r="BH1753" i="2"/>
  <c r="BG1753" i="2"/>
  <c r="BF1753" i="2"/>
  <c r="T1753" i="2"/>
  <c r="R1753" i="2"/>
  <c r="P1753" i="2"/>
  <c r="BI1750" i="2"/>
  <c r="BH1750" i="2"/>
  <c r="BG1750" i="2"/>
  <c r="BF1750" i="2"/>
  <c r="T1750" i="2"/>
  <c r="R1750" i="2"/>
  <c r="P1750" i="2"/>
  <c r="BI1747" i="2"/>
  <c r="BH1747" i="2"/>
  <c r="BG1747" i="2"/>
  <c r="BF1747" i="2"/>
  <c r="T1747" i="2"/>
  <c r="R1747" i="2"/>
  <c r="P1747" i="2"/>
  <c r="BI1744" i="2"/>
  <c r="BH1744" i="2"/>
  <c r="BG1744" i="2"/>
  <c r="BF1744" i="2"/>
  <c r="T1744" i="2"/>
  <c r="R1744" i="2"/>
  <c r="P1744" i="2"/>
  <c r="BI1741" i="2"/>
  <c r="BH1741" i="2"/>
  <c r="BG1741" i="2"/>
  <c r="BF1741" i="2"/>
  <c r="T1741" i="2"/>
  <c r="R1741" i="2"/>
  <c r="P1741" i="2"/>
  <c r="BI1738" i="2"/>
  <c r="BH1738" i="2"/>
  <c r="BG1738" i="2"/>
  <c r="BF1738" i="2"/>
  <c r="T1738" i="2"/>
  <c r="R1738" i="2"/>
  <c r="P1738" i="2"/>
  <c r="BI1735" i="2"/>
  <c r="BH1735" i="2"/>
  <c r="BG1735" i="2"/>
  <c r="BF1735" i="2"/>
  <c r="T1735" i="2"/>
  <c r="R1735" i="2"/>
  <c r="P1735" i="2"/>
  <c r="BI1732" i="2"/>
  <c r="BH1732" i="2"/>
  <c r="BG1732" i="2"/>
  <c r="BF1732" i="2"/>
  <c r="T1732" i="2"/>
  <c r="R1732" i="2"/>
  <c r="P1732" i="2"/>
  <c r="BI1729" i="2"/>
  <c r="BH1729" i="2"/>
  <c r="BG1729" i="2"/>
  <c r="BF1729" i="2"/>
  <c r="T1729" i="2"/>
  <c r="R1729" i="2"/>
  <c r="P1729" i="2"/>
  <c r="BI1723" i="2"/>
  <c r="BH1723" i="2"/>
  <c r="BG1723" i="2"/>
  <c r="BF1723" i="2"/>
  <c r="T1723" i="2"/>
  <c r="R1723" i="2"/>
  <c r="P1723" i="2"/>
  <c r="BI1706" i="2"/>
  <c r="BH1706" i="2"/>
  <c r="BG1706" i="2"/>
  <c r="BF1706" i="2"/>
  <c r="T1706" i="2"/>
  <c r="R1706" i="2"/>
  <c r="P1706" i="2"/>
  <c r="BI1697" i="2"/>
  <c r="BH1697" i="2"/>
  <c r="BG1697" i="2"/>
  <c r="BF1697" i="2"/>
  <c r="T1697" i="2"/>
  <c r="R1697" i="2"/>
  <c r="P1697" i="2"/>
  <c r="BI1693" i="2"/>
  <c r="BH1693" i="2"/>
  <c r="BG1693" i="2"/>
  <c r="BF1693" i="2"/>
  <c r="T1693" i="2"/>
  <c r="R1693" i="2"/>
  <c r="P1693" i="2"/>
  <c r="BI1689" i="2"/>
  <c r="BH1689" i="2"/>
  <c r="BG1689" i="2"/>
  <c r="BF1689" i="2"/>
  <c r="T1689" i="2"/>
  <c r="R1689" i="2"/>
  <c r="P1689" i="2"/>
  <c r="BI1684" i="2"/>
  <c r="BH1684" i="2"/>
  <c r="BG1684" i="2"/>
  <c r="BF1684" i="2"/>
  <c r="T1684" i="2"/>
  <c r="R1684" i="2"/>
  <c r="P1684" i="2"/>
  <c r="BI1676" i="2"/>
  <c r="BH1676" i="2"/>
  <c r="BG1676" i="2"/>
  <c r="BF1676" i="2"/>
  <c r="T1676" i="2"/>
  <c r="R1676" i="2"/>
  <c r="P1676" i="2"/>
  <c r="BI1671" i="2"/>
  <c r="BH1671" i="2"/>
  <c r="BG1671" i="2"/>
  <c r="BF1671" i="2"/>
  <c r="T1671" i="2"/>
  <c r="R1671" i="2"/>
  <c r="P1671" i="2"/>
  <c r="BI1666" i="2"/>
  <c r="BH1666" i="2"/>
  <c r="BG1666" i="2"/>
  <c r="BF1666" i="2"/>
  <c r="T1666" i="2"/>
  <c r="R1666" i="2"/>
  <c r="P1666" i="2"/>
  <c r="BI1658" i="2"/>
  <c r="BH1658" i="2"/>
  <c r="BG1658" i="2"/>
  <c r="BF1658" i="2"/>
  <c r="T1658" i="2"/>
  <c r="R1658" i="2"/>
  <c r="P1658" i="2"/>
  <c r="BI1644" i="2"/>
  <c r="BH1644" i="2"/>
  <c r="BG1644" i="2"/>
  <c r="BF1644" i="2"/>
  <c r="T1644" i="2"/>
  <c r="R1644" i="2"/>
  <c r="P1644" i="2"/>
  <c r="BI1625" i="2"/>
  <c r="BH1625" i="2"/>
  <c r="BG1625" i="2"/>
  <c r="BF1625" i="2"/>
  <c r="T1625" i="2"/>
  <c r="R1625" i="2"/>
  <c r="P1625" i="2"/>
  <c r="BI1612" i="2"/>
  <c r="BH1612" i="2"/>
  <c r="BG1612" i="2"/>
  <c r="BF1612" i="2"/>
  <c r="T1612" i="2"/>
  <c r="R1612" i="2"/>
  <c r="P1612" i="2"/>
  <c r="BI1607" i="2"/>
  <c r="BH1607" i="2"/>
  <c r="BG1607" i="2"/>
  <c r="BF1607" i="2"/>
  <c r="T1607" i="2"/>
  <c r="R1607" i="2"/>
  <c r="P1607" i="2"/>
  <c r="BI1602" i="2"/>
  <c r="BH1602" i="2"/>
  <c r="BG1602" i="2"/>
  <c r="BF1602" i="2"/>
  <c r="T1602" i="2"/>
  <c r="R1602" i="2"/>
  <c r="P1602" i="2"/>
  <c r="BI1591" i="2"/>
  <c r="BH1591" i="2"/>
  <c r="BG1591" i="2"/>
  <c r="BF1591" i="2"/>
  <c r="T1591" i="2"/>
  <c r="R1591" i="2"/>
  <c r="P1591" i="2"/>
  <c r="BI1580" i="2"/>
  <c r="BH1580" i="2"/>
  <c r="BG1580" i="2"/>
  <c r="BF1580" i="2"/>
  <c r="T1580" i="2"/>
  <c r="R1580" i="2"/>
  <c r="P1580" i="2"/>
  <c r="BI1576" i="2"/>
  <c r="BH1576" i="2"/>
  <c r="BG1576" i="2"/>
  <c r="BF1576" i="2"/>
  <c r="T1576" i="2"/>
  <c r="R1576" i="2"/>
  <c r="P1576" i="2"/>
  <c r="BI1569" i="2"/>
  <c r="BH1569" i="2"/>
  <c r="BG1569" i="2"/>
  <c r="BF1569" i="2"/>
  <c r="T1569" i="2"/>
  <c r="R1569" i="2"/>
  <c r="P1569" i="2"/>
  <c r="BI1566" i="2"/>
  <c r="BH1566" i="2"/>
  <c r="BG1566" i="2"/>
  <c r="BF1566" i="2"/>
  <c r="T1566" i="2"/>
  <c r="R1566" i="2"/>
  <c r="P1566" i="2"/>
  <c r="BI1554" i="2"/>
  <c r="BH1554" i="2"/>
  <c r="BG1554" i="2"/>
  <c r="BF1554" i="2"/>
  <c r="T1554" i="2"/>
  <c r="R1554" i="2"/>
  <c r="P1554" i="2"/>
  <c r="BI1552" i="2"/>
  <c r="BH1552" i="2"/>
  <c r="BG1552" i="2"/>
  <c r="BF1552" i="2"/>
  <c r="T1552" i="2"/>
  <c r="R1552" i="2"/>
  <c r="P1552" i="2"/>
  <c r="BI1543" i="2"/>
  <c r="BH1543" i="2"/>
  <c r="BG1543" i="2"/>
  <c r="BF1543" i="2"/>
  <c r="T1543" i="2"/>
  <c r="R1543" i="2"/>
  <c r="P1543" i="2"/>
  <c r="BI1536" i="2"/>
  <c r="BH1536" i="2"/>
  <c r="BG1536" i="2"/>
  <c r="BF1536" i="2"/>
  <c r="T1536" i="2"/>
  <c r="R1536" i="2"/>
  <c r="P1536" i="2"/>
  <c r="BI1523" i="2"/>
  <c r="BH1523" i="2"/>
  <c r="BG1523" i="2"/>
  <c r="BF1523" i="2"/>
  <c r="T1523" i="2"/>
  <c r="R1523" i="2"/>
  <c r="P1523" i="2"/>
  <c r="BI1504" i="2"/>
  <c r="BH1504" i="2"/>
  <c r="BG1504" i="2"/>
  <c r="BF1504" i="2"/>
  <c r="T1504" i="2"/>
  <c r="R1504" i="2"/>
  <c r="P1504" i="2"/>
  <c r="BI1494" i="2"/>
  <c r="BH1494" i="2"/>
  <c r="BG1494" i="2"/>
  <c r="BF1494" i="2"/>
  <c r="T1494" i="2"/>
  <c r="R1494" i="2"/>
  <c r="P1494" i="2"/>
  <c r="BI1455" i="2"/>
  <c r="BH1455" i="2"/>
  <c r="BG1455" i="2"/>
  <c r="BF1455" i="2"/>
  <c r="T1455" i="2"/>
  <c r="R1455" i="2"/>
  <c r="P1455" i="2"/>
  <c r="BI1452" i="2"/>
  <c r="BH1452" i="2"/>
  <c r="BG1452" i="2"/>
  <c r="BF1452" i="2"/>
  <c r="T1452" i="2"/>
  <c r="R1452" i="2"/>
  <c r="P1452" i="2"/>
  <c r="BI1442" i="2"/>
  <c r="BH1442" i="2"/>
  <c r="BG1442" i="2"/>
  <c r="BF1442" i="2"/>
  <c r="T1442" i="2"/>
  <c r="R1442" i="2"/>
  <c r="P1442" i="2"/>
  <c r="BI1441" i="2"/>
  <c r="BH1441" i="2"/>
  <c r="BG1441" i="2"/>
  <c r="BF1441" i="2"/>
  <c r="T1441" i="2"/>
  <c r="R1441" i="2"/>
  <c r="P1441" i="2"/>
  <c r="BI1433" i="2"/>
  <c r="BH1433" i="2"/>
  <c r="BG1433" i="2"/>
  <c r="BF1433" i="2"/>
  <c r="T1433" i="2"/>
  <c r="R1433" i="2"/>
  <c r="P1433" i="2"/>
  <c r="BI1423" i="2"/>
  <c r="BH1423" i="2"/>
  <c r="BG1423" i="2"/>
  <c r="BF1423" i="2"/>
  <c r="T1423" i="2"/>
  <c r="R1423" i="2"/>
  <c r="P1423" i="2"/>
  <c r="BI1417" i="2"/>
  <c r="BH1417" i="2"/>
  <c r="BG1417" i="2"/>
  <c r="BF1417" i="2"/>
  <c r="T1417" i="2"/>
  <c r="R1417" i="2"/>
  <c r="P1417" i="2"/>
  <c r="BI1411" i="2"/>
  <c r="BH1411" i="2"/>
  <c r="BG1411" i="2"/>
  <c r="BF1411" i="2"/>
  <c r="T1411" i="2"/>
  <c r="R1411" i="2"/>
  <c r="P1411" i="2"/>
  <c r="BI1397" i="2"/>
  <c r="BH1397" i="2"/>
  <c r="BG1397" i="2"/>
  <c r="BF1397" i="2"/>
  <c r="T1397" i="2"/>
  <c r="R1397" i="2"/>
  <c r="P1397" i="2"/>
  <c r="BI1386" i="2"/>
  <c r="BH1386" i="2"/>
  <c r="BG1386" i="2"/>
  <c r="BF1386" i="2"/>
  <c r="T1386" i="2"/>
  <c r="R1386" i="2"/>
  <c r="P1386" i="2"/>
  <c r="BI1376" i="2"/>
  <c r="BH1376" i="2"/>
  <c r="BG1376" i="2"/>
  <c r="BF1376" i="2"/>
  <c r="T1376" i="2"/>
  <c r="R1376" i="2"/>
  <c r="P1376" i="2"/>
  <c r="BI1366" i="2"/>
  <c r="BH1366" i="2"/>
  <c r="BG1366" i="2"/>
  <c r="BF1366" i="2"/>
  <c r="T1366" i="2"/>
  <c r="R1366" i="2"/>
  <c r="P1366" i="2"/>
  <c r="BI1355" i="2"/>
  <c r="BH1355" i="2"/>
  <c r="BG1355" i="2"/>
  <c r="BF1355" i="2"/>
  <c r="T1355" i="2"/>
  <c r="R1355" i="2"/>
  <c r="P1355" i="2"/>
  <c r="BI1345" i="2"/>
  <c r="BH1345" i="2"/>
  <c r="BG1345" i="2"/>
  <c r="BF1345" i="2"/>
  <c r="T1345" i="2"/>
  <c r="R1345" i="2"/>
  <c r="P1345" i="2"/>
  <c r="BI1338" i="2"/>
  <c r="BH1338" i="2"/>
  <c r="BG1338" i="2"/>
  <c r="BF1338" i="2"/>
  <c r="T1338" i="2"/>
  <c r="R1338" i="2"/>
  <c r="P1338" i="2"/>
  <c r="BI1333" i="2"/>
  <c r="BH1333" i="2"/>
  <c r="BG1333" i="2"/>
  <c r="BF1333" i="2"/>
  <c r="T1333" i="2"/>
  <c r="R1333" i="2"/>
  <c r="P1333" i="2"/>
  <c r="BI1328" i="2"/>
  <c r="BH1328" i="2"/>
  <c r="BG1328" i="2"/>
  <c r="BF1328" i="2"/>
  <c r="T1328" i="2"/>
  <c r="R1328" i="2"/>
  <c r="P1328" i="2"/>
  <c r="BI1326" i="2"/>
  <c r="BH1326" i="2"/>
  <c r="BG1326" i="2"/>
  <c r="BF1326" i="2"/>
  <c r="T1326" i="2"/>
  <c r="R1326" i="2"/>
  <c r="P1326" i="2"/>
  <c r="BI1320" i="2"/>
  <c r="BH1320" i="2"/>
  <c r="BG1320" i="2"/>
  <c r="BF1320" i="2"/>
  <c r="T1320" i="2"/>
  <c r="R1320" i="2"/>
  <c r="P1320" i="2"/>
  <c r="BI1311" i="2"/>
  <c r="BH1311" i="2"/>
  <c r="BG1311" i="2"/>
  <c r="BF1311" i="2"/>
  <c r="T1311" i="2"/>
  <c r="R1311" i="2"/>
  <c r="P1311" i="2"/>
  <c r="BI1290" i="2"/>
  <c r="BH1290" i="2"/>
  <c r="BG1290" i="2"/>
  <c r="BF1290" i="2"/>
  <c r="T1290" i="2"/>
  <c r="R1290" i="2"/>
  <c r="P1290" i="2"/>
  <c r="BI1289" i="2"/>
  <c r="BH1289" i="2"/>
  <c r="BG1289" i="2"/>
  <c r="BF1289" i="2"/>
  <c r="T1289" i="2"/>
  <c r="R1289" i="2"/>
  <c r="P1289" i="2"/>
  <c r="BI1274" i="2"/>
  <c r="BH1274" i="2"/>
  <c r="BG1274" i="2"/>
  <c r="BF1274" i="2"/>
  <c r="T1274" i="2"/>
  <c r="R1274" i="2"/>
  <c r="P1274" i="2"/>
  <c r="BI1273" i="2"/>
  <c r="BH1273" i="2"/>
  <c r="BG1273" i="2"/>
  <c r="BF1273" i="2"/>
  <c r="T1273" i="2"/>
  <c r="R1273" i="2"/>
  <c r="P1273" i="2"/>
  <c r="BI1258" i="2"/>
  <c r="BH1258" i="2"/>
  <c r="BG1258" i="2"/>
  <c r="BF1258" i="2"/>
  <c r="T1258" i="2"/>
  <c r="R1258" i="2"/>
  <c r="P1258" i="2"/>
  <c r="BI1257" i="2"/>
  <c r="BH1257" i="2"/>
  <c r="BG1257" i="2"/>
  <c r="BF1257" i="2"/>
  <c r="T1257" i="2"/>
  <c r="R1257" i="2"/>
  <c r="P1257" i="2"/>
  <c r="BI1242" i="2"/>
  <c r="BH1242" i="2"/>
  <c r="BG1242" i="2"/>
  <c r="BF1242" i="2"/>
  <c r="T1242" i="2"/>
  <c r="R1242" i="2"/>
  <c r="P1242" i="2"/>
  <c r="BI1241" i="2"/>
  <c r="BH1241" i="2"/>
  <c r="BG1241" i="2"/>
  <c r="BF1241" i="2"/>
  <c r="T1241" i="2"/>
  <c r="R1241" i="2"/>
  <c r="P1241" i="2"/>
  <c r="BI1226" i="2"/>
  <c r="BH1226" i="2"/>
  <c r="BG1226" i="2"/>
  <c r="BF1226" i="2"/>
  <c r="T1226" i="2"/>
  <c r="R1226" i="2"/>
  <c r="P1226" i="2"/>
  <c r="BI1218" i="2"/>
  <c r="BH1218" i="2"/>
  <c r="BG1218" i="2"/>
  <c r="BF1218" i="2"/>
  <c r="T1218" i="2"/>
  <c r="R1218" i="2"/>
  <c r="P1218" i="2"/>
  <c r="BI1210" i="2"/>
  <c r="BH1210" i="2"/>
  <c r="BG1210" i="2"/>
  <c r="BF1210" i="2"/>
  <c r="T1210" i="2"/>
  <c r="R1210" i="2"/>
  <c r="P1210" i="2"/>
  <c r="BI1209" i="2"/>
  <c r="BH1209" i="2"/>
  <c r="BG1209" i="2"/>
  <c r="BF1209" i="2"/>
  <c r="T1209" i="2"/>
  <c r="R1209" i="2"/>
  <c r="P1209" i="2"/>
  <c r="BI1201" i="2"/>
  <c r="BH1201" i="2"/>
  <c r="BG1201" i="2"/>
  <c r="BF1201" i="2"/>
  <c r="T1201" i="2"/>
  <c r="R1201" i="2"/>
  <c r="P1201" i="2"/>
  <c r="BI1200" i="2"/>
  <c r="BH1200" i="2"/>
  <c r="BG1200" i="2"/>
  <c r="BF1200" i="2"/>
  <c r="T1200" i="2"/>
  <c r="R1200" i="2"/>
  <c r="P1200" i="2"/>
  <c r="BI1185" i="2"/>
  <c r="BH1185" i="2"/>
  <c r="BG1185" i="2"/>
  <c r="BF1185" i="2"/>
  <c r="T1185" i="2"/>
  <c r="R1185" i="2"/>
  <c r="P1185" i="2"/>
  <c r="BI1183" i="2"/>
  <c r="BH1183" i="2"/>
  <c r="BG1183" i="2"/>
  <c r="BF1183" i="2"/>
  <c r="T1183" i="2"/>
  <c r="R1183" i="2"/>
  <c r="P1183" i="2"/>
  <c r="BI1175" i="2"/>
  <c r="BH1175" i="2"/>
  <c r="BG1175" i="2"/>
  <c r="BF1175" i="2"/>
  <c r="T1175" i="2"/>
  <c r="R1175" i="2"/>
  <c r="P1175" i="2"/>
  <c r="BI1165" i="2"/>
  <c r="BH1165" i="2"/>
  <c r="BG1165" i="2"/>
  <c r="BF1165" i="2"/>
  <c r="T1165" i="2"/>
  <c r="R1165" i="2"/>
  <c r="P1165" i="2"/>
  <c r="BI1163" i="2"/>
  <c r="BH1163" i="2"/>
  <c r="BG1163" i="2"/>
  <c r="BF1163" i="2"/>
  <c r="T1163" i="2"/>
  <c r="R1163" i="2"/>
  <c r="P1163" i="2"/>
  <c r="BI1152" i="2"/>
  <c r="BH1152" i="2"/>
  <c r="BG1152" i="2"/>
  <c r="BF1152" i="2"/>
  <c r="T1152" i="2"/>
  <c r="R1152" i="2"/>
  <c r="P1152" i="2"/>
  <c r="BI1150" i="2"/>
  <c r="BH1150" i="2"/>
  <c r="BG1150" i="2"/>
  <c r="BF1150" i="2"/>
  <c r="T1150" i="2"/>
  <c r="R1150" i="2"/>
  <c r="P1150" i="2"/>
  <c r="BI1137" i="2"/>
  <c r="BH1137" i="2"/>
  <c r="BG1137" i="2"/>
  <c r="BF1137" i="2"/>
  <c r="T1137" i="2"/>
  <c r="R1137" i="2"/>
  <c r="P1137" i="2"/>
  <c r="BI1132" i="2"/>
  <c r="BH1132" i="2"/>
  <c r="BG1132" i="2"/>
  <c r="BF1132" i="2"/>
  <c r="T1132" i="2"/>
  <c r="R1132" i="2"/>
  <c r="P1132" i="2"/>
  <c r="BI1128" i="2"/>
  <c r="BH1128" i="2"/>
  <c r="BG1128" i="2"/>
  <c r="BF1128" i="2"/>
  <c r="T1128" i="2"/>
  <c r="R1128" i="2"/>
  <c r="P1128" i="2"/>
  <c r="BI1123" i="2"/>
  <c r="BH1123" i="2"/>
  <c r="BG1123" i="2"/>
  <c r="BF1123" i="2"/>
  <c r="T1123" i="2"/>
  <c r="R1123" i="2"/>
  <c r="P1123" i="2"/>
  <c r="BI1119" i="2"/>
  <c r="BH1119" i="2"/>
  <c r="BG1119" i="2"/>
  <c r="BF1119" i="2"/>
  <c r="T1119" i="2"/>
  <c r="R1119" i="2"/>
  <c r="P1119" i="2"/>
  <c r="BI1108" i="2"/>
  <c r="BH1108" i="2"/>
  <c r="BG1108" i="2"/>
  <c r="BF1108" i="2"/>
  <c r="T1108" i="2"/>
  <c r="R1108" i="2"/>
  <c r="P1108" i="2"/>
  <c r="BI1097" i="2"/>
  <c r="BH1097" i="2"/>
  <c r="BG1097" i="2"/>
  <c r="BF1097" i="2"/>
  <c r="T1097" i="2"/>
  <c r="R1097" i="2"/>
  <c r="P1097" i="2"/>
  <c r="BI1094" i="2"/>
  <c r="BH1094" i="2"/>
  <c r="BG1094" i="2"/>
  <c r="BF1094" i="2"/>
  <c r="T1094" i="2"/>
  <c r="R1094" i="2"/>
  <c r="P1094" i="2"/>
  <c r="BI1083" i="2"/>
  <c r="BH1083" i="2"/>
  <c r="BG1083" i="2"/>
  <c r="BF1083" i="2"/>
  <c r="T1083" i="2"/>
  <c r="R1083" i="2"/>
  <c r="P1083" i="2"/>
  <c r="BI1072" i="2"/>
  <c r="BH1072" i="2"/>
  <c r="BG1072" i="2"/>
  <c r="BF1072" i="2"/>
  <c r="T1072" i="2"/>
  <c r="R1072" i="2"/>
  <c r="R1063" i="2"/>
  <c r="P1072" i="2"/>
  <c r="P1063" i="2"/>
  <c r="BI1064" i="2"/>
  <c r="BH1064" i="2"/>
  <c r="BG1064" i="2"/>
  <c r="BF1064" i="2"/>
  <c r="T1064" i="2"/>
  <c r="T1063" i="2" s="1"/>
  <c r="R1064" i="2"/>
  <c r="P1064" i="2"/>
  <c r="BI1050" i="2"/>
  <c r="BH1050" i="2"/>
  <c r="BG1050" i="2"/>
  <c r="BF1050" i="2"/>
  <c r="T1050" i="2"/>
  <c r="R1050" i="2"/>
  <c r="P1050" i="2"/>
  <c r="BI1040" i="2"/>
  <c r="BH1040" i="2"/>
  <c r="BG1040" i="2"/>
  <c r="BF1040" i="2"/>
  <c r="T1040" i="2"/>
  <c r="R1040" i="2"/>
  <c r="P1040" i="2"/>
  <c r="BI1030" i="2"/>
  <c r="BH1030" i="2"/>
  <c r="BG1030" i="2"/>
  <c r="BF1030" i="2"/>
  <c r="T1030" i="2"/>
  <c r="R1030" i="2"/>
  <c r="P1030" i="2"/>
  <c r="BI1020" i="2"/>
  <c r="BH1020" i="2"/>
  <c r="BG1020" i="2"/>
  <c r="BF1020" i="2"/>
  <c r="T1020" i="2"/>
  <c r="R1020" i="2"/>
  <c r="P1020" i="2"/>
  <c r="BI1011" i="2"/>
  <c r="BH1011" i="2"/>
  <c r="BG1011" i="2"/>
  <c r="BF1011" i="2"/>
  <c r="T1011" i="2"/>
  <c r="R1011" i="2"/>
  <c r="P1011" i="2"/>
  <c r="BI999" i="2"/>
  <c r="BH999" i="2"/>
  <c r="BG999" i="2"/>
  <c r="BF999" i="2"/>
  <c r="T999" i="2"/>
  <c r="R999" i="2"/>
  <c r="P999" i="2"/>
  <c r="BI988" i="2"/>
  <c r="BH988" i="2"/>
  <c r="BG988" i="2"/>
  <c r="BF988" i="2"/>
  <c r="T988" i="2"/>
  <c r="R988" i="2"/>
  <c r="P988" i="2"/>
  <c r="BI972" i="2"/>
  <c r="BH972" i="2"/>
  <c r="BG972" i="2"/>
  <c r="BF972" i="2"/>
  <c r="T972" i="2"/>
  <c r="R972" i="2"/>
  <c r="P972" i="2"/>
  <c r="BI956" i="2"/>
  <c r="BH956" i="2"/>
  <c r="BG956" i="2"/>
  <c r="BF956" i="2"/>
  <c r="T956" i="2"/>
  <c r="R956" i="2"/>
  <c r="P956" i="2"/>
  <c r="BI949" i="2"/>
  <c r="BH949" i="2"/>
  <c r="BG949" i="2"/>
  <c r="BF949" i="2"/>
  <c r="T949" i="2"/>
  <c r="R949" i="2"/>
  <c r="P949" i="2"/>
  <c r="BI942" i="2"/>
  <c r="BH942" i="2"/>
  <c r="BG942" i="2"/>
  <c r="BF942" i="2"/>
  <c r="T942" i="2"/>
  <c r="R942" i="2"/>
  <c r="P942" i="2"/>
  <c r="BI926" i="2"/>
  <c r="BH926" i="2"/>
  <c r="BG926" i="2"/>
  <c r="BF926" i="2"/>
  <c r="T926" i="2"/>
  <c r="R926" i="2"/>
  <c r="P926" i="2"/>
  <c r="BI916" i="2"/>
  <c r="BH916" i="2"/>
  <c r="BG916" i="2"/>
  <c r="BF916" i="2"/>
  <c r="T916" i="2"/>
  <c r="R916" i="2"/>
  <c r="P916" i="2"/>
  <c r="BI901" i="2"/>
  <c r="BH901" i="2"/>
  <c r="BG901" i="2"/>
  <c r="BF901" i="2"/>
  <c r="T901" i="2"/>
  <c r="R901" i="2"/>
  <c r="P901" i="2"/>
  <c r="BI881" i="2"/>
  <c r="BH881" i="2"/>
  <c r="BG881" i="2"/>
  <c r="BF881" i="2"/>
  <c r="T881" i="2"/>
  <c r="R881" i="2"/>
  <c r="P881" i="2"/>
  <c r="BI879" i="2"/>
  <c r="BH879" i="2"/>
  <c r="BG879" i="2"/>
  <c r="BF879" i="2"/>
  <c r="T879" i="2"/>
  <c r="R879" i="2"/>
  <c r="P879" i="2"/>
  <c r="BI869" i="2"/>
  <c r="BH869" i="2"/>
  <c r="BG869" i="2"/>
  <c r="BF869" i="2"/>
  <c r="T869" i="2"/>
  <c r="R869" i="2"/>
  <c r="P869" i="2"/>
  <c r="BI867" i="2"/>
  <c r="BH867" i="2"/>
  <c r="BG867" i="2"/>
  <c r="BF867" i="2"/>
  <c r="T867" i="2"/>
  <c r="R867" i="2"/>
  <c r="P867" i="2"/>
  <c r="BI857" i="2"/>
  <c r="BH857" i="2"/>
  <c r="BG857" i="2"/>
  <c r="BF857" i="2"/>
  <c r="T857" i="2"/>
  <c r="R857" i="2"/>
  <c r="P857" i="2"/>
  <c r="BI843" i="2"/>
  <c r="BH843" i="2"/>
  <c r="BG843" i="2"/>
  <c r="BF843" i="2"/>
  <c r="T843" i="2"/>
  <c r="R843" i="2"/>
  <c r="P843" i="2"/>
  <c r="BI825" i="2"/>
  <c r="BH825" i="2"/>
  <c r="BG825" i="2"/>
  <c r="BF825" i="2"/>
  <c r="T825" i="2"/>
  <c r="R825" i="2"/>
  <c r="P825" i="2"/>
  <c r="BI811" i="2"/>
  <c r="BH811" i="2"/>
  <c r="BG811" i="2"/>
  <c r="BF811" i="2"/>
  <c r="T811" i="2"/>
  <c r="R811" i="2"/>
  <c r="P811" i="2"/>
  <c r="BI809" i="2"/>
  <c r="BH809" i="2"/>
  <c r="BG809" i="2"/>
  <c r="BF809" i="2"/>
  <c r="T809" i="2"/>
  <c r="R809" i="2"/>
  <c r="P809" i="2"/>
  <c r="BI807" i="2"/>
  <c r="BH807" i="2"/>
  <c r="BG807" i="2"/>
  <c r="BF807" i="2"/>
  <c r="T807" i="2"/>
  <c r="R807" i="2"/>
  <c r="P807" i="2"/>
  <c r="BI796" i="2"/>
  <c r="BH796" i="2"/>
  <c r="BG796" i="2"/>
  <c r="BF796" i="2"/>
  <c r="T796" i="2"/>
  <c r="R796" i="2"/>
  <c r="P796" i="2"/>
  <c r="BI781" i="2"/>
  <c r="BH781" i="2"/>
  <c r="BG781" i="2"/>
  <c r="BF781" i="2"/>
  <c r="T781" i="2"/>
  <c r="R781" i="2"/>
  <c r="P781" i="2"/>
  <c r="BI772" i="2"/>
  <c r="BH772" i="2"/>
  <c r="BG772" i="2"/>
  <c r="BF772" i="2"/>
  <c r="T772" i="2"/>
  <c r="R772" i="2"/>
  <c r="P772" i="2"/>
  <c r="BI764" i="2"/>
  <c r="BH764" i="2"/>
  <c r="BG764" i="2"/>
  <c r="BF764" i="2"/>
  <c r="T764" i="2"/>
  <c r="R764" i="2"/>
  <c r="P764" i="2"/>
  <c r="BI755" i="2"/>
  <c r="BH755" i="2"/>
  <c r="BG755" i="2"/>
  <c r="BF755" i="2"/>
  <c r="T755" i="2"/>
  <c r="R755" i="2"/>
  <c r="P755" i="2"/>
  <c r="BI746" i="2"/>
  <c r="BH746" i="2"/>
  <c r="BG746" i="2"/>
  <c r="BF746" i="2"/>
  <c r="T746" i="2"/>
  <c r="R746" i="2"/>
  <c r="P746" i="2"/>
  <c r="BI737" i="2"/>
  <c r="BH737" i="2"/>
  <c r="BG737" i="2"/>
  <c r="BF737" i="2"/>
  <c r="T737" i="2"/>
  <c r="R737" i="2"/>
  <c r="P737" i="2"/>
  <c r="BI728" i="2"/>
  <c r="BH728" i="2"/>
  <c r="BG728" i="2"/>
  <c r="BF728" i="2"/>
  <c r="T728" i="2"/>
  <c r="R728" i="2"/>
  <c r="P728" i="2"/>
  <c r="BI719" i="2"/>
  <c r="BH719" i="2"/>
  <c r="BG719" i="2"/>
  <c r="BF719" i="2"/>
  <c r="T719" i="2"/>
  <c r="R719" i="2"/>
  <c r="P719" i="2"/>
  <c r="BI710" i="2"/>
  <c r="BH710" i="2"/>
  <c r="BG710" i="2"/>
  <c r="BF710" i="2"/>
  <c r="T710" i="2"/>
  <c r="R710" i="2"/>
  <c r="P710" i="2"/>
  <c r="BI698" i="2"/>
  <c r="BH698" i="2"/>
  <c r="BG698" i="2"/>
  <c r="BF698" i="2"/>
  <c r="T698" i="2"/>
  <c r="R698" i="2"/>
  <c r="P698" i="2"/>
  <c r="BI689" i="2"/>
  <c r="BH689" i="2"/>
  <c r="BG689" i="2"/>
  <c r="BF689" i="2"/>
  <c r="T689" i="2"/>
  <c r="R689" i="2"/>
  <c r="P689" i="2"/>
  <c r="BI680" i="2"/>
  <c r="BH680" i="2"/>
  <c r="BG680" i="2"/>
  <c r="BF680" i="2"/>
  <c r="T680" i="2"/>
  <c r="R680" i="2"/>
  <c r="P680" i="2"/>
  <c r="BI670" i="2"/>
  <c r="BH670" i="2"/>
  <c r="BG670" i="2"/>
  <c r="BF670" i="2"/>
  <c r="T670" i="2"/>
  <c r="R670" i="2"/>
  <c r="P670" i="2"/>
  <c r="BI660" i="2"/>
  <c r="BH660" i="2"/>
  <c r="BG660" i="2"/>
  <c r="BF660" i="2"/>
  <c r="T660" i="2"/>
  <c r="R660" i="2"/>
  <c r="P660" i="2"/>
  <c r="BI650" i="2"/>
  <c r="BH650" i="2"/>
  <c r="BG650" i="2"/>
  <c r="BF650" i="2"/>
  <c r="T650" i="2"/>
  <c r="R650" i="2"/>
  <c r="P650" i="2"/>
  <c r="BI641" i="2"/>
  <c r="BH641" i="2"/>
  <c r="BG641" i="2"/>
  <c r="BF641" i="2"/>
  <c r="T641" i="2"/>
  <c r="R641" i="2"/>
  <c r="P641" i="2"/>
  <c r="BI629" i="2"/>
  <c r="BH629" i="2"/>
  <c r="BG629" i="2"/>
  <c r="BF629" i="2"/>
  <c r="T629" i="2"/>
  <c r="R629" i="2"/>
  <c r="P629" i="2"/>
  <c r="BI621" i="2"/>
  <c r="BH621" i="2"/>
  <c r="BG621" i="2"/>
  <c r="BF621" i="2"/>
  <c r="T621" i="2"/>
  <c r="R621" i="2"/>
  <c r="P621" i="2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1" i="2"/>
  <c r="BH601" i="2"/>
  <c r="BG601" i="2"/>
  <c r="BF601" i="2"/>
  <c r="T601" i="2"/>
  <c r="R601" i="2"/>
  <c r="P601" i="2"/>
  <c r="BI592" i="2"/>
  <c r="BH592" i="2"/>
  <c r="BG592" i="2"/>
  <c r="BF592" i="2"/>
  <c r="T592" i="2"/>
  <c r="R592" i="2"/>
  <c r="P592" i="2"/>
  <c r="BI583" i="2"/>
  <c r="BH583" i="2"/>
  <c r="BG583" i="2"/>
  <c r="BF583" i="2"/>
  <c r="T583" i="2"/>
  <c r="R583" i="2"/>
  <c r="P583" i="2"/>
  <c r="BI574" i="2"/>
  <c r="BH574" i="2"/>
  <c r="BG574" i="2"/>
  <c r="BF574" i="2"/>
  <c r="T574" i="2"/>
  <c r="R574" i="2"/>
  <c r="P574" i="2"/>
  <c r="BI565" i="2"/>
  <c r="BH565" i="2"/>
  <c r="BG565" i="2"/>
  <c r="BF565" i="2"/>
  <c r="T565" i="2"/>
  <c r="R565" i="2"/>
  <c r="P565" i="2"/>
  <c r="BI554" i="2"/>
  <c r="BH554" i="2"/>
  <c r="BG554" i="2"/>
  <c r="BF554" i="2"/>
  <c r="T554" i="2"/>
  <c r="R554" i="2"/>
  <c r="P554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33" i="2"/>
  <c r="BH533" i="2"/>
  <c r="BG533" i="2"/>
  <c r="BF533" i="2"/>
  <c r="T533" i="2"/>
  <c r="R533" i="2"/>
  <c r="P533" i="2"/>
  <c r="BI523" i="2"/>
  <c r="BH523" i="2"/>
  <c r="BG523" i="2"/>
  <c r="BF523" i="2"/>
  <c r="T523" i="2"/>
  <c r="R523" i="2"/>
  <c r="P523" i="2"/>
  <c r="BI504" i="2"/>
  <c r="BH504" i="2"/>
  <c r="BG504" i="2"/>
  <c r="BF504" i="2"/>
  <c r="T504" i="2"/>
  <c r="R504" i="2"/>
  <c r="P504" i="2"/>
  <c r="BI486" i="2"/>
  <c r="BH486" i="2"/>
  <c r="BG486" i="2"/>
  <c r="BF486" i="2"/>
  <c r="T486" i="2"/>
  <c r="R486" i="2"/>
  <c r="P486" i="2"/>
  <c r="BI467" i="2"/>
  <c r="BH467" i="2"/>
  <c r="BG467" i="2"/>
  <c r="BF467" i="2"/>
  <c r="T467" i="2"/>
  <c r="R467" i="2"/>
  <c r="P467" i="2"/>
  <c r="BI449" i="2"/>
  <c r="BH449" i="2"/>
  <c r="BG449" i="2"/>
  <c r="BF449" i="2"/>
  <c r="T449" i="2"/>
  <c r="R449" i="2"/>
  <c r="P449" i="2"/>
  <c r="BI438" i="2"/>
  <c r="BH438" i="2"/>
  <c r="BG438" i="2"/>
  <c r="BF438" i="2"/>
  <c r="T438" i="2"/>
  <c r="R438" i="2"/>
  <c r="P438" i="2"/>
  <c r="BI426" i="2"/>
  <c r="BH426" i="2"/>
  <c r="BG426" i="2"/>
  <c r="BF426" i="2"/>
  <c r="T426" i="2"/>
  <c r="R426" i="2"/>
  <c r="P426" i="2"/>
  <c r="BI416" i="2"/>
  <c r="BH416" i="2"/>
  <c r="BG416" i="2"/>
  <c r="BF416" i="2"/>
  <c r="T416" i="2"/>
  <c r="R416" i="2"/>
  <c r="P416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97" i="2"/>
  <c r="BH397" i="2"/>
  <c r="BG397" i="2"/>
  <c r="BF397" i="2"/>
  <c r="T397" i="2"/>
  <c r="R397" i="2"/>
  <c r="P397" i="2"/>
  <c r="BI386" i="2"/>
  <c r="BH386" i="2"/>
  <c r="BG386" i="2"/>
  <c r="BF386" i="2"/>
  <c r="T386" i="2"/>
  <c r="R386" i="2"/>
  <c r="P386" i="2"/>
  <c r="BI375" i="2"/>
  <c r="BH375" i="2"/>
  <c r="BG375" i="2"/>
  <c r="BF375" i="2"/>
  <c r="T375" i="2"/>
  <c r="R375" i="2"/>
  <c r="P375" i="2"/>
  <c r="BI368" i="2"/>
  <c r="BH368" i="2"/>
  <c r="BG368" i="2"/>
  <c r="BF368" i="2"/>
  <c r="T368" i="2"/>
  <c r="R368" i="2"/>
  <c r="P368" i="2"/>
  <c r="BI363" i="2"/>
  <c r="BH363" i="2"/>
  <c r="BG363" i="2"/>
  <c r="BF363" i="2"/>
  <c r="T363" i="2"/>
  <c r="R363" i="2"/>
  <c r="P363" i="2"/>
  <c r="BI351" i="2"/>
  <c r="BH351" i="2"/>
  <c r="BG351" i="2"/>
  <c r="BF351" i="2"/>
  <c r="T351" i="2"/>
  <c r="R351" i="2"/>
  <c r="P351" i="2"/>
  <c r="BI339" i="2"/>
  <c r="BH339" i="2"/>
  <c r="BG339" i="2"/>
  <c r="BF339" i="2"/>
  <c r="T339" i="2"/>
  <c r="R339" i="2"/>
  <c r="P339" i="2"/>
  <c r="BI330" i="2"/>
  <c r="BH330" i="2"/>
  <c r="BG330" i="2"/>
  <c r="BF330" i="2"/>
  <c r="T330" i="2"/>
  <c r="R330" i="2"/>
  <c r="P330" i="2"/>
  <c r="BI321" i="2"/>
  <c r="BH321" i="2"/>
  <c r="BG321" i="2"/>
  <c r="BF321" i="2"/>
  <c r="T321" i="2"/>
  <c r="R321" i="2"/>
  <c r="P321" i="2"/>
  <c r="BI313" i="2"/>
  <c r="BH313" i="2"/>
  <c r="BG313" i="2"/>
  <c r="BF313" i="2"/>
  <c r="T313" i="2"/>
  <c r="R313" i="2"/>
  <c r="P313" i="2"/>
  <c r="BI305" i="2"/>
  <c r="BH305" i="2"/>
  <c r="BG305" i="2"/>
  <c r="BF305" i="2"/>
  <c r="T305" i="2"/>
  <c r="R305" i="2"/>
  <c r="P305" i="2"/>
  <c r="BI296" i="2"/>
  <c r="BH296" i="2"/>
  <c r="BG296" i="2"/>
  <c r="BF296" i="2"/>
  <c r="T296" i="2"/>
  <c r="R296" i="2"/>
  <c r="P296" i="2"/>
  <c r="BI287" i="2"/>
  <c r="BH287" i="2"/>
  <c r="BG287" i="2"/>
  <c r="BF287" i="2"/>
  <c r="T287" i="2"/>
  <c r="R287" i="2"/>
  <c r="P287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68" i="2"/>
  <c r="BH268" i="2"/>
  <c r="BG268" i="2"/>
  <c r="BF268" i="2"/>
  <c r="T268" i="2"/>
  <c r="R268" i="2"/>
  <c r="P268" i="2"/>
  <c r="BI262" i="2"/>
  <c r="BH262" i="2"/>
  <c r="BG262" i="2"/>
  <c r="BF262" i="2"/>
  <c r="T262" i="2"/>
  <c r="R262" i="2"/>
  <c r="P262" i="2"/>
  <c r="BI256" i="2"/>
  <c r="BH256" i="2"/>
  <c r="BG256" i="2"/>
  <c r="BF256" i="2"/>
  <c r="T256" i="2"/>
  <c r="R256" i="2"/>
  <c r="P256" i="2"/>
  <c r="BI249" i="2"/>
  <c r="BH249" i="2"/>
  <c r="BG249" i="2"/>
  <c r="BF249" i="2"/>
  <c r="T249" i="2"/>
  <c r="R249" i="2"/>
  <c r="P249" i="2"/>
  <c r="BI241" i="2"/>
  <c r="BH241" i="2"/>
  <c r="BG241" i="2"/>
  <c r="BF241" i="2"/>
  <c r="T241" i="2"/>
  <c r="R241" i="2"/>
  <c r="P241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14" i="2"/>
  <c r="BH114" i="2"/>
  <c r="BG114" i="2"/>
  <c r="BF114" i="2"/>
  <c r="T114" i="2"/>
  <c r="R114" i="2"/>
  <c r="P114" i="2"/>
  <c r="J107" i="2"/>
  <c r="J106" i="2"/>
  <c r="F106" i="2"/>
  <c r="F104" i="2"/>
  <c r="E102" i="2"/>
  <c r="J55" i="2"/>
  <c r="J54" i="2"/>
  <c r="F54" i="2"/>
  <c r="F52" i="2"/>
  <c r="E50" i="2"/>
  <c r="J18" i="2"/>
  <c r="E18" i="2"/>
  <c r="F107" i="2"/>
  <c r="J17" i="2"/>
  <c r="J12" i="2"/>
  <c r="J52" i="2"/>
  <c r="E7" i="2"/>
  <c r="E48" i="2" s="1"/>
  <c r="L50" i="1"/>
  <c r="AM50" i="1"/>
  <c r="AM49" i="1"/>
  <c r="L49" i="1"/>
  <c r="AM47" i="1"/>
  <c r="L47" i="1"/>
  <c r="L45" i="1"/>
  <c r="L44" i="1"/>
  <c r="BK406" i="2"/>
  <c r="BK256" i="2"/>
  <c r="BK91" i="5"/>
  <c r="BK1853" i="2"/>
  <c r="J1693" i="2"/>
  <c r="BK1119" i="2"/>
  <c r="BK118" i="3"/>
  <c r="BK106" i="5"/>
  <c r="BK592" i="2"/>
  <c r="J781" i="2"/>
  <c r="BK133" i="3"/>
  <c r="BK916" i="2"/>
  <c r="J1274" i="2"/>
  <c r="J1355" i="2"/>
  <c r="BK1504" i="2"/>
  <c r="J1784" i="2"/>
  <c r="J142" i="3"/>
  <c r="BK162" i="3"/>
  <c r="BK100" i="5"/>
  <c r="J554" i="2"/>
  <c r="J879" i="2"/>
  <c r="J1998" i="2"/>
  <c r="J85" i="4"/>
  <c r="BK339" i="2"/>
  <c r="J1552" i="2"/>
  <c r="J764" i="2"/>
  <c r="J116" i="3"/>
  <c r="BK363" i="2"/>
  <c r="BK1311" i="2"/>
  <c r="J755" i="2"/>
  <c r="BK1569" i="2"/>
  <c r="J106" i="3"/>
  <c r="J1011" i="2"/>
  <c r="J2032" i="2"/>
  <c r="BK2023" i="2"/>
  <c r="BK114" i="2"/>
  <c r="J97" i="3"/>
  <c r="BK113" i="5"/>
  <c r="BK1693" i="2"/>
  <c r="J1311" i="2"/>
  <c r="J128" i="3"/>
  <c r="BK98" i="3"/>
  <c r="BK1064" i="2"/>
  <c r="BK321" i="2"/>
  <c r="BK1784" i="2"/>
  <c r="BK698" i="2"/>
  <c r="BK809" i="2"/>
  <c r="BK93" i="3"/>
  <c r="J670" i="2"/>
  <c r="J1504" i="2"/>
  <c r="J241" i="2"/>
  <c r="BK148" i="3"/>
  <c r="BK141" i="4"/>
  <c r="J313" i="2"/>
  <c r="BK1962" i="2"/>
  <c r="BK728" i="2"/>
  <c r="J166" i="3"/>
  <c r="BK1274" i="2"/>
  <c r="BK1328" i="2"/>
  <c r="BK150" i="2"/>
  <c r="BK1128" i="2"/>
  <c r="BK565" i="2"/>
  <c r="BK2005" i="2"/>
  <c r="J1242" i="2"/>
  <c r="BK147" i="3"/>
  <c r="J1030" i="2"/>
  <c r="J881" i="2"/>
  <c r="J287" i="2"/>
  <c r="BK1040" i="2"/>
  <c r="J95" i="3"/>
  <c r="J98" i="5"/>
  <c r="J184" i="2"/>
  <c r="BK629" i="2"/>
  <c r="BK1644" i="2"/>
  <c r="J118" i="3"/>
  <c r="J121" i="4"/>
  <c r="J1175" i="2"/>
  <c r="J1607" i="2"/>
  <c r="J159" i="3"/>
  <c r="J1386" i="2"/>
  <c r="J256" i="2"/>
  <c r="BK1770" i="2"/>
  <c r="BK1273" i="2"/>
  <c r="J351" i="2"/>
  <c r="J574" i="2"/>
  <c r="J565" i="2"/>
  <c r="J1880" i="2"/>
  <c r="J1815" i="2"/>
  <c r="BK227" i="2"/>
  <c r="J158" i="3"/>
  <c r="J1200" i="2"/>
  <c r="J1825" i="2"/>
  <c r="BK449" i="2"/>
  <c r="BK1137" i="2"/>
  <c r="J120" i="3"/>
  <c r="J305" i="2"/>
  <c r="BK1753" i="2"/>
  <c r="BK1750" i="2"/>
  <c r="J98" i="3"/>
  <c r="J112" i="4"/>
  <c r="BK1386" i="2"/>
  <c r="J1442" i="2"/>
  <c r="BK416" i="2"/>
  <c r="J139" i="3"/>
  <c r="J106" i="5"/>
  <c r="J1366" i="2"/>
  <c r="J1684" i="2"/>
  <c r="BK116" i="3"/>
  <c r="BK103" i="3"/>
  <c r="BK103" i="5"/>
  <c r="J1183" i="2"/>
  <c r="BK1738" i="2"/>
  <c r="J1735" i="2"/>
  <c r="J122" i="3"/>
  <c r="J144" i="3"/>
  <c r="J1083" i="2"/>
  <c r="BK2031" i="2"/>
  <c r="J110" i="3"/>
  <c r="J406" i="2"/>
  <c r="J1040" i="2"/>
  <c r="J179" i="4"/>
  <c r="BK1183" i="2"/>
  <c r="J1723" i="2"/>
  <c r="J1050" i="2"/>
  <c r="BK127" i="3"/>
  <c r="BK98" i="5"/>
  <c r="BK523" i="2"/>
  <c r="BK1452" i="2"/>
  <c r="J2015" i="2"/>
  <c r="J1185" i="2"/>
  <c r="J157" i="3"/>
  <c r="J213" i="4"/>
  <c r="J601" i="2"/>
  <c r="BK1832" i="2"/>
  <c r="BK102" i="3"/>
  <c r="BK154" i="3"/>
  <c r="BK313" i="2"/>
  <c r="J1777" i="2"/>
  <c r="BK1554" i="2"/>
  <c r="J629" i="2"/>
  <c r="BK129" i="3"/>
  <c r="J146" i="2"/>
  <c r="J1948" i="2"/>
  <c r="BK397" i="2"/>
  <c r="BK153" i="3"/>
  <c r="J296" i="2"/>
  <c r="BK426" i="2"/>
  <c r="J949" i="2"/>
  <c r="BK94" i="4"/>
  <c r="J321" i="2"/>
  <c r="J1580" i="2"/>
  <c r="BK1697" i="2"/>
  <c r="J153" i="3"/>
  <c r="BK89" i="5"/>
  <c r="J262" i="2"/>
  <c r="J155" i="2"/>
  <c r="BK249" i="2"/>
  <c r="J99" i="3"/>
  <c r="J103" i="3"/>
  <c r="J1020" i="2"/>
  <c r="J583" i="2"/>
  <c r="J1750" i="2"/>
  <c r="BK1258" i="2"/>
  <c r="J843" i="2"/>
  <c r="J1128" i="2"/>
  <c r="J1893" i="2"/>
  <c r="J1921" i="2"/>
  <c r="BK111" i="3"/>
  <c r="J188" i="2"/>
  <c r="BK1326" i="2"/>
  <c r="BK1241" i="2"/>
  <c r="J999" i="2"/>
  <c r="J113" i="3"/>
  <c r="BK330" i="2"/>
  <c r="J1729" i="2"/>
  <c r="BK879" i="2"/>
  <c r="BK120" i="3"/>
  <c r="BK107" i="3"/>
  <c r="BK764" i="2"/>
  <c r="J728" i="2"/>
  <c r="J542" i="2"/>
  <c r="J115" i="3"/>
  <c r="BK112" i="4"/>
  <c r="BK1020" i="2"/>
  <c r="J621" i="2"/>
  <c r="J1738" i="2"/>
  <c r="J129" i="3"/>
  <c r="BK144" i="3"/>
  <c r="J1094" i="2"/>
  <c r="BK1904" i="2"/>
  <c r="J641" i="2"/>
  <c r="BK109" i="3"/>
  <c r="BK100" i="3"/>
  <c r="J592" i="2"/>
  <c r="BK1684" i="2"/>
  <c r="J737" i="2"/>
  <c r="BK1132" i="2"/>
  <c r="BK150" i="3"/>
  <c r="J162" i="4"/>
  <c r="J869" i="2"/>
  <c r="J710" i="2"/>
  <c r="BK1840" i="2"/>
  <c r="BK1625" i="2"/>
  <c r="J93" i="3"/>
  <c r="J1697" i="2"/>
  <c r="BK1591" i="2"/>
  <c r="J119" i="3"/>
  <c r="J87" i="5"/>
  <c r="BK1185" i="2"/>
  <c r="J1853" i="2"/>
  <c r="BK139" i="3"/>
  <c r="J130" i="3"/>
  <c r="BK1123" i="2"/>
  <c r="J1904" i="2"/>
  <c r="BK1433" i="2"/>
  <c r="J100" i="3"/>
  <c r="J101" i="3"/>
  <c r="J276" i="2"/>
  <c r="J363" i="2"/>
  <c r="BK1977" i="2"/>
  <c r="J857" i="2"/>
  <c r="BK1011" i="2"/>
  <c r="BK869" i="2"/>
  <c r="BK96" i="5"/>
  <c r="BK1226" i="2"/>
  <c r="BK1658" i="2"/>
  <c r="BK1576" i="2"/>
  <c r="BK1411" i="2"/>
  <c r="J161" i="3"/>
  <c r="J613" i="2"/>
  <c r="J1973" i="2"/>
  <c r="J1602" i="2"/>
  <c r="J426" i="2"/>
  <c r="J165" i="3"/>
  <c r="J401" i="2"/>
  <c r="BK386" i="2"/>
  <c r="J1576" i="2"/>
  <c r="BK121" i="3"/>
  <c r="J190" i="4"/>
  <c r="BK1355" i="2"/>
  <c r="J1759" i="2"/>
  <c r="BK1676" i="2"/>
  <c r="BK1201" i="2"/>
  <c r="BK115" i="3"/>
  <c r="J1397" i="2"/>
  <c r="J1741" i="2"/>
  <c r="BK1210" i="2"/>
  <c r="BK155" i="3"/>
  <c r="J104" i="4"/>
  <c r="J1150" i="2"/>
  <c r="BK1968" i="2"/>
  <c r="J268" i="2"/>
  <c r="J1452" i="2"/>
  <c r="J133" i="3"/>
  <c r="J202" i="4"/>
  <c r="J1163" i="2"/>
  <c r="J1345" i="2"/>
  <c r="BK1955" i="2"/>
  <c r="BK296" i="2"/>
  <c r="BK1867" i="2"/>
  <c r="BK1607" i="2"/>
  <c r="BK857" i="2"/>
  <c r="BK106" i="3"/>
  <c r="BK1345" i="2"/>
  <c r="BK268" i="2"/>
  <c r="J809" i="2"/>
  <c r="BK611" i="2"/>
  <c r="J114" i="2"/>
  <c r="BK811" i="2"/>
  <c r="J2005" i="2"/>
  <c r="J1689" i="2"/>
  <c r="J136" i="3"/>
  <c r="J92" i="3"/>
  <c r="BK1209" i="2"/>
  <c r="BK1689" i="2"/>
  <c r="J901" i="2"/>
  <c r="J1666" i="2"/>
  <c r="J113" i="5"/>
  <c r="BK1806" i="2"/>
  <c r="BK1973" i="2"/>
  <c r="J1644" i="2"/>
  <c r="BK104" i="4"/>
  <c r="BK1338" i="2"/>
  <c r="J1962" i="2"/>
  <c r="BK368" i="2"/>
  <c r="J1770" i="2"/>
  <c r="J151" i="3"/>
  <c r="J375" i="2"/>
  <c r="BK796" i="2"/>
  <c r="J1676" i="2"/>
  <c r="J1257" i="2"/>
  <c r="BK1815" i="2"/>
  <c r="J146" i="3"/>
  <c r="BK85" i="4"/>
  <c r="BK1987" i="2"/>
  <c r="J1333" i="2"/>
  <c r="J1977" i="2"/>
  <c r="BK157" i="3"/>
  <c r="BK533" i="2"/>
  <c r="J1612" i="2"/>
  <c r="J825" i="2"/>
  <c r="BK1756" i="2"/>
  <c r="J141" i="3"/>
  <c r="BK202" i="4"/>
  <c r="BK1552" i="2"/>
  <c r="J134" i="3"/>
  <c r="J112" i="3"/>
  <c r="J109" i="3"/>
  <c r="J1258" i="2"/>
  <c r="J1806" i="2"/>
  <c r="BK1913" i="2"/>
  <c r="BK151" i="3"/>
  <c r="J147" i="3"/>
  <c r="J94" i="5"/>
  <c r="J330" i="2"/>
  <c r="BK1108" i="2"/>
  <c r="BK213" i="4"/>
  <c r="BK999" i="2"/>
  <c r="J1165" i="2"/>
  <c r="J1328" i="2"/>
  <c r="BK1941" i="2"/>
  <c r="BK401" i="2"/>
  <c r="BK97" i="3"/>
  <c r="BK231" i="2"/>
  <c r="BK1442" i="2"/>
  <c r="BK1744" i="2"/>
  <c r="J1097" i="2"/>
  <c r="BK152" i="3"/>
  <c r="J1411" i="2"/>
  <c r="J544" i="2"/>
  <c r="J1744" i="2"/>
  <c r="BK746" i="2"/>
  <c r="J102" i="3"/>
  <c r="J108" i="3"/>
  <c r="BK110" i="5"/>
  <c r="J1320" i="2"/>
  <c r="J278" i="2"/>
  <c r="J231" i="2"/>
  <c r="BK583" i="2"/>
  <c r="J1554" i="2"/>
  <c r="BK1494" i="2"/>
  <c r="BK867" i="2"/>
  <c r="J149" i="3"/>
  <c r="BK988" i="2"/>
  <c r="BK467" i="2"/>
  <c r="J1763" i="2"/>
  <c r="BK956" i="2"/>
  <c r="J111" i="3"/>
  <c r="BK1072" i="2"/>
  <c r="J1455" i="2"/>
  <c r="J1840" i="2"/>
  <c r="BK807" i="2"/>
  <c r="BK142" i="3"/>
  <c r="BK184" i="2"/>
  <c r="BK1706" i="2"/>
  <c r="J772" i="2"/>
  <c r="J131" i="3"/>
  <c r="BK162" i="4"/>
  <c r="BK650" i="2"/>
  <c r="BK1921" i="2"/>
  <c r="BK1417" i="2"/>
  <c r="BK1094" i="2"/>
  <c r="BK719" i="2"/>
  <c r="BK1200" i="2"/>
  <c r="J449" i="2"/>
  <c r="J127" i="3"/>
  <c r="J107" i="3"/>
  <c r="BK825" i="2"/>
  <c r="J1132" i="2"/>
  <c r="J1658" i="2"/>
  <c r="BK1671" i="2"/>
  <c r="BK278" i="2"/>
  <c r="BK110" i="3"/>
  <c r="J100" i="5"/>
  <c r="BK554" i="2"/>
  <c r="BK188" i="2"/>
  <c r="J1756" i="2"/>
  <c r="BK117" i="3"/>
  <c r="BK122" i="3"/>
  <c r="BK737" i="2"/>
  <c r="J249" i="2"/>
  <c r="J1987" i="2"/>
  <c r="BK1741" i="2"/>
  <c r="BK438" i="2"/>
  <c r="J163" i="3"/>
  <c r="J698" i="2"/>
  <c r="BK1747" i="2"/>
  <c r="J1441" i="2"/>
  <c r="AS54" i="1"/>
  <c r="J1982" i="2"/>
  <c r="BK949" i="2"/>
  <c r="BK166" i="3"/>
  <c r="BK179" i="4"/>
  <c r="BK755" i="2"/>
  <c r="BK1423" i="2"/>
  <c r="BK1791" i="2"/>
  <c r="BK190" i="4"/>
  <c r="BK926" i="2"/>
  <c r="J926" i="2"/>
  <c r="BK1759" i="2"/>
  <c r="BK164" i="3"/>
  <c r="BK621" i="2"/>
  <c r="J1968" i="2"/>
  <c r="J1706" i="2"/>
  <c r="BK781" i="2"/>
  <c r="BK143" i="3"/>
  <c r="BK287" i="2"/>
  <c r="BK1925" i="2"/>
  <c r="BK1257" i="2"/>
  <c r="BK1030" i="2"/>
  <c r="BK136" i="3"/>
  <c r="BK1320" i="2"/>
  <c r="J1832" i="2"/>
  <c r="BK881" i="2"/>
  <c r="J156" i="3"/>
  <c r="BK94" i="5"/>
  <c r="BK1083" i="2"/>
  <c r="BK351" i="2"/>
  <c r="J867" i="2"/>
  <c r="BK146" i="3"/>
  <c r="J416" i="2"/>
  <c r="J486" i="2"/>
  <c r="BK161" i="3"/>
  <c r="BK165" i="3"/>
  <c r="J96" i="5"/>
  <c r="BK305" i="2"/>
  <c r="BK504" i="2"/>
  <c r="J1867" i="2"/>
  <c r="J956" i="2"/>
  <c r="BK121" i="4"/>
  <c r="BK155" i="2"/>
  <c r="J1543" i="2"/>
  <c r="BK94" i="3"/>
  <c r="J108" i="5"/>
  <c r="BK1333" i="2"/>
  <c r="BK1543" i="2"/>
  <c r="BK146" i="2"/>
  <c r="J1937" i="2"/>
  <c r="BK145" i="3"/>
  <c r="J89" i="5"/>
  <c r="J1209" i="2"/>
  <c r="J1991" i="2"/>
  <c r="BK2032" i="2"/>
  <c r="BK544" i="2"/>
  <c r="BK141" i="3"/>
  <c r="BK680" i="2"/>
  <c r="BK1880" i="2"/>
  <c r="BK1825" i="2"/>
  <c r="BK772" i="2"/>
  <c r="BK132" i="3"/>
  <c r="J155" i="3"/>
  <c r="BK1289" i="2"/>
  <c r="J807" i="2"/>
  <c r="BK1612" i="2"/>
  <c r="BK1152" i="2"/>
  <c r="BK87" i="5"/>
  <c r="J988" i="2"/>
  <c r="J1119" i="2"/>
  <c r="BK1729" i="2"/>
  <c r="BK135" i="3"/>
  <c r="J1218" i="2"/>
  <c r="J1123" i="2"/>
  <c r="J2031" i="2"/>
  <c r="J1417" i="2"/>
  <c r="J145" i="3"/>
  <c r="J1210" i="2"/>
  <c r="BK1242" i="2"/>
  <c r="BK1798" i="2"/>
  <c r="J1376" i="2"/>
  <c r="BK134" i="3"/>
  <c r="J132" i="3"/>
  <c r="J1523" i="2"/>
  <c r="BK2007" i="2"/>
  <c r="BK1536" i="2"/>
  <c r="J138" i="3"/>
  <c r="BK641" i="2"/>
  <c r="BK1723" i="2"/>
  <c r="BK1050" i="2"/>
  <c r="J386" i="2"/>
  <c r="J124" i="3"/>
  <c r="J103" i="5"/>
  <c r="J504" i="2"/>
  <c r="J972" i="2"/>
  <c r="J143" i="3"/>
  <c r="J152" i="3"/>
  <c r="BK223" i="2"/>
  <c r="J1290" i="2"/>
  <c r="BK1290" i="2"/>
  <c r="BK101" i="3"/>
  <c r="BK613" i="2"/>
  <c r="BK542" i="2"/>
  <c r="BK1580" i="2"/>
  <c r="BK112" i="3"/>
  <c r="BK170" i="4"/>
  <c r="J796" i="2"/>
  <c r="J1931" i="2"/>
  <c r="J1569" i="2"/>
  <c r="J154" i="3"/>
  <c r="BK128" i="3"/>
  <c r="BK1366" i="2"/>
  <c r="BK1982" i="2"/>
  <c r="BK1163" i="2"/>
  <c r="J1955" i="2"/>
  <c r="J121" i="3"/>
  <c r="J117" i="3"/>
  <c r="J1289" i="2"/>
  <c r="BK2015" i="2"/>
  <c r="BK710" i="2"/>
  <c r="BK123" i="3"/>
  <c r="J650" i="2"/>
  <c r="BK1966" i="2"/>
  <c r="J533" i="2"/>
  <c r="J1072" i="2"/>
  <c r="BK113" i="3"/>
  <c r="BK108" i="5"/>
  <c r="J1753" i="2"/>
  <c r="BK1998" i="2"/>
  <c r="J1941" i="2"/>
  <c r="BK92" i="3"/>
  <c r="J1273" i="2"/>
  <c r="J611" i="2"/>
  <c r="J1732" i="2"/>
  <c r="BK241" i="2"/>
  <c r="J105" i="3"/>
  <c r="J1064" i="2"/>
  <c r="J223" i="2"/>
  <c r="J1791" i="2"/>
  <c r="J368" i="2"/>
  <c r="J150" i="3"/>
  <c r="J150" i="2"/>
  <c r="J719" i="2"/>
  <c r="BK1948" i="2"/>
  <c r="BK1893" i="2"/>
  <c r="BK99" i="3"/>
  <c r="J1201" i="2"/>
  <c r="BK1376" i="2"/>
  <c r="BK843" i="2"/>
  <c r="BK131" i="3"/>
  <c r="J164" i="3"/>
  <c r="J141" i="4"/>
  <c r="BK660" i="2"/>
  <c r="J1433" i="2"/>
  <c r="BK1732" i="2"/>
  <c r="BK108" i="3"/>
  <c r="J170" i="4"/>
  <c r="BK1175" i="2"/>
  <c r="BK1763" i="2"/>
  <c r="J1671" i="2"/>
  <c r="BK942" i="2"/>
  <c r="BK163" i="3"/>
  <c r="BK601" i="2"/>
  <c r="J1747" i="2"/>
  <c r="BK1523" i="2"/>
  <c r="BK130" i="3"/>
  <c r="BK119" i="3"/>
  <c r="BK193" i="2"/>
  <c r="J746" i="2"/>
  <c r="BK1735" i="2"/>
  <c r="J1326" i="2"/>
  <c r="BK158" i="3"/>
  <c r="BK105" i="3"/>
  <c r="BK375" i="2"/>
  <c r="J1566" i="2"/>
  <c r="J680" i="2"/>
  <c r="J467" i="2"/>
  <c r="BK160" i="3"/>
  <c r="BK972" i="2"/>
  <c r="J1913" i="2"/>
  <c r="BK1455" i="2"/>
  <c r="J160" i="3"/>
  <c r="J227" i="2"/>
  <c r="BK1441" i="2"/>
  <c r="BK276" i="2"/>
  <c r="BK1165" i="2"/>
  <c r="BK137" i="3"/>
  <c r="BK1397" i="2"/>
  <c r="J1494" i="2"/>
  <c r="J1423" i="2"/>
  <c r="J689" i="2"/>
  <c r="J660" i="2"/>
  <c r="J148" i="3"/>
  <c r="J1241" i="2"/>
  <c r="J942" i="2"/>
  <c r="BK1602" i="2"/>
  <c r="J1625" i="2"/>
  <c r="BK149" i="3"/>
  <c r="J110" i="5"/>
  <c r="BK1931" i="2"/>
  <c r="J1591" i="2"/>
  <c r="BK670" i="2"/>
  <c r="BK1097" i="2"/>
  <c r="J1226" i="2"/>
  <c r="J2007" i="2"/>
  <c r="BK1991" i="2"/>
  <c r="J137" i="3"/>
  <c r="J339" i="2"/>
  <c r="J811" i="2"/>
  <c r="J1152" i="2"/>
  <c r="J162" i="3"/>
  <c r="J123" i="3"/>
  <c r="BK574" i="2"/>
  <c r="J397" i="2"/>
  <c r="BK689" i="2"/>
  <c r="BK901" i="2"/>
  <c r="BK95" i="3"/>
  <c r="J193" i="2"/>
  <c r="J1966" i="2"/>
  <c r="J94" i="3"/>
  <c r="BK124" i="3"/>
  <c r="J916" i="2"/>
  <c r="J438" i="2"/>
  <c r="BK159" i="3"/>
  <c r="J91" i="5"/>
  <c r="BK1218" i="2"/>
  <c r="BK1937" i="2"/>
  <c r="J1925" i="2"/>
  <c r="BK1566" i="2"/>
  <c r="BK156" i="3"/>
  <c r="J1108" i="2"/>
  <c r="BK1777" i="2"/>
  <c r="BK1150" i="2"/>
  <c r="BK138" i="3"/>
  <c r="J94" i="4"/>
  <c r="BK262" i="2"/>
  <c r="J1536" i="2"/>
  <c r="J1798" i="2"/>
  <c r="J1137" i="2"/>
  <c r="J1338" i="2"/>
  <c r="J2023" i="2"/>
  <c r="BK1666" i="2"/>
  <c r="J523" i="2"/>
  <c r="J135" i="3"/>
  <c r="BK486" i="2"/>
  <c r="BK113" i="2" l="1"/>
  <c r="J113" i="2" s="1"/>
  <c r="J62" i="2" s="1"/>
  <c r="T374" i="2"/>
  <c r="R649" i="2"/>
  <c r="T780" i="2"/>
  <c r="R900" i="2"/>
  <c r="T1454" i="2"/>
  <c r="T1722" i="2"/>
  <c r="BK1762" i="2"/>
  <c r="J1762" i="2"/>
  <c r="J84" i="2" s="1"/>
  <c r="P1924" i="2"/>
  <c r="P1923" i="2" s="1"/>
  <c r="BK437" i="2"/>
  <c r="J437" i="2" s="1"/>
  <c r="J66" i="2" s="1"/>
  <c r="T649" i="2"/>
  <c r="R780" i="2"/>
  <c r="BK900" i="2"/>
  <c r="J900" i="2"/>
  <c r="J73" i="2" s="1"/>
  <c r="R1454" i="2"/>
  <c r="BK1805" i="2"/>
  <c r="J1805" i="2"/>
  <c r="J85" i="2" s="1"/>
  <c r="T96" i="3"/>
  <c r="T140" i="3"/>
  <c r="T113" i="2"/>
  <c r="T112" i="2" s="1"/>
  <c r="BK374" i="2"/>
  <c r="J374" i="2"/>
  <c r="J64" i="2"/>
  <c r="P649" i="2"/>
  <c r="P780" i="2"/>
  <c r="P900" i="2"/>
  <c r="BK1568" i="2"/>
  <c r="J1568" i="2"/>
  <c r="J82" i="2" s="1"/>
  <c r="T1940" i="2"/>
  <c r="T1939" i="2" s="1"/>
  <c r="P91" i="3"/>
  <c r="P104" i="3"/>
  <c r="R114" i="3"/>
  <c r="T103" i="4"/>
  <c r="T83" i="4"/>
  <c r="T82" i="4" s="1"/>
  <c r="P437" i="2"/>
  <c r="P436" i="2" s="1"/>
  <c r="BK709" i="2"/>
  <c r="J709" i="2" s="1"/>
  <c r="J70" i="2" s="1"/>
  <c r="P824" i="2"/>
  <c r="R998" i="2"/>
  <c r="P1327" i="2"/>
  <c r="R1568" i="2"/>
  <c r="BK1940" i="2"/>
  <c r="J1940" i="2"/>
  <c r="J90" i="2" s="1"/>
  <c r="T91" i="3"/>
  <c r="BK114" i="3"/>
  <c r="J114" i="3"/>
  <c r="J65" i="3" s="1"/>
  <c r="T126" i="3"/>
  <c r="T125" i="3" s="1"/>
  <c r="R113" i="2"/>
  <c r="R374" i="2"/>
  <c r="BK649" i="2"/>
  <c r="J649" i="2"/>
  <c r="J69" i="2"/>
  <c r="BK780" i="2"/>
  <c r="J780" i="2"/>
  <c r="J71" i="2" s="1"/>
  <c r="T900" i="2"/>
  <c r="P1454" i="2"/>
  <c r="R1722" i="2"/>
  <c r="T1762" i="2"/>
  <c r="R1924" i="2"/>
  <c r="R1923" i="2" s="1"/>
  <c r="T104" i="3"/>
  <c r="T114" i="3"/>
  <c r="BK103" i="4"/>
  <c r="J103" i="4" s="1"/>
  <c r="J62" i="4" s="1"/>
  <c r="P222" i="2"/>
  <c r="P553" i="2"/>
  <c r="P1082" i="2"/>
  <c r="P1081" i="2"/>
  <c r="R1344" i="2"/>
  <c r="P1722" i="2"/>
  <c r="R1762" i="2"/>
  <c r="T1924" i="2"/>
  <c r="T1923" i="2"/>
  <c r="BK96" i="3"/>
  <c r="J96" i="3" s="1"/>
  <c r="J63" i="3" s="1"/>
  <c r="P114" i="3"/>
  <c r="R126" i="3"/>
  <c r="R103" i="4"/>
  <c r="R83" i="4"/>
  <c r="R82" i="4" s="1"/>
  <c r="R437" i="2"/>
  <c r="R436" i="2" s="1"/>
  <c r="T709" i="2"/>
  <c r="BK824" i="2"/>
  <c r="J824" i="2"/>
  <c r="J72" i="2" s="1"/>
  <c r="P998" i="2"/>
  <c r="BK1327" i="2"/>
  <c r="J1327" i="2"/>
  <c r="J78" i="2"/>
  <c r="P1568" i="2"/>
  <c r="R1940" i="2"/>
  <c r="R1939" i="2"/>
  <c r="BK91" i="3"/>
  <c r="P96" i="3"/>
  <c r="BK126" i="3"/>
  <c r="BK222" i="2"/>
  <c r="J222" i="2" s="1"/>
  <c r="J63" i="2" s="1"/>
  <c r="R553" i="2"/>
  <c r="R1082" i="2"/>
  <c r="T1344" i="2"/>
  <c r="T1805" i="2"/>
  <c r="R91" i="3"/>
  <c r="BK140" i="3"/>
  <c r="J140" i="3" s="1"/>
  <c r="J68" i="3" s="1"/>
  <c r="R222" i="2"/>
  <c r="T553" i="2"/>
  <c r="T1082" i="2"/>
  <c r="BK1454" i="2"/>
  <c r="J1454" i="2"/>
  <c r="J81" i="2"/>
  <c r="P1805" i="2"/>
  <c r="R104" i="3"/>
  <c r="P126" i="3"/>
  <c r="T437" i="2"/>
  <c r="T436" i="2" s="1"/>
  <c r="P709" i="2"/>
  <c r="T824" i="2"/>
  <c r="T998" i="2"/>
  <c r="T1327" i="2"/>
  <c r="T1081" i="2" s="1"/>
  <c r="BK1344" i="2"/>
  <c r="J1344" i="2"/>
  <c r="J80" i="2"/>
  <c r="BK1722" i="2"/>
  <c r="J1722" i="2" s="1"/>
  <c r="J83" i="2" s="1"/>
  <c r="P1762" i="2"/>
  <c r="BK1924" i="2"/>
  <c r="BK1923" i="2"/>
  <c r="J1923" i="2"/>
  <c r="J87" i="2" s="1"/>
  <c r="P103" i="4"/>
  <c r="P83" i="4" s="1"/>
  <c r="P82" i="4" s="1"/>
  <c r="AU57" i="1" s="1"/>
  <c r="BK86" i="5"/>
  <c r="P86" i="5"/>
  <c r="P85" i="5"/>
  <c r="P84" i="5" s="1"/>
  <c r="AU58" i="1" s="1"/>
  <c r="P105" i="5"/>
  <c r="T222" i="2"/>
  <c r="BK553" i="2"/>
  <c r="BK552" i="2" s="1"/>
  <c r="J552" i="2" s="1"/>
  <c r="J67" i="2" s="1"/>
  <c r="BK1082" i="2"/>
  <c r="J1082" i="2"/>
  <c r="J77" i="2" s="1"/>
  <c r="P1344" i="2"/>
  <c r="P1343" i="2" s="1"/>
  <c r="R1805" i="2"/>
  <c r="R96" i="3"/>
  <c r="P140" i="3"/>
  <c r="R86" i="5"/>
  <c r="T105" i="5"/>
  <c r="T85" i="5" s="1"/>
  <c r="T84" i="5" s="1"/>
  <c r="P113" i="2"/>
  <c r="P374" i="2"/>
  <c r="P112" i="2" s="1"/>
  <c r="R709" i="2"/>
  <c r="R824" i="2"/>
  <c r="BK998" i="2"/>
  <c r="J998" i="2" s="1"/>
  <c r="J74" i="2" s="1"/>
  <c r="R1327" i="2"/>
  <c r="T1568" i="2"/>
  <c r="P1940" i="2"/>
  <c r="P1939" i="2"/>
  <c r="BK104" i="3"/>
  <c r="J104" i="3"/>
  <c r="J64" i="3"/>
  <c r="R140" i="3"/>
  <c r="T86" i="5"/>
  <c r="BK105" i="5"/>
  <c r="J105" i="5"/>
  <c r="J63" i="5"/>
  <c r="R105" i="5"/>
  <c r="BK1063" i="2"/>
  <c r="J1063" i="2" s="1"/>
  <c r="J75" i="2" s="1"/>
  <c r="BK84" i="4"/>
  <c r="J84" i="4" s="1"/>
  <c r="J61" i="4" s="1"/>
  <c r="BK1920" i="2"/>
  <c r="J1920" i="2" s="1"/>
  <c r="J86" i="2" s="1"/>
  <c r="BK102" i="5"/>
  <c r="J102" i="5"/>
  <c r="J62" i="5" s="1"/>
  <c r="BK112" i="5"/>
  <c r="J112" i="5" s="1"/>
  <c r="J64" i="5" s="1"/>
  <c r="F55" i="5"/>
  <c r="BE89" i="5"/>
  <c r="BE91" i="5"/>
  <c r="BE98" i="5"/>
  <c r="E48" i="5"/>
  <c r="BE106" i="5"/>
  <c r="BE113" i="5"/>
  <c r="BE87" i="5"/>
  <c r="BE94" i="5"/>
  <c r="BE96" i="5"/>
  <c r="BE110" i="5"/>
  <c r="BE103" i="5"/>
  <c r="BE108" i="5"/>
  <c r="J52" i="5"/>
  <c r="BE100" i="5"/>
  <c r="J52" i="4"/>
  <c r="BE121" i="4"/>
  <c r="J126" i="3"/>
  <c r="J67" i="3"/>
  <c r="F79" i="4"/>
  <c r="BE104" i="4"/>
  <c r="J91" i="3"/>
  <c r="J62" i="3" s="1"/>
  <c r="BE94" i="4"/>
  <c r="BE162" i="4"/>
  <c r="BE179" i="4"/>
  <c r="BE190" i="4"/>
  <c r="E48" i="4"/>
  <c r="BE112" i="4"/>
  <c r="BE170" i="4"/>
  <c r="BE202" i="4"/>
  <c r="BE85" i="4"/>
  <c r="BE141" i="4"/>
  <c r="BE213" i="4"/>
  <c r="BK1081" i="2"/>
  <c r="J1081" i="2" s="1"/>
  <c r="J76" i="2" s="1"/>
  <c r="BK1939" i="2"/>
  <c r="J1939" i="2"/>
  <c r="J89" i="2"/>
  <c r="BE120" i="3"/>
  <c r="BE135" i="3"/>
  <c r="BE138" i="3"/>
  <c r="BE142" i="3"/>
  <c r="BE153" i="3"/>
  <c r="BE94" i="3"/>
  <c r="BE124" i="3"/>
  <c r="BE131" i="3"/>
  <c r="BE134" i="3"/>
  <c r="BE139" i="3"/>
  <c r="BE146" i="3"/>
  <c r="BE161" i="3"/>
  <c r="J82" i="3"/>
  <c r="BE113" i="3"/>
  <c r="BE144" i="3"/>
  <c r="BE163" i="3"/>
  <c r="BE164" i="3"/>
  <c r="BE92" i="3"/>
  <c r="BE101" i="3"/>
  <c r="BE108" i="3"/>
  <c r="BE111" i="3"/>
  <c r="BE117" i="3"/>
  <c r="BE127" i="3"/>
  <c r="BE136" i="3"/>
  <c r="BE155" i="3"/>
  <c r="BE158" i="3"/>
  <c r="J1924" i="2"/>
  <c r="J88" i="2" s="1"/>
  <c r="BE106" i="3"/>
  <c r="BE130" i="3"/>
  <c r="BE141" i="3"/>
  <c r="BE165" i="3"/>
  <c r="BE166" i="3"/>
  <c r="BE107" i="3"/>
  <c r="BE123" i="3"/>
  <c r="BE128" i="3"/>
  <c r="BE133" i="3"/>
  <c r="BE137" i="3"/>
  <c r="BE148" i="3"/>
  <c r="BE150" i="3"/>
  <c r="BE151" i="3"/>
  <c r="BE95" i="3"/>
  <c r="BE98" i="3"/>
  <c r="BE99" i="3"/>
  <c r="BE109" i="3"/>
  <c r="BE132" i="3"/>
  <c r="BE143" i="3"/>
  <c r="BE152" i="3"/>
  <c r="BK436" i="2"/>
  <c r="J436" i="2" s="1"/>
  <c r="J65" i="2" s="1"/>
  <c r="BE116" i="3"/>
  <c r="BE145" i="3"/>
  <c r="BE160" i="3"/>
  <c r="BE112" i="3"/>
  <c r="BE119" i="3"/>
  <c r="BE147" i="3"/>
  <c r="BE156" i="3"/>
  <c r="F55" i="3"/>
  <c r="BE100" i="3"/>
  <c r="BE103" i="3"/>
  <c r="BE115" i="3"/>
  <c r="BE159" i="3"/>
  <c r="BE162" i="3"/>
  <c r="E48" i="3"/>
  <c r="BE102" i="3"/>
  <c r="BE105" i="3"/>
  <c r="BE110" i="3"/>
  <c r="BE118" i="3"/>
  <c r="BE121" i="3"/>
  <c r="BE129" i="3"/>
  <c r="BE149" i="3"/>
  <c r="BE93" i="3"/>
  <c r="BE97" i="3"/>
  <c r="BE122" i="3"/>
  <c r="BE154" i="3"/>
  <c r="BE157" i="3"/>
  <c r="BE155" i="2"/>
  <c r="BE574" i="2"/>
  <c r="BE613" i="2"/>
  <c r="BE719" i="2"/>
  <c r="BE1011" i="2"/>
  <c r="BE1273" i="2"/>
  <c r="BE1333" i="2"/>
  <c r="BE1355" i="2"/>
  <c r="BE1423" i="2"/>
  <c r="BE1494" i="2"/>
  <c r="BE1543" i="2"/>
  <c r="BE1569" i="2"/>
  <c r="BE1576" i="2"/>
  <c r="BE1612" i="2"/>
  <c r="BE146" i="2"/>
  <c r="BE193" i="2"/>
  <c r="BE256" i="2"/>
  <c r="BE313" i="2"/>
  <c r="BE351" i="2"/>
  <c r="BE406" i="2"/>
  <c r="BE467" i="2"/>
  <c r="BE660" i="2"/>
  <c r="BE926" i="2"/>
  <c r="BE972" i="2"/>
  <c r="BE1119" i="2"/>
  <c r="BE1163" i="2"/>
  <c r="BE1258" i="2"/>
  <c r="BE1290" i="2"/>
  <c r="BE1442" i="2"/>
  <c r="BE1536" i="2"/>
  <c r="BE1566" i="2"/>
  <c r="BE1602" i="2"/>
  <c r="BE1676" i="2"/>
  <c r="BE1689" i="2"/>
  <c r="BE1693" i="2"/>
  <c r="BE1738" i="2"/>
  <c r="BE1741" i="2"/>
  <c r="BE1759" i="2"/>
  <c r="BE1770" i="2"/>
  <c r="BE1777" i="2"/>
  <c r="BE1853" i="2"/>
  <c r="BE1867" i="2"/>
  <c r="BE1931" i="2"/>
  <c r="BE1948" i="2"/>
  <c r="BE1973" i="2"/>
  <c r="BE1982" i="2"/>
  <c r="BE2005" i="2"/>
  <c r="BE2007" i="2"/>
  <c r="E100" i="2"/>
  <c r="BE184" i="2"/>
  <c r="BE249" i="2"/>
  <c r="BE339" i="2"/>
  <c r="BE825" i="2"/>
  <c r="BE857" i="2"/>
  <c r="BE881" i="2"/>
  <c r="BE916" i="2"/>
  <c r="BE1064" i="2"/>
  <c r="BE1108" i="2"/>
  <c r="BE1132" i="2"/>
  <c r="BE1200" i="2"/>
  <c r="BE1274" i="2"/>
  <c r="BE1328" i="2"/>
  <c r="BE1441" i="2"/>
  <c r="BE1452" i="2"/>
  <c r="BE1552" i="2"/>
  <c r="BE1644" i="2"/>
  <c r="BE1684" i="2"/>
  <c r="BE1729" i="2"/>
  <c r="BE1747" i="2"/>
  <c r="BE1750" i="2"/>
  <c r="BE1753" i="2"/>
  <c r="BE1756" i="2"/>
  <c r="BE1784" i="2"/>
  <c r="BE1798" i="2"/>
  <c r="BE1825" i="2"/>
  <c r="BE1840" i="2"/>
  <c r="BE1880" i="2"/>
  <c r="BE1893" i="2"/>
  <c r="BE1904" i="2"/>
  <c r="BE1937" i="2"/>
  <c r="BE1941" i="2"/>
  <c r="BE1955" i="2"/>
  <c r="BE1962" i="2"/>
  <c r="BE1966" i="2"/>
  <c r="BE1968" i="2"/>
  <c r="BE1977" i="2"/>
  <c r="BE1987" i="2"/>
  <c r="BE1991" i="2"/>
  <c r="BE2023" i="2"/>
  <c r="BE2031" i="2"/>
  <c r="BE188" i="2"/>
  <c r="BE227" i="2"/>
  <c r="BE330" i="2"/>
  <c r="BE592" i="2"/>
  <c r="BE737" i="2"/>
  <c r="BE942" i="2"/>
  <c r="BE1123" i="2"/>
  <c r="BE1311" i="2"/>
  <c r="BE1411" i="2"/>
  <c r="BE1433" i="2"/>
  <c r="BE1455" i="2"/>
  <c r="BE1554" i="2"/>
  <c r="BE1580" i="2"/>
  <c r="BE1697" i="2"/>
  <c r="BE1806" i="2"/>
  <c r="BE1913" i="2"/>
  <c r="BE1921" i="2"/>
  <c r="BE2032" i="2"/>
  <c r="BE114" i="2"/>
  <c r="BE150" i="2"/>
  <c r="BE231" i="2"/>
  <c r="BE368" i="2"/>
  <c r="BE544" i="2"/>
  <c r="BE583" i="2"/>
  <c r="BE680" i="2"/>
  <c r="BE698" i="2"/>
  <c r="BE728" i="2"/>
  <c r="BE746" i="2"/>
  <c r="BE949" i="2"/>
  <c r="BE1150" i="2"/>
  <c r="BE1386" i="2"/>
  <c r="BE1417" i="2"/>
  <c r="BE1504" i="2"/>
  <c r="BE1523" i="2"/>
  <c r="BE1591" i="2"/>
  <c r="BE1607" i="2"/>
  <c r="BE1625" i="2"/>
  <c r="BE1658" i="2"/>
  <c r="BE1666" i="2"/>
  <c r="BE1671" i="2"/>
  <c r="BE1706" i="2"/>
  <c r="BE1723" i="2"/>
  <c r="BE1732" i="2"/>
  <c r="BE1735" i="2"/>
  <c r="BE1744" i="2"/>
  <c r="BE1763" i="2"/>
  <c r="BE1791" i="2"/>
  <c r="BE1815" i="2"/>
  <c r="BE1832" i="2"/>
  <c r="BE1925" i="2"/>
  <c r="BE1998" i="2"/>
  <c r="BE2015" i="2"/>
  <c r="F55" i="2"/>
  <c r="BE223" i="2"/>
  <c r="BE287" i="2"/>
  <c r="BE523" i="2"/>
  <c r="BE565" i="2"/>
  <c r="BE901" i="2"/>
  <c r="BE999" i="2"/>
  <c r="BE1020" i="2"/>
  <c r="BE1050" i="2"/>
  <c r="BE1097" i="2"/>
  <c r="BE1257" i="2"/>
  <c r="J104" i="2"/>
  <c r="BE276" i="2"/>
  <c r="BE416" i="2"/>
  <c r="BE449" i="2"/>
  <c r="BE650" i="2"/>
  <c r="BE867" i="2"/>
  <c r="BE1030" i="2"/>
  <c r="BE1242" i="2"/>
  <c r="BE1345" i="2"/>
  <c r="BE1376" i="2"/>
  <c r="BE268" i="2"/>
  <c r="BE401" i="2"/>
  <c r="BE438" i="2"/>
  <c r="BE611" i="2"/>
  <c r="BE629" i="2"/>
  <c r="BE755" i="2"/>
  <c r="BE772" i="2"/>
  <c r="BE807" i="2"/>
  <c r="BE811" i="2"/>
  <c r="BE869" i="2"/>
  <c r="BE988" i="2"/>
  <c r="BE1040" i="2"/>
  <c r="BE1137" i="2"/>
  <c r="BE1338" i="2"/>
  <c r="BE241" i="2"/>
  <c r="BE363" i="2"/>
  <c r="BE542" i="2"/>
  <c r="BE641" i="2"/>
  <c r="BE670" i="2"/>
  <c r="BE956" i="2"/>
  <c r="BE1094" i="2"/>
  <c r="BE1183" i="2"/>
  <c r="BE278" i="2"/>
  <c r="BE296" i="2"/>
  <c r="BE386" i="2"/>
  <c r="BE843" i="2"/>
  <c r="BE879" i="2"/>
  <c r="BE1072" i="2"/>
  <c r="BE1165" i="2"/>
  <c r="BE1185" i="2"/>
  <c r="BE1218" i="2"/>
  <c r="BE305" i="2"/>
  <c r="BE375" i="2"/>
  <c r="BE426" i="2"/>
  <c r="BE504" i="2"/>
  <c r="BE554" i="2"/>
  <c r="BE689" i="2"/>
  <c r="BE764" i="2"/>
  <c r="BE796" i="2"/>
  <c r="BE809" i="2"/>
  <c r="BE1083" i="2"/>
  <c r="BE1128" i="2"/>
  <c r="BE1175" i="2"/>
  <c r="BE1201" i="2"/>
  <c r="BE1209" i="2"/>
  <c r="BE1210" i="2"/>
  <c r="BE1241" i="2"/>
  <c r="BE1326" i="2"/>
  <c r="BE1366" i="2"/>
  <c r="BE262" i="2"/>
  <c r="BE321" i="2"/>
  <c r="BE397" i="2"/>
  <c r="BE486" i="2"/>
  <c r="BE533" i="2"/>
  <c r="BE601" i="2"/>
  <c r="BE621" i="2"/>
  <c r="BE710" i="2"/>
  <c r="BE781" i="2"/>
  <c r="BE1152" i="2"/>
  <c r="BE1226" i="2"/>
  <c r="BE1289" i="2"/>
  <c r="BE1320" i="2"/>
  <c r="BE1397" i="2"/>
  <c r="F36" i="5"/>
  <c r="BC58" i="1" s="1"/>
  <c r="F37" i="2"/>
  <c r="BD55" i="1" s="1"/>
  <c r="J34" i="4"/>
  <c r="AW57" i="1"/>
  <c r="J34" i="3"/>
  <c r="AW56" i="1"/>
  <c r="F35" i="4"/>
  <c r="BB57" i="1"/>
  <c r="F34" i="2"/>
  <c r="BA55" i="1" s="1"/>
  <c r="F37" i="3"/>
  <c r="BD56" i="1" s="1"/>
  <c r="F34" i="5"/>
  <c r="BA58" i="1"/>
  <c r="J34" i="5"/>
  <c r="AW58" i="1"/>
  <c r="F34" i="3"/>
  <c r="BA56" i="1"/>
  <c r="F37" i="5"/>
  <c r="BD58" i="1"/>
  <c r="F37" i="4"/>
  <c r="BD57" i="1"/>
  <c r="F36" i="3"/>
  <c r="BC56" i="1" s="1"/>
  <c r="J34" i="2"/>
  <c r="AW55" i="1" s="1"/>
  <c r="F35" i="3"/>
  <c r="BB56" i="1"/>
  <c r="F35" i="5"/>
  <c r="BB58" i="1"/>
  <c r="F35" i="2"/>
  <c r="BB55" i="1" s="1"/>
  <c r="F36" i="2"/>
  <c r="BC55" i="1" s="1"/>
  <c r="F34" i="4"/>
  <c r="BA57" i="1"/>
  <c r="F36" i="4"/>
  <c r="BC57" i="1" s="1"/>
  <c r="BK1343" i="2" l="1"/>
  <c r="J1343" i="2" s="1"/>
  <c r="J79" i="2" s="1"/>
  <c r="J553" i="2"/>
  <c r="J68" i="2" s="1"/>
  <c r="BK83" i="4"/>
  <c r="BK82" i="4" s="1"/>
  <c r="J82" i="4" s="1"/>
  <c r="J30" i="4" s="1"/>
  <c r="R1343" i="2"/>
  <c r="BK112" i="2"/>
  <c r="R125" i="3"/>
  <c r="R112" i="2"/>
  <c r="P90" i="3"/>
  <c r="BK85" i="5"/>
  <c r="BK84" i="5"/>
  <c r="J84" i="5" s="1"/>
  <c r="J59" i="5" s="1"/>
  <c r="R85" i="5"/>
  <c r="R84" i="5"/>
  <c r="P125" i="3"/>
  <c r="R552" i="2"/>
  <c r="BK125" i="3"/>
  <c r="J125" i="3"/>
  <c r="J66" i="3" s="1"/>
  <c r="R90" i="3"/>
  <c r="T90" i="3"/>
  <c r="T89" i="3"/>
  <c r="T88" i="3" s="1"/>
  <c r="T1343" i="2"/>
  <c r="R1081" i="2"/>
  <c r="T552" i="2"/>
  <c r="T111" i="2" s="1"/>
  <c r="T110" i="2" s="1"/>
  <c r="P552" i="2"/>
  <c r="P111" i="2"/>
  <c r="P110" i="2" s="1"/>
  <c r="AU55" i="1" s="1"/>
  <c r="BK90" i="3"/>
  <c r="BK89" i="3"/>
  <c r="J89" i="3" s="1"/>
  <c r="J60" i="3" s="1"/>
  <c r="J86" i="5"/>
  <c r="J61" i="5"/>
  <c r="AG57" i="1"/>
  <c r="J59" i="4"/>
  <c r="J83" i="4"/>
  <c r="J60" i="4"/>
  <c r="J112" i="2"/>
  <c r="J61" i="2" s="1"/>
  <c r="J33" i="4"/>
  <c r="AV57" i="1"/>
  <c r="AT57" i="1" s="1"/>
  <c r="AN57" i="1" s="1"/>
  <c r="BD54" i="1"/>
  <c r="W33" i="1"/>
  <c r="BB54" i="1"/>
  <c r="AX54" i="1"/>
  <c r="J33" i="3"/>
  <c r="AV56" i="1"/>
  <c r="AT56" i="1" s="1"/>
  <c r="F33" i="3"/>
  <c r="AZ56" i="1"/>
  <c r="J33" i="2"/>
  <c r="AV55" i="1" s="1"/>
  <c r="AT55" i="1" s="1"/>
  <c r="BA54" i="1"/>
  <c r="W30" i="1"/>
  <c r="BC54" i="1"/>
  <c r="W32" i="1"/>
  <c r="F33" i="2"/>
  <c r="AZ55" i="1" s="1"/>
  <c r="F33" i="4"/>
  <c r="AZ57" i="1" s="1"/>
  <c r="J33" i="5"/>
  <c r="AV58" i="1"/>
  <c r="AT58" i="1" s="1"/>
  <c r="F33" i="5"/>
  <c r="AZ58" i="1" s="1"/>
  <c r="BK111" i="2" l="1"/>
  <c r="BK110" i="2" s="1"/>
  <c r="J110" i="2" s="1"/>
  <c r="J59" i="2" s="1"/>
  <c r="R111" i="2"/>
  <c r="R110" i="2" s="1"/>
  <c r="P89" i="3"/>
  <c r="P88" i="3" s="1"/>
  <c r="AU56" i="1" s="1"/>
  <c r="AU54" i="1" s="1"/>
  <c r="R89" i="3"/>
  <c r="R88" i="3"/>
  <c r="J85" i="5"/>
  <c r="J60" i="5"/>
  <c r="J90" i="3"/>
  <c r="J61" i="3"/>
  <c r="BK88" i="3"/>
  <c r="J88" i="3"/>
  <c r="J59" i="3" s="1"/>
  <c r="J39" i="4"/>
  <c r="W31" i="1"/>
  <c r="J30" i="5"/>
  <c r="AG58" i="1"/>
  <c r="AW54" i="1"/>
  <c r="AK30" i="1" s="1"/>
  <c r="AY54" i="1"/>
  <c r="AZ54" i="1"/>
  <c r="W29" i="1" s="1"/>
  <c r="J30" i="2" l="1"/>
  <c r="AG55" i="1" s="1"/>
  <c r="AN55" i="1" s="1"/>
  <c r="J111" i="2"/>
  <c r="J60" i="2" s="1"/>
  <c r="J39" i="5"/>
  <c r="AN58" i="1"/>
  <c r="J30" i="3"/>
  <c r="AG56" i="1"/>
  <c r="AN56" i="1"/>
  <c r="AV54" i="1"/>
  <c r="AK29" i="1"/>
  <c r="J39" i="2" l="1"/>
  <c r="J39" i="3"/>
  <c r="AG54" i="1"/>
  <c r="AK26" i="1"/>
  <c r="AT54" i="1"/>
  <c r="AN54" i="1" l="1"/>
  <c r="AK35" i="1"/>
</calcChain>
</file>

<file path=xl/sharedStrings.xml><?xml version="1.0" encoding="utf-8"?>
<sst xmlns="http://schemas.openxmlformats.org/spreadsheetml/2006/main" count="22294" uniqueCount="2589">
  <si>
    <t>Export Komplet</t>
  </si>
  <si>
    <t>VZ</t>
  </si>
  <si>
    <t>2.0</t>
  </si>
  <si>
    <t>ZAMOK</t>
  </si>
  <si>
    <t>False</t>
  </si>
  <si>
    <t>{523c3dce-6b0a-4305-91e8-c5e35f47c45f}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</si>
  <si>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</si>
  <si>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</si>
  <si>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</si>
  <si>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</si>
  <si>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</si>
  <si>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</si>
  <si>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</si>
  <si>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</si>
  <si>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R24-009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</si>
  <si>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</si>
  <si>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</si>
  <si>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Dobříš - Rekonstrukce ulice Tylova</t>
  </si>
  <si>
    <t>KSO:</t>
  </si>
  <si>
    <t>822 27 7</t>
  </si>
  <si>
    <t>CC-CZ:</t>
  </si>
  <si>
    <t>21121</t>
  </si>
  <si>
    <t>Místo:</t>
  </si>
  <si>
    <t>Město Dobříš [540111]</t>
  </si>
  <si>
    <t>Datum:</t>
  </si>
  <si>
    <t>2. 5. 2024</t>
  </si>
  <si>
    <t>CZ-CPV:</t>
  </si>
  <si>
    <t>45000000-7</t>
  </si>
  <si>
    <t>CZ-CPA:</t>
  </si>
  <si>
    <t>42.11.10</t>
  </si>
  <si>
    <t>Zadavatel:</t>
  </si>
  <si>
    <t>IČ:</t>
  </si>
  <si>
    <t>00242098</t>
  </si>
  <si>
    <t>Město Dobříš, Mírové nám. 119, 263 01 Dobříš</t>
  </si>
  <si>
    <t>DIČ:</t>
  </si>
  <si>
    <t/>
  </si>
  <si>
    <t>Uchazeč:</t>
  </si>
  <si>
    <t>Vyplň údaj</t>
  </si>
  <si>
    <t>Projektant:</t>
  </si>
  <si>
    <t>01443780</t>
  </si>
  <si>
    <t>DOPAS s.r.o., Mahenova 494/3, 150 00 Praha 5</t>
  </si>
  <si>
    <t>CZ01443780</t>
  </si>
  <si>
    <t>True</t>
  </si>
  <si>
    <t>Zpracovatel:</t>
  </si>
  <si>
    <t>L. Štuller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</si>
  <si>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</si>
  <si>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</si>
  <si>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</si>
  <si>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</si>
  <si>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</si>
  <si>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</si>
  <si>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</si>
  <si>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</si>
  <si>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</si>
  <si>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</si>
  <si>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</si>
  <si>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</si>
  <si>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</si>
  <si>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</si>
  <si>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</si>
  <si>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</si>
  <si>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</si>
  <si>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</si>
  <si>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</si>
  <si>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</si>
  <si>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</si>
  <si>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</si>
  <si>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</si>
  <si>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</si>
  <si>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</si>
  <si>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</si>
  <si>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</si>
  <si>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</si>
  <si>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</si>
  <si>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</si>
  <si>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</si>
  <si>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</si>
  <si>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</si>
  <si>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</si>
  <si>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</si>
  <si>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</si>
  <si>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</si>
  <si>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</si>
  <si>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</si>
  <si>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</si>
  <si>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</si>
  <si>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</si>
  <si>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</si>
  <si>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</si>
  <si>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</si>
  <si>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{1fa2a5af-b29b-4284-a1f8-47a195a612ec}</t>
  </si>
  <si>
    <t>2</t>
  </si>
  <si>
    <t>SO 401</t>
  </si>
  <si>
    <t>Veřejné osvětlení</t>
  </si>
  <si>
    <t>{c651fbb7-ac01-4434-83f0-e251e4709059}</t>
  </si>
  <si>
    <t>SO 901</t>
  </si>
  <si>
    <t>Hrubý návrh DIO</t>
  </si>
  <si>
    <t>{69c6905a-32ec-4513-9638-005851aa0976}</t>
  </si>
  <si>
    <t>VON</t>
  </si>
  <si>
    <t>Vedlejší a ostatní náklady</t>
  </si>
  <si>
    <t>{e44bc597-58e3-4e91-88fb-0d344e2e7bc2}</t>
  </si>
  <si>
    <t>VV0001</t>
  </si>
  <si>
    <t>Nový výkaz (14)</t>
  </si>
  <si>
    <t>3</t>
  </si>
  <si>
    <t>VV0002</t>
  </si>
  <si>
    <t>Nový výkaz (15)</t>
  </si>
  <si>
    <t>0,09</t>
  </si>
  <si>
    <t>KRYCÍ LIST SOUPISU PRACÍ</t>
  </si>
  <si>
    <t>VV0003</t>
  </si>
  <si>
    <t>Nový výkaz (16)</t>
  </si>
  <si>
    <t>VV0004</t>
  </si>
  <si>
    <t>Nový výkaz (17)</t>
  </si>
  <si>
    <t>VV0005</t>
  </si>
  <si>
    <t>Nový výkaz (18)</t>
  </si>
  <si>
    <t>VV0006</t>
  </si>
  <si>
    <t>Nový výkaz (19)</t>
  </si>
  <si>
    <t>4</t>
  </si>
  <si>
    <t>Objekt:</t>
  </si>
  <si>
    <t>VV0007</t>
  </si>
  <si>
    <t>Nový výkaz (20)</t>
  </si>
  <si>
    <t>15,199</t>
  </si>
  <si>
    <t>SO 101 - Komunikace a zpevněné plochy</t>
  </si>
  <si>
    <t>VV0008</t>
  </si>
  <si>
    <t>Nový výkaz (21)</t>
  </si>
  <si>
    <t>16,587</t>
  </si>
  <si>
    <t>VV0009</t>
  </si>
  <si>
    <t>Nový výkaz (22)</t>
  </si>
  <si>
    <t>108,574</t>
  </si>
  <si>
    <t>VV0010</t>
  </si>
  <si>
    <t>Nový výkaz (23)</t>
  </si>
  <si>
    <t>551,224</t>
  </si>
  <si>
    <t>VV0011</t>
  </si>
  <si>
    <t>Nový výkaz (24)</t>
  </si>
  <si>
    <t>128,296</t>
  </si>
  <si>
    <t>VV0012</t>
  </si>
  <si>
    <t>Nový výkaz (25)</t>
  </si>
  <si>
    <t>109,344</t>
  </si>
  <si>
    <t>VV0013</t>
  </si>
  <si>
    <t>Nový výkaz (26)</t>
  </si>
  <si>
    <t>291,584</t>
  </si>
  <si>
    <t>VV0014</t>
  </si>
  <si>
    <t>Nový výkaz (27)</t>
  </si>
  <si>
    <t>22</t>
  </si>
  <si>
    <t>VV0015</t>
  </si>
  <si>
    <t>Nový výkaz (28)</t>
  </si>
  <si>
    <t>986,84</t>
  </si>
  <si>
    <t>VV0016</t>
  </si>
  <si>
    <t>Nový výkaz (29)</t>
  </si>
  <si>
    <t>863,75</t>
  </si>
  <si>
    <t>VV0017</t>
  </si>
  <si>
    <t>Nový výkaz (30)</t>
  </si>
  <si>
    <t>4,67</t>
  </si>
  <si>
    <t>VV0018</t>
  </si>
  <si>
    <t>Nový výkaz (31)</t>
  </si>
  <si>
    <t>9,34</t>
  </si>
  <si>
    <t>VV0019</t>
  </si>
  <si>
    <t>Nový výkaz (32)</t>
  </si>
  <si>
    <t>18,68</t>
  </si>
  <si>
    <t>VV0020</t>
  </si>
  <si>
    <t>Nový výkaz (33)</t>
  </si>
  <si>
    <t>26,94</t>
  </si>
  <si>
    <t>VV0021</t>
  </si>
  <si>
    <t>Nový výkaz (34)</t>
  </si>
  <si>
    <t>VV0022</t>
  </si>
  <si>
    <t>Nový výkaz (35)</t>
  </si>
  <si>
    <t>22,899</t>
  </si>
  <si>
    <t>VV0023</t>
  </si>
  <si>
    <t>Nový výkaz (36)</t>
  </si>
  <si>
    <t>4,041</t>
  </si>
  <si>
    <t>VV0024</t>
  </si>
  <si>
    <t>Nový výkaz (37)</t>
  </si>
  <si>
    <t>238,173</t>
  </si>
  <si>
    <t>VV0025</t>
  </si>
  <si>
    <t>Nový výkaz (38)</t>
  </si>
  <si>
    <t>VV0026</t>
  </si>
  <si>
    <t>Nový výkaz (39)</t>
  </si>
  <si>
    <t>365,18</t>
  </si>
  <si>
    <t>VV0027</t>
  </si>
  <si>
    <t>Nový výkaz (40)</t>
  </si>
  <si>
    <t>156,73</t>
  </si>
  <si>
    <t>VV0028</t>
  </si>
  <si>
    <t>Nový výkaz (41)</t>
  </si>
  <si>
    <t>208,45</t>
  </si>
  <si>
    <t>VV0029</t>
  </si>
  <si>
    <t>Nový výkaz (42)</t>
  </si>
  <si>
    <t>130,16</t>
  </si>
  <si>
    <t>VV0030</t>
  </si>
  <si>
    <t>Nový výkaz (43)</t>
  </si>
  <si>
    <t>214,135</t>
  </si>
  <si>
    <t>VV0031</t>
  </si>
  <si>
    <t>Nový výkaz (44)</t>
  </si>
  <si>
    <t>5,37</t>
  </si>
  <si>
    <t>VV0032</t>
  </si>
  <si>
    <t>Nový výkaz (45)</t>
  </si>
  <si>
    <t>124,79</t>
  </si>
  <si>
    <t>VV0033</t>
  </si>
  <si>
    <t>Nový výkaz (46)</t>
  </si>
  <si>
    <t>441,538</t>
  </si>
  <si>
    <t>VV0034</t>
  </si>
  <si>
    <t>Nový výkaz (47)</t>
  </si>
  <si>
    <t>1,91</t>
  </si>
  <si>
    <t>VV0060</t>
  </si>
  <si>
    <t>Nový výkaz (73)</t>
  </si>
  <si>
    <t>1,497</t>
  </si>
  <si>
    <t>VV0061</t>
  </si>
  <si>
    <t>Nový výkaz (74)</t>
  </si>
  <si>
    <t>7</t>
  </si>
  <si>
    <t>VV0062</t>
  </si>
  <si>
    <t>Nový výkaz (75)</t>
  </si>
  <si>
    <t>17,095</t>
  </si>
  <si>
    <t>VV0063</t>
  </si>
  <si>
    <t>Nový výkaz (76)</t>
  </si>
  <si>
    <t>1709,313</t>
  </si>
  <si>
    <t>VV0064</t>
  </si>
  <si>
    <t>Nový výkaz (77)</t>
  </si>
  <si>
    <t>278,16</t>
  </si>
  <si>
    <t>VV0065</t>
  </si>
  <si>
    <t>Nový výkaz (78)</t>
  </si>
  <si>
    <t>VV0066</t>
  </si>
  <si>
    <t>Nový výkaz (79)</t>
  </si>
  <si>
    <t>556,32</t>
  </si>
  <si>
    <t>VV0067</t>
  </si>
  <si>
    <t>Nový výkaz (80)</t>
  </si>
  <si>
    <t>834,48</t>
  </si>
  <si>
    <t>VV0068</t>
  </si>
  <si>
    <t>Nový výkaz (81)</t>
  </si>
  <si>
    <t>REKAPITULACE ČLENĚNÍ SOUPISU PRACÍ</t>
  </si>
  <si>
    <t>VV0069</t>
  </si>
  <si>
    <t>Nový výkaz (82)</t>
  </si>
  <si>
    <t>VV0070</t>
  </si>
  <si>
    <t>Nový výkaz (83)</t>
  </si>
  <si>
    <t>4,559</t>
  </si>
  <si>
    <t>VV0071</t>
  </si>
  <si>
    <t>Nový výkaz (84)</t>
  </si>
  <si>
    <t>24,647</t>
  </si>
  <si>
    <t>VV0072</t>
  </si>
  <si>
    <t>Nový výkaz (85)</t>
  </si>
  <si>
    <t>43,43</t>
  </si>
  <si>
    <t>VV0073</t>
  </si>
  <si>
    <t>Nový výkaz (86)</t>
  </si>
  <si>
    <t>125,22</t>
  </si>
  <si>
    <t>VV0074</t>
  </si>
  <si>
    <t>Nový výkaz (87)</t>
  </si>
  <si>
    <t>109,51</t>
  </si>
  <si>
    <t>VV0075</t>
  </si>
  <si>
    <t>Nový výkaz (88)</t>
  </si>
  <si>
    <t>16,69</t>
  </si>
  <si>
    <t>VV0076</t>
  </si>
  <si>
    <t>Nový výkaz (89)</t>
  </si>
  <si>
    <t>0,239</t>
  </si>
  <si>
    <t>VV0077</t>
  </si>
  <si>
    <t>Nový výkaz (90)</t>
  </si>
  <si>
    <t>239,156</t>
  </si>
  <si>
    <t>VV0078</t>
  </si>
  <si>
    <t>Nový výkaz (91)</t>
  </si>
  <si>
    <t>VV0079</t>
  </si>
  <si>
    <t>Nový výkaz (92)</t>
  </si>
  <si>
    <t>383,372</t>
  </si>
  <si>
    <t>VV0080</t>
  </si>
  <si>
    <t>Nový výkaz (93)</t>
  </si>
  <si>
    <t>52,965</t>
  </si>
  <si>
    <t>Kód dílu - Popis</t>
  </si>
  <si>
    <t>Cena celkem [CZK]</t>
  </si>
  <si>
    <t>VV0081</t>
  </si>
  <si>
    <t>Nový výkaz (94)</t>
  </si>
  <si>
    <t>172,75</t>
  </si>
  <si>
    <t>VV0083</t>
  </si>
  <si>
    <t>Nový výkaz (96)</t>
  </si>
  <si>
    <t>300</t>
  </si>
  <si>
    <t>-1</t>
  </si>
  <si>
    <t>VV0037</t>
  </si>
  <si>
    <t>Nový výkaz (50)</t>
  </si>
  <si>
    <t>10,949</t>
  </si>
  <si>
    <t>HSV - Práce a dodávky HSV</t>
  </si>
  <si>
    <t>VV0038</t>
  </si>
  <si>
    <t>Nový výkaz (51)</t>
  </si>
  <si>
    <t>5,57</t>
  </si>
  <si>
    <t xml:space="preserve">    1 - Zemní práce</t>
  </si>
  <si>
    <t>VV0039</t>
  </si>
  <si>
    <t>Nový výkaz (52)</t>
  </si>
  <si>
    <t>319,99</t>
  </si>
  <si>
    <t xml:space="preserve">      1.1 - Zemní práce pro komunikace a ZP</t>
  </si>
  <si>
    <t>VV0040</t>
  </si>
  <si>
    <t>Nový výkaz (53)</t>
  </si>
  <si>
    <t>296,25</t>
  </si>
  <si>
    <t xml:space="preserve">      1.2 - Zeleň - trávník</t>
  </si>
  <si>
    <t>VV0041</t>
  </si>
  <si>
    <t>Nový výkaz (54)</t>
  </si>
  <si>
    <t>21,83</t>
  </si>
  <si>
    <t xml:space="preserve">      1.3 - Výměna aktivní zóny</t>
  </si>
  <si>
    <t>VV0042</t>
  </si>
  <si>
    <t>Nový výkaz (55)</t>
  </si>
  <si>
    <t>20,89</t>
  </si>
  <si>
    <t xml:space="preserve">    2 - Zakládání</t>
  </si>
  <si>
    <t>VV0043</t>
  </si>
  <si>
    <t>Nový výkaz (56)</t>
  </si>
  <si>
    <t>44,408</t>
  </si>
  <si>
    <t xml:space="preserve">      2.1 - Drenáž DN 150</t>
  </si>
  <si>
    <t>VV0044</t>
  </si>
  <si>
    <t>Nový výkaz (57)</t>
  </si>
  <si>
    <t>444,081</t>
  </si>
  <si>
    <t xml:space="preserve">    5 - Komunikace pozemní</t>
  </si>
  <si>
    <t>VV0045</t>
  </si>
  <si>
    <t>Nový výkaz (58)</t>
  </si>
  <si>
    <t>211,467</t>
  </si>
  <si>
    <t xml:space="preserve">      5.1 - Komunikace asfaltová - skladba 1 - plná skladba</t>
  </si>
  <si>
    <t>VV0046</t>
  </si>
  <si>
    <t>Nový výkaz (59)</t>
  </si>
  <si>
    <t>10,573</t>
  </si>
  <si>
    <t xml:space="preserve">      5.2 - Komunikace asfaltová - skladba 1 - napojení přes odskok</t>
  </si>
  <si>
    <t>VV0047</t>
  </si>
  <si>
    <t>Nový výkaz (60)</t>
  </si>
  <si>
    <t>16,139</t>
  </si>
  <si>
    <t xml:space="preserve">      5.3 - Komunikace asfaltová - skladba 1 - výměna ložné a obrusné vrstvy</t>
  </si>
  <si>
    <t>VV0048</t>
  </si>
  <si>
    <t>Nový výkaz (61)</t>
  </si>
  <si>
    <t>29,344</t>
  </si>
  <si>
    <t xml:space="preserve">      5.4 - Parkovací stání - skladba 2</t>
  </si>
  <si>
    <t>VV0049</t>
  </si>
  <si>
    <t>Nový výkaz (62)</t>
  </si>
  <si>
    <t>11,297</t>
  </si>
  <si>
    <t xml:space="preserve">      5.5 - Vjezdy - skladba 3A + 3B</t>
  </si>
  <si>
    <t>VV0050</t>
  </si>
  <si>
    <t>Nový výkaz (63)</t>
  </si>
  <si>
    <t>3,805</t>
  </si>
  <si>
    <t xml:space="preserve">      5.6 - Chodník - skladba 4</t>
  </si>
  <si>
    <t>VV0051</t>
  </si>
  <si>
    <t>Nový výkaz (64)</t>
  </si>
  <si>
    <t>0,807</t>
  </si>
  <si>
    <t xml:space="preserve">      5.7 - Chodník - skladba 5 (LA)</t>
  </si>
  <si>
    <t>VV0052</t>
  </si>
  <si>
    <t>Nový výkaz (65)</t>
  </si>
  <si>
    <t>7,336</t>
  </si>
  <si>
    <t xml:space="preserve">      5.8 - Kačírek</t>
  </si>
  <si>
    <t>VV0053</t>
  </si>
  <si>
    <t>Nový výkaz (66)</t>
  </si>
  <si>
    <t xml:space="preserve">    8 - Trubní vedení</t>
  </si>
  <si>
    <t>VV0054</t>
  </si>
  <si>
    <t>Nový výkaz (67)</t>
  </si>
  <si>
    <t xml:space="preserve">      8.1 - UV + napojení</t>
  </si>
  <si>
    <t>VV0055</t>
  </si>
  <si>
    <t>Nový výkaz (68)</t>
  </si>
  <si>
    <t xml:space="preserve">      8.2 - Úprava stávajících poklopů</t>
  </si>
  <si>
    <t>VV0056</t>
  </si>
  <si>
    <t>Nový výkaz (69)</t>
  </si>
  <si>
    <t xml:space="preserve">    9 - Ostatní konstrukce a práce, bourání</t>
  </si>
  <si>
    <t>VV0057</t>
  </si>
  <si>
    <t>Nový výkaz (70)</t>
  </si>
  <si>
    <t>6</t>
  </si>
  <si>
    <t xml:space="preserve">      9.1 - Dopravní značení</t>
  </si>
  <si>
    <t>VV0058</t>
  </si>
  <si>
    <t>Nový výkaz (71)</t>
  </si>
  <si>
    <t xml:space="preserve">      9.2 - Obrubníky betonové</t>
  </si>
  <si>
    <t>VV0059</t>
  </si>
  <si>
    <t>Nový výkaz (72)</t>
  </si>
  <si>
    <t xml:space="preserve">      9.3 - Bourání konstrukcí</t>
  </si>
  <si>
    <t>VV0084</t>
  </si>
  <si>
    <t>Nový výkaz (97)</t>
  </si>
  <si>
    <t xml:space="preserve">      9.4 - Sanace podezdívky</t>
  </si>
  <si>
    <t>VV0085</t>
  </si>
  <si>
    <t>Nový výkaz (98)</t>
  </si>
  <si>
    <t>431,875</t>
  </si>
  <si>
    <t xml:space="preserve">      9.5 - Ostatní</t>
  </si>
  <si>
    <t>VV0086</t>
  </si>
  <si>
    <t>Nový výkaz (99)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</si>
  <si>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</si>
  <si>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</si>
  <si>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</si>
  <si>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</si>
  <si>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</si>
  <si>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</si>
  <si>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</si>
  <si>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</si>
  <si>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</si>
  <si>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</si>
  <si>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</si>
  <si>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</si>
  <si>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</si>
  <si>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</si>
  <si>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</si>
  <si>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</si>
  <si>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</si>
  <si>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</si>
  <si>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</si>
  <si>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</si>
  <si>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</si>
  <si>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</si>
  <si>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</si>
  <si>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1.1</t>
  </si>
  <si>
    <t>Zemní práce pro komunikace a ZP</t>
  </si>
  <si>
    <t>K</t>
  </si>
  <si>
    <t>122251101</t>
  </si>
  <si>
    <t>Odkopávky a prokopávky nezapažené strojně v hornině třídy těžitelnosti I skupiny 3 do 20 m3</t>
  </si>
  <si>
    <t>m3</t>
  </si>
  <si>
    <t>CS ÚRS 2024 01</t>
  </si>
  <si>
    <t>-216981039</t>
  </si>
  <si>
    <t>Online PSC</t>
  </si>
  <si>
    <t>https://podminky.urs.cz/item/CS_URS_2024_01/122251101</t>
  </si>
  <si>
    <t>VV</t>
  </si>
  <si>
    <t>"Množství určené pomocí aplikace Výměry.</t>
  </si>
  <si>
    <t>"D.101.2_Situace.pdf</t>
  </si>
  <si>
    <t>"D.101.4_Vzorové_příčné_řezy_a_detaily_napojení.pdf</t>
  </si>
  <si>
    <t>"úpravy pláně pro nové skladby po odstranění původních konstrukčních skladeb</t>
  </si>
  <si>
    <t>"pro VV SP stanoven rozsah 10% ploch v cca. tl. 100 mm</t>
  </si>
  <si>
    <t>"(Skladba 1 - Komunikace - povrch asfaltový* 0,100 ) * 10/100</t>
  </si>
  <si>
    <t>"(Skladba 1 - Komunikace napojení přes odskok - povrch asfalt* 0,100 ) * 10/100</t>
  </si>
  <si>
    <t>"(Skladba 1A - Komunikace - betonová přídlažba* 0,100 ) * 10/100</t>
  </si>
  <si>
    <t>"(Skladba 2 - Parkovací stání - zatravňovací distanční bet. dlažba * 0,100 ) * 10/100</t>
  </si>
  <si>
    <t>"(Skladba 3A - Vjezd - povrch betonová dlažba* 0,100 ) * 10/100</t>
  </si>
  <si>
    <t>"(Skladba 3B - Vjezd - povrch kamenná dlažba* 0,100 ) * 10/100</t>
  </si>
  <si>
    <t>"(Skladba 4 - Chodník - povrch betonová dlažba* 0,100 ) * 10/100</t>
  </si>
  <si>
    <t>"(Skladba 5 - Chodník - povrch asfalt* 0,100 ) * 10/100</t>
  </si>
  <si>
    <t>FIG</t>
  </si>
  <si>
    <t>Rozpad figury: Skladba 1 - Komunikace - povrch asfaltový</t>
  </si>
  <si>
    <t>236,910+626,840</t>
  </si>
  <si>
    <t>Rozpad figury: Skladba 1 - Komunikace napojení přes odskok - povrch asfalt</t>
  </si>
  <si>
    <t>13,310+2,280+3,090</t>
  </si>
  <si>
    <t>Rozpad figury: Skladba 1A - Komunikace - betonová přídlažba</t>
  </si>
  <si>
    <t>125,651+93,987+18,535</t>
  </si>
  <si>
    <t>Rozpad figury: Skladba 2 - Parkovací stání - zatravňovací distanční bet. dlažba</t>
  </si>
  <si>
    <t>30,160+72,220+3,290+51,060</t>
  </si>
  <si>
    <t>Rozpad figury: Skladba 3A - Vjezd - povrch betonová dlažba</t>
  </si>
  <si>
    <t>6,200+4,780+1,510+6,360+8,980+6,740+5,740+9,230+6,550+6,060+4,900+6,790+8,350+5,570+24,030+13,000</t>
  </si>
  <si>
    <t>Rozpad figury: Skladba 3B - Vjezd - povrch kamenná dlažba</t>
  </si>
  <si>
    <t>5,370</t>
  </si>
  <si>
    <t>Rozpad figury: Skladba 4 - Chodník - povrch betonová dlažba</t>
  </si>
  <si>
    <t>10,690+0,410+71,600+5,320+42,200+56,320+2,830+24,100+0,900+1,060+49,830+0,960+21,100+0,350+8,580</t>
  </si>
  <si>
    <t>Rozpad figury: Skladba 5 - Chodník - povrch asfalt</t>
  </si>
  <si>
    <t>1,420+1,040+3,110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</si>
  <si>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</si>
  <si>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</si>
  <si>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-890257529</t>
  </si>
  <si>
    <t>https://podminky.urs.cz/item/CS_URS_2024_01/162751117</t>
  </si>
  <si>
    <t>"100% zeminy z výkopu na trvalou skládku</t>
  </si>
  <si>
    <t>17,095 " VV viz. 122251101 odd. 1.1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</si>
  <si>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</si>
  <si>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</si>
  <si>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-1757871025</t>
  </si>
  <si>
    <t>https://podminky.urs.cz/item/CS_URS_2024_01/162751119</t>
  </si>
  <si>
    <t>17,095*10 'Přepočtené koeficientem množství</t>
  </si>
  <si>
    <t>171152501</t>
  </si>
  <si>
    <t>Zhutnění podloží pod násypy z rostlé horniny třídy těžitelnosti I a II, skupiny 1 až 4 z hornin soudružných a nesoudržných</t>
  </si>
  <si>
    <t>m2</t>
  </si>
  <si>
    <t>-353778176</t>
  </si>
  <si>
    <t>https://podminky.urs.cz/item/CS_URS_2024_01/171152501</t>
  </si>
  <si>
    <t>"Skladba 1 - Komunikace - povrch asfaltový</t>
  </si>
  <si>
    <t>"Skladba 1 - Komunikace napojení přes odskok - povrch asfalt</t>
  </si>
  <si>
    <t>"Skladba 1A - Komunikace - betonová přídlažba</t>
  </si>
  <si>
    <t>"Skladba 2 - Parkovací stání - zatravňovací distanční bet. dlažba</t>
  </si>
  <si>
    <t>"Skladba 3A - Vjezd - povrch betonová dlažba</t>
  </si>
  <si>
    <t>"Skladba 3B - Vjezd - povrch kamenná dlažba</t>
  </si>
  <si>
    <t>"Skladba 4 - Chodník - povrch betonová dlažba</t>
  </si>
  <si>
    <t>"Skladba 5 - Chodník - povrch asfalt</t>
  </si>
  <si>
    <t>5</t>
  </si>
  <si>
    <t>171251201</t>
  </si>
  <si>
    <t>Uložení sypaniny na skládky nebo meziskládky bez hutnění s upravením uložené sypaniny do předepsaného tvaru</t>
  </si>
  <si>
    <t>-1316887874</t>
  </si>
  <si>
    <t>https://podminky.urs.cz/item/CS_URS_2024_01/171251201</t>
  </si>
  <si>
    <t>171201231</t>
  </si>
  <si>
    <t>Poplatek za uložení stavebního odpadu na recyklační skládce (skládkovné) zeminy a kamení zatříděného do Katalogu odpadů pod kódem 17 05 04</t>
  </si>
  <si>
    <t>t</t>
  </si>
  <si>
    <t>1622110637</t>
  </si>
  <si>
    <t>https://podminky.urs.cz/item/CS_URS_2024_01/171201231</t>
  </si>
  <si>
    <t>17,095*1,75 'Přepočtené koeficientem množství</t>
  </si>
  <si>
    <t>181152301</t>
  </si>
  <si>
    <t>Úprava pláně na stavbách silnic a dálnic strojně v zářezech mimo skalních bez zhutnění</t>
  </si>
  <si>
    <t>-1869677975</t>
  </si>
  <si>
    <t>https://podminky.urs.cz/item/CS_URS_2024_01/181152301</t>
  </si>
  <si>
    <t>1.2</t>
  </si>
  <si>
    <t>Zeleň - trávník</t>
  </si>
  <si>
    <t>8</t>
  </si>
  <si>
    <t>122151402</t>
  </si>
  <si>
    <t>Vykopávky v zemnících na suchu strojně zapažených i nezapažených v hornině třídy těžitelnosti I skupiny 1 a 2 přes 20 do 50 m3</t>
  </si>
  <si>
    <t>-1682631450</t>
  </si>
  <si>
    <t>https://podminky.urs.cz/item/CS_URS_2024_01/122151402</t>
  </si>
  <si>
    <t>"zemina pro dorovnání/dosyp na deponii</t>
  </si>
  <si>
    <t>16,690 " VV viz. 171203111 odd. 1.2</t>
  </si>
  <si>
    <t>9</t>
  </si>
  <si>
    <t>162551107</t>
  </si>
  <si>
    <t>Vodorovné přemístění výkopku nebo sypaniny po suchu na obvyklém dopravním prostředku, bez naložení výkopku, avšak se složením bez rozhrnutí z horniny třídy těžitelnosti I skupiny 1 až 3 na vzdálenost přes 2 000 do 2 500 m</t>
  </si>
  <si>
    <t>-815637765</t>
  </si>
  <si>
    <t>https://podminky.urs.cz/item/CS_URS_2024_01/162551107</t>
  </si>
  <si>
    <t>"zemina pro dorovnání/dosyp z deponie</t>
  </si>
  <si>
    <t>10</t>
  </si>
  <si>
    <t>171203111</t>
  </si>
  <si>
    <t>Uložení výkopku bez zhutnění s hrubým rozhrnutím v rovině nebo na svahu do 1:5</t>
  </si>
  <si>
    <t>780797454</t>
  </si>
  <si>
    <t>https://podminky.urs.cz/item/CS_URS_2024_01/171203111</t>
  </si>
  <si>
    <t>"vyrovnání terénu/dosyp zeminou z deponie (zemníku)</t>
  </si>
  <si>
    <t>"tl. 60 mm</t>
  </si>
  <si>
    <t>"Zeleň - trávník* 0,060</t>
  </si>
  <si>
    <t>Rozpad figury: Zeleň - trávník</t>
  </si>
  <si>
    <t>6,830+38,840+4,990+3,470+109,510+7,230+51,650+34,730+5,380+5,340+9,430+0,760</t>
  </si>
  <si>
    <t>11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</si>
  <si>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</si>
  <si>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</si>
  <si>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335250362</t>
  </si>
  <si>
    <t>https://podminky.urs.cz/item/CS_URS_2024_01/181111111</t>
  </si>
  <si>
    <t>"Zeleň - trávník</t>
  </si>
  <si>
    <t>181311103</t>
  </si>
  <si>
    <t>Rozprostření a urovnání ornice v rovině nebo ve svahu sklonu do 1:5 ručně při souvislé ploše, tl. vrstvy do 200 mm</t>
  </si>
  <si>
    <t>1014705423</t>
  </si>
  <si>
    <t>https://podminky.urs.cz/item/CS_URS_2024_01/181311103</t>
  </si>
  <si>
    <t>"plochy malého rozsahu</t>
  </si>
  <si>
    <t>"6,830+4,990+3,470+7,230+5,380+5,340+9,430+0,760</t>
  </si>
  <si>
    <t>13</t>
  </si>
  <si>
    <t>181351003</t>
  </si>
  <si>
    <t>Rozprostření a urovnání ornice v rovině nebo ve svahu sklonu do 1:5 strojně při souvislé ploše do 100 m2, tl. vrstvy do 200 mm</t>
  </si>
  <si>
    <t>-141345769</t>
  </si>
  <si>
    <t>https://podminky.urs.cz/item/CS_URS_2024_01/181351003</t>
  </si>
  <si>
    <t>"38,840+51,650+34,730</t>
  </si>
  <si>
    <t>14</t>
  </si>
  <si>
    <t>181351103</t>
  </si>
  <si>
    <t>Rozprostření a urovnání ornice v rovině nebo ve svahu sklonu do 1:5 strojně při souvislé ploše přes 100 do 500 m2, tl. vrstvy do 200 mm</t>
  </si>
  <si>
    <t>1237804832</t>
  </si>
  <si>
    <t>https://podminky.urs.cz/item/CS_URS_2024_01/181351103</t>
  </si>
  <si>
    <t>"109,510</t>
  </si>
  <si>
    <t>15</t>
  </si>
  <si>
    <t>181411141</t>
  </si>
  <si>
    <t>Založení trávníku na půdě předem připravené plochy do 1000 m2 výsevem včetně utažení parterového v rovině nebo na svahu do 1:5</t>
  </si>
  <si>
    <t>1452771421</t>
  </si>
  <si>
    <t>https://podminky.urs.cz/item/CS_URS_2024_01/181411141</t>
  </si>
  <si>
    <t>16</t>
  </si>
  <si>
    <t>M</t>
  </si>
  <si>
    <t>00572470</t>
  </si>
  <si>
    <t>osivo směs travní univerzál</t>
  </si>
  <si>
    <t>kg</t>
  </si>
  <si>
    <t>-158249966</t>
  </si>
  <si>
    <t>278,16*0,025 'Přepočtené koeficientem množství</t>
  </si>
  <si>
    <t>17</t>
  </si>
  <si>
    <t>183402121</t>
  </si>
  <si>
    <t>Rozrušení půdy na hloubku přes 50 do 150 mm souvislé plochy do 500 m2 v rovině nebo na svahu do 1:5</t>
  </si>
  <si>
    <t>-1515959310</t>
  </si>
  <si>
    <t>https://podminky.urs.cz/item/CS_URS_2024_01/183402121</t>
  </si>
  <si>
    <t>"rozrušení utaženého povrchu pohybem stavební mechanizace</t>
  </si>
  <si>
    <t>18</t>
  </si>
  <si>
    <t>183403153</t>
  </si>
  <si>
    <t>Obdělání půdy hrabáním v rovině nebo na svahu do 1:5</t>
  </si>
  <si>
    <t>-1232723949</t>
  </si>
  <si>
    <t>https://podminky.urs.cz/item/CS_URS_2024_01/183403153</t>
  </si>
  <si>
    <t>"2x křížem</t>
  </si>
  <si>
    <t>"Zeleň - trávník* 2</t>
  </si>
  <si>
    <t>19</t>
  </si>
  <si>
    <t>183403161</t>
  </si>
  <si>
    <t>Obdělání půdy válením v rovině nebo na svahu do 1:5</t>
  </si>
  <si>
    <t>-1832592668</t>
  </si>
  <si>
    <t>https://podminky.urs.cz/item/CS_URS_2024_01/183403161</t>
  </si>
  <si>
    <t>"3x křížem</t>
  </si>
  <si>
    <t>"Zeleň - trávník* 3</t>
  </si>
  <si>
    <t>20</t>
  </si>
  <si>
    <t>184813511</t>
  </si>
  <si>
    <t>Chemické odplevelení půdy před založením kultury, trávníku nebo zpevněných ploch ručně o jakékoli výměře postřikem na široko v rovině nebo na svahu do 1:5</t>
  </si>
  <si>
    <t>-1654729357</t>
  </si>
  <si>
    <t>https://podminky.urs.cz/item/CS_URS_2024_01/184813511</t>
  </si>
  <si>
    <t>184813521</t>
  </si>
  <si>
    <t>Chemické odplevelení po založení kultury ručně postřikem na široko v rovině nebo na svahu do 1:5</t>
  </si>
  <si>
    <t>321952917</t>
  </si>
  <si>
    <t>https://podminky.urs.cz/item/CS_URS_2024_01/184813521</t>
  </si>
  <si>
    <t>185803111</t>
  </si>
  <si>
    <t>Ošetření trávníku jednorázové v rovině nebo na svahu do 1:5</t>
  </si>
  <si>
    <t>-41255291</t>
  </si>
  <si>
    <t>https://podminky.urs.cz/item/CS_URS_2024_01/185803111</t>
  </si>
  <si>
    <t>"1. seč po výsadbě</t>
  </si>
  <si>
    <t>23</t>
  </si>
  <si>
    <t>185804215</t>
  </si>
  <si>
    <t>Vypletí v rovině nebo na svahu do 1:5 trávníku po výsevu</t>
  </si>
  <si>
    <t>-656158453</t>
  </si>
  <si>
    <t>https://podminky.urs.cz/item/CS_URS_2024_01/185804215</t>
  </si>
  <si>
    <t>24</t>
  </si>
  <si>
    <t>185804311</t>
  </si>
  <si>
    <t>Zalití rostlin vodou plochy záhonů jednotlivě do 20 m2</t>
  </si>
  <si>
    <t>-376202060</t>
  </si>
  <si>
    <t>https://podminky.urs.cz/item/CS_URS_2024_01/185804311</t>
  </si>
  <si>
    <t>"vydatnost zálivky 15 litrů na m2</t>
  </si>
  <si>
    <t>"1x při výsadbě</t>
  </si>
  <si>
    <t>"(6,830+(4,990+3,470)+7,230+(5,380+5,340+9,430+0,760)) * 15,00 / 1000</t>
  </si>
  <si>
    <t>"1x denně po dobu min. 5 dnů po výsadbě</t>
  </si>
  <si>
    <t>"((6,830+(4,990+3,470)+7,230+(5,380+5,340+9,430+0,760)) * 15,00 / 1000 ) * 5</t>
  </si>
  <si>
    <t>"1x při první seči</t>
  </si>
  <si>
    <t>25</t>
  </si>
  <si>
    <t>185804312</t>
  </si>
  <si>
    <t>Zalití rostlin vodou plochy záhonů jednotlivě přes 20 m2</t>
  </si>
  <si>
    <t>1904372982</t>
  </si>
  <si>
    <t>https://podminky.urs.cz/item/CS_URS_2024_01/185804312</t>
  </si>
  <si>
    <t>"(38,840+109,510+51,650+34,730) * 15,00 / 1000</t>
  </si>
  <si>
    <t>"((38,840 +109,510+51,650+34,730) * 15,00 / 1000 ) * 5</t>
  </si>
  <si>
    <t>"(38,840 +109,510+51,650+34,730) * 15,00 / 1000</t>
  </si>
  <si>
    <t>26</t>
  </si>
  <si>
    <t>185851121</t>
  </si>
  <si>
    <t>Dovoz vody pro zálivku rostlin na vzdálenost do 1000 m</t>
  </si>
  <si>
    <t>-796486881</t>
  </si>
  <si>
    <t>https://podminky.urs.cz/item/CS_URS_2024_01/185851121</t>
  </si>
  <si>
    <t>4,559 " VV viz. 185804311</t>
  </si>
  <si>
    <t>24,647 " VV viz. 185804312</t>
  </si>
  <si>
    <t>Součet</t>
  </si>
  <si>
    <t>27</t>
  </si>
  <si>
    <t>185851129</t>
  </si>
  <si>
    <t>Dovoz vody pro zálivku rostlin Příplatek k ceně za každých dalších i započatých 1000 m</t>
  </si>
  <si>
    <t>-680735120</t>
  </si>
  <si>
    <t>https://podminky.urs.cz/item/CS_URS_2024_01/185851129</t>
  </si>
  <si>
    <t>29,206*4 'Přepočtené koeficientem množství</t>
  </si>
  <si>
    <t>1.3</t>
  </si>
  <si>
    <t>Výměna aktivní zóny</t>
  </si>
  <si>
    <t>28</t>
  </si>
  <si>
    <t>122252205</t>
  </si>
  <si>
    <t>Odkopávky a prokopávky nezapažené pro silnice a dálnice strojně v hornině třídy těžitelnosti I přes 500 do 1 000 m3</t>
  </si>
  <si>
    <t>814749579</t>
  </si>
  <si>
    <t>https://podminky.urs.cz/item/CS_URS_2024_01/122252205</t>
  </si>
  <si>
    <t>"D.102.1_Technicka_zprava.pdf</t>
  </si>
  <si>
    <t>"na úrovni parapláně</t>
  </si>
  <si>
    <t>"tl. 400 mm v rozsahu cca. 50% ploch asfaltové komunikace</t>
  </si>
  <si>
    <t>"(Skladba 1 - Komunikace - povrch asfaltový* 50/100 ) * 0,400</t>
  </si>
  <si>
    <t>29</t>
  </si>
  <si>
    <t>181965779</t>
  </si>
  <si>
    <t>"D.101.1_Technická_zpráva.pdf</t>
  </si>
  <si>
    <t>"v rozsahu cca. 50% asfaltové komunikace</t>
  </si>
  <si>
    <t>"Skladba 1 - Komunikace - povrch asfaltový* 50/100</t>
  </si>
  <si>
    <t>30</t>
  </si>
  <si>
    <t>-1233150885</t>
  </si>
  <si>
    <t>"100% zeminy na trvalou skládku</t>
  </si>
  <si>
    <t>172,750 " VV viz. 122252205</t>
  </si>
  <si>
    <t>31</t>
  </si>
  <si>
    <t>-924519831</t>
  </si>
  <si>
    <t>172,75*1,75 'Přepočtené koeficientem množství</t>
  </si>
  <si>
    <t>32</t>
  </si>
  <si>
    <t>-890446984</t>
  </si>
  <si>
    <t>"v rozsahu cca. 50% plochy asfaltové komunikace</t>
  </si>
  <si>
    <t>33</t>
  </si>
  <si>
    <t>564661111</t>
  </si>
  <si>
    <t>Podklad z kameniva hrubého drceného vel. 63-125 mm, s rozprostřením a zhutněním plochy přes 100 m2, po zhutnění tl. 200 mm</t>
  </si>
  <si>
    <t>1720584701</t>
  </si>
  <si>
    <t>https://podminky.urs.cz/item/CS_URS_2024_01/564661111</t>
  </si>
  <si>
    <t>34</t>
  </si>
  <si>
    <t>564761111</t>
  </si>
  <si>
    <t>Podklad nebo kryt z kameniva hrubého drceného vel. 32-63 mm s rozprostřením a zhutněním plochy přes 100 m2, po zhutnění tl. 200 mm</t>
  </si>
  <si>
    <t>707996979</t>
  </si>
  <si>
    <t>https://podminky.urs.cz/item/CS_URS_2024_01/564761111</t>
  </si>
  <si>
    <t>Zakládání</t>
  </si>
  <si>
    <t>2.1</t>
  </si>
  <si>
    <t>Drenáž DN 150</t>
  </si>
  <si>
    <t>35</t>
  </si>
  <si>
    <t>132251102</t>
  </si>
  <si>
    <t>Hloubení nezapažených rýh šířky do 800 mm strojně s urovnáním dna do předepsaného profilu a spádu v hornině třídy těžitelnosti I skupiny 3 přes 20 do 50 m3</t>
  </si>
  <si>
    <t>201725945</t>
  </si>
  <si>
    <t>https://podminky.urs.cz/item/CS_URS_2024_01/132251102</t>
  </si>
  <si>
    <t>"D.101.7_Situace_odvodnění.pdf</t>
  </si>
  <si>
    <t>"min. š. rýhy 0,4 m</t>
  </si>
  <si>
    <t>"hloubka rýhy 0,4 - 0,65 m</t>
  </si>
  <si>
    <t>"Drenáž DN 150* 0,400 * 0,525</t>
  </si>
  <si>
    <t>Rozpad figury: Drenáž DN 150</t>
  </si>
  <si>
    <t>106,714+54,682+50,071</t>
  </si>
  <si>
    <t>36</t>
  </si>
  <si>
    <t>-481184791</t>
  </si>
  <si>
    <t>"Drenáž DN 150 * 0,400 * 0,525</t>
  </si>
  <si>
    <t>Rozpad figury: VV0043</t>
  </si>
  <si>
    <t>D.101.7_Situace_odvodnění.pdf</t>
  </si>
  <si>
    <t>D.101.4_Vzorové_příčné_řezy_a_detaily_napojení.pdf</t>
  </si>
  <si>
    <t>min. š. rýhy 0,4 m</t>
  </si>
  <si>
    <t>hloubka rýhy 0,4 - 0,65 m</t>
  </si>
  <si>
    <t>Drenáž DN 150* 0,400 * 0,525</t>
  </si>
  <si>
    <t>37</t>
  </si>
  <si>
    <t>-1490554281</t>
  </si>
  <si>
    <t>44,408*10 'Přepočtené koeficientem množství</t>
  </si>
  <si>
    <t>38</t>
  </si>
  <si>
    <t>2068482498</t>
  </si>
  <si>
    <t>39</t>
  </si>
  <si>
    <t>-1133952977</t>
  </si>
  <si>
    <t>44,408*1,75 'Přepočtené koeficientem množství</t>
  </si>
  <si>
    <t>40</t>
  </si>
  <si>
    <t>211531111</t>
  </si>
  <si>
    <t>Výplň kamenivem do rýh odvodňovacích žeber nebo trativodů bez zhutnění, s úpravou povrchu výplně kamenivem hrubým drceným frakce 16 až 63 mm</t>
  </si>
  <si>
    <t>1499260874</t>
  </si>
  <si>
    <t>https://podminky.urs.cz/item/CS_URS_2024_01/211531111</t>
  </si>
  <si>
    <t>"doplnění zásypu rýhy nad množství započtené v pol.č. 212752402</t>
  </si>
  <si>
    <t>"Drenáž DN 150* 0,400 * 0,125</t>
  </si>
  <si>
    <t>41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</si>
  <si>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</si>
  <si>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</si>
  <si>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711619009</t>
  </si>
  <si>
    <t>https://podminky.urs.cz/item/CS_URS_2024_01/211971121</t>
  </si>
  <si>
    <t>"Drenáž DN 150* ( 0,400 * 2 + 0,650 * 2 )</t>
  </si>
  <si>
    <t>42</t>
  </si>
  <si>
    <t>69311070</t>
  </si>
  <si>
    <t>geotextilie netkaná separační, ochranná, filtrační, drenážní PP 400g/m2</t>
  </si>
  <si>
    <t>-317720240</t>
  </si>
  <si>
    <t>444,081*1,1845 'Přepočtené koeficientem množství</t>
  </si>
  <si>
    <t>43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</si>
  <si>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</si>
  <si>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</si>
  <si>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m</t>
  </si>
  <si>
    <t>1557191047</t>
  </si>
  <si>
    <t>https://podminky.urs.cz/item/CS_URS_2024_01/212752402</t>
  </si>
  <si>
    <t>"Drenáž DN 150</t>
  </si>
  <si>
    <t>Komunikace pozemní</t>
  </si>
  <si>
    <t>5.1</t>
  </si>
  <si>
    <t>Komunikace asfaltová - skladba 1 - plná skladba</t>
  </si>
  <si>
    <t>44</t>
  </si>
  <si>
    <t>564851111</t>
  </si>
  <si>
    <t>Podklad ze štěrkodrti ŠD s rozprostřením a zhutněním plochy přes 100 m2, po zhutnění tl. 150 mm</t>
  </si>
  <si>
    <t>1091881275</t>
  </si>
  <si>
    <t>https://podminky.urs.cz/item/CS_URS_2024_01/564851111</t>
  </si>
  <si>
    <t>"viz. skladba 1</t>
  </si>
  <si>
    <t>"rozšíření podkladu po obvodě v š. 0,3 m</t>
  </si>
  <si>
    <t>"(143,605+266,696) * 0,300</t>
  </si>
  <si>
    <t>45</t>
  </si>
  <si>
    <t>565135111</t>
  </si>
  <si>
    <t>Asfaltový beton vrstva podkladní ACP 16 (obalované kamenivo střednězrnné - OKS) s rozprostřením a zhutněním v pruhu šířky přes 1,5 do 3 m, po zhutnění tl. 50 mm</t>
  </si>
  <si>
    <t>337291385</t>
  </si>
  <si>
    <t>https://podminky.urs.cz/item/CS_URS_2024_01/565135111</t>
  </si>
  <si>
    <t>46</t>
  </si>
  <si>
    <t>567122111</t>
  </si>
  <si>
    <t>Podklad ze směsi stmelené cementem SC bez dilatačních spár, s rozprostřením a zhutněním SC C 8/10 (KSC I), po zhutnění tl. 120 mm</t>
  </si>
  <si>
    <t>-596655147</t>
  </si>
  <si>
    <t>https://podminky.urs.cz/item/CS_URS_2024_01/567122111</t>
  </si>
  <si>
    <t>47</t>
  </si>
  <si>
    <t>573231107</t>
  </si>
  <si>
    <t>Postřik spojovací PS bez posypu kamenivem ze silniční emulze, v množství 0,40 kg/m2</t>
  </si>
  <si>
    <t>-959297601</t>
  </si>
  <si>
    <t>https://podminky.urs.cz/item/CS_URS_2024_01/573231107</t>
  </si>
  <si>
    <t>48</t>
  </si>
  <si>
    <t>577134131</t>
  </si>
  <si>
    <t>Asfaltový beton vrstva obrusná ACO 11 (ABS) s rozprostřením a se zhutněním z modifikovaného asfaltu v pruhu šířky přes do 1,5 do 3 m, po zhutnění tl. 40 mm</t>
  </si>
  <si>
    <t>-1803183207</t>
  </si>
  <si>
    <t>https://podminky.urs.cz/item/CS_URS_2024_01/577134131</t>
  </si>
  <si>
    <t>49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</si>
  <si>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</si>
  <si>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</si>
  <si>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2065640581</t>
  </si>
  <si>
    <t>https://podminky.urs.cz/item/CS_URS_2024_01/915491211</t>
  </si>
  <si>
    <t>"viz. skladba 1A</t>
  </si>
  <si>
    <t>"podél obruby bet. deska 250x500x80 mm</t>
  </si>
  <si>
    <t>50</t>
  </si>
  <si>
    <t>59218001</t>
  </si>
  <si>
    <t>krajník betonový silniční 500x250x80mm</t>
  </si>
  <si>
    <t>-1903207115</t>
  </si>
  <si>
    <t>238,173*1,02 'Přepočtené koeficientem množství</t>
  </si>
  <si>
    <t>51</t>
  </si>
  <si>
    <t>919721101</t>
  </si>
  <si>
    <t>Geomříž pro stabilizaci podkladu tkaná z polyesteru podélná pevnost v tahu do 50 kN/m</t>
  </si>
  <si>
    <t>927850920</t>
  </si>
  <si>
    <t>https://podminky.urs.cz/item/CS_URS_2024_01/919721101</t>
  </si>
  <si>
    <t>"vyztužení na úrovni ŠD v místě plynového potrubí GASNET</t>
  </si>
  <si>
    <t>"délka 150 m, šířka 2 m</t>
  </si>
  <si>
    <t>"150,000 * 2,000</t>
  </si>
  <si>
    <t>52</t>
  </si>
  <si>
    <t>919721221</t>
  </si>
  <si>
    <t>Geomříž pro vyztužení asfaltového povrchu ze skelných vláken</t>
  </si>
  <si>
    <t>1661966973</t>
  </si>
  <si>
    <t>https://podminky.urs.cz/item/CS_URS_2024_01/919721221</t>
  </si>
  <si>
    <t>"na úrovni parapláně v místě plynového potrubí GASNET</t>
  </si>
  <si>
    <t>53</t>
  </si>
  <si>
    <t>919726123</t>
  </si>
  <si>
    <t>Geotextilie netkaná pro ochranu, separaci nebo filtraci měrná hmotnost přes 300 do 500 g/m2</t>
  </si>
  <si>
    <t>-856827447</t>
  </si>
  <si>
    <t>https://podminky.urs.cz/item/CS_URS_2024_01/919726123</t>
  </si>
  <si>
    <t>P</t>
  </si>
  <si>
    <t>Poznámka k položce:_x000D_
V případě málo únosného podloží (dlouhodobé sedání) či při prolínání zeminy s konstrukcí je nutno pod vlastní konstrukci vložit geotextilii min. 400 g/m2 či geomříž, resp materiál, který odpovídá netkané PP geotextilii typu S1, dle TP 97/2021. Její specifikace bude stanovena v rámci KD a AD projektantem za účasti TDI a geologa stavby.</t>
  </si>
  <si>
    <t>54</t>
  </si>
  <si>
    <t>919726124</t>
  </si>
  <si>
    <t>Geotextilie netkaná pro ochranu, separaci nebo filtraci měrná hmotnost přes 500 do 800 g/m2</t>
  </si>
  <si>
    <t>402678599</t>
  </si>
  <si>
    <t>https://podminky.urs.cz/item/CS_URS_2024_01/919726124</t>
  </si>
  <si>
    <t>5.2</t>
  </si>
  <si>
    <t>Komunikace asfaltová - skladba 1 - napojení přes odskok</t>
  </si>
  <si>
    <t>55</t>
  </si>
  <si>
    <t>1242281776</t>
  </si>
  <si>
    <t>"odskoky po cca. 0,25 m</t>
  </si>
  <si>
    <t>"Skladba 1 - Komunikace napojení přes odskok - povrch asfalt* 25/100</t>
  </si>
  <si>
    <t>56</t>
  </si>
  <si>
    <t>565135101</t>
  </si>
  <si>
    <t>Asfaltový beton vrstva podkladní ACP 16 (obalované kamenivo střednězrnné - OKS) s rozprostřením a zhutněním v pruhu šířky do 1,5 m, po zhutnění tl. 50 mm</t>
  </si>
  <si>
    <t>-966196454</t>
  </si>
  <si>
    <t>https://podminky.urs.cz/item/CS_URS_2024_01/565135101</t>
  </si>
  <si>
    <t>"odskok po cca. 0,25 m</t>
  </si>
  <si>
    <t>"Skladba 1 - Komunikace napojení přes odskok - povrch asfalt* 50/100</t>
  </si>
  <si>
    <t>57</t>
  </si>
  <si>
    <t>-1930908186</t>
  </si>
  <si>
    <t>58</t>
  </si>
  <si>
    <t>-2109864228</t>
  </si>
  <si>
    <t>59</t>
  </si>
  <si>
    <t>577134031</t>
  </si>
  <si>
    <t>Asfaltový beton vrstva obrusná ACO 11 (ABS) s rozprostřením a se zhutněním z modifikovaného asfaltu v pruhu šířky do 1,5 m, po zhutnění tl. 40 mm</t>
  </si>
  <si>
    <t>-823302245</t>
  </si>
  <si>
    <t>https://podminky.urs.cz/item/CS_URS_2024_01/577134031</t>
  </si>
  <si>
    <t>60</t>
  </si>
  <si>
    <t>-419015283</t>
  </si>
  <si>
    <t>5.3</t>
  </si>
  <si>
    <t>Komunikace asfaltová - skladba 1 - výměna ložné a obrusné vrstvy</t>
  </si>
  <si>
    <t>61</t>
  </si>
  <si>
    <t>-785197389</t>
  </si>
  <si>
    <t>"Skladba 1 - Komunikace výměna obrusné + ložné vrstvy</t>
  </si>
  <si>
    <t>Rozpad figury: Skladba 1 - Komunikace výměna obrusné + ložné vrstvy</t>
  </si>
  <si>
    <t>23,010+3,930</t>
  </si>
  <si>
    <t>62</t>
  </si>
  <si>
    <t>571901111</t>
  </si>
  <si>
    <t>Posyp podkladu nebo krytu s rozprostřením a zhutněním kamenivem drceným nebo těženým, v množství do 5 kg/m2</t>
  </si>
  <si>
    <t>2072788148</t>
  </si>
  <si>
    <t>https://podminky.urs.cz/item/CS_URS_2024_01/571901111</t>
  </si>
  <si>
    <t>63</t>
  </si>
  <si>
    <t>573111112</t>
  </si>
  <si>
    <t>Postřik infiltrační PI z asfaltu silničního s posypem kamenivem, v množství 1,00 kg/m2</t>
  </si>
  <si>
    <t>-913910157</t>
  </si>
  <si>
    <t>https://podminky.urs.cz/item/CS_URS_2024_01/573111112</t>
  </si>
  <si>
    <t>64</t>
  </si>
  <si>
    <t>-1489266628</t>
  </si>
  <si>
    <t>"1x vrstva ACO 11</t>
  </si>
  <si>
    <t>65</t>
  </si>
  <si>
    <t>1648957086</t>
  </si>
  <si>
    <t>66</t>
  </si>
  <si>
    <t>938908411</t>
  </si>
  <si>
    <t>Čištění vozovek splachováním vodou povrchu podkladu nebo krytu živičného, betonového nebo dlážděného</t>
  </si>
  <si>
    <t>1283268771</t>
  </si>
  <si>
    <t>https://podminky.urs.cz/item/CS_URS_2024_01/938908411</t>
  </si>
  <si>
    <t>67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</si>
  <si>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</si>
  <si>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</si>
  <si>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-783706158</t>
  </si>
  <si>
    <t>https://podminky.urs.cz/item/CS_URS_2024_01/938909311</t>
  </si>
  <si>
    <t>"pro VV SP stanoven rozsah 85% strojně + 15% ručně</t>
  </si>
  <si>
    <t>"Skladba 1 - Komunikace výměna obrusné + ložné vrstvy* 85/100</t>
  </si>
  <si>
    <t>68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</si>
  <si>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</si>
  <si>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</si>
  <si>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-694749353</t>
  </si>
  <si>
    <t>https://podminky.urs.cz/item/CS_URS_2024_01/938909331</t>
  </si>
  <si>
    <t>"Skladba 1 - Komunikace výměna obrusné + ložné vrstvy* 15/100</t>
  </si>
  <si>
    <t>5.4</t>
  </si>
  <si>
    <t>Parkovací stání - skladba 2</t>
  </si>
  <si>
    <t>69</t>
  </si>
  <si>
    <t>564841111</t>
  </si>
  <si>
    <t>Podklad ze štěrkodrti ŠD s rozprostřením a zhutněním plochy přes 100 m2, po zhutnění tl. 120 mm</t>
  </si>
  <si>
    <t>-63667798</t>
  </si>
  <si>
    <t>https://podminky.urs.cz/item/CS_URS_2024_01/564841111</t>
  </si>
  <si>
    <t>"viz. skladba 2</t>
  </si>
  <si>
    <t>"vrstva ŠDa</t>
  </si>
  <si>
    <t>"vrstva ŠDb</t>
  </si>
  <si>
    <t>"rozšíření po obvodě pruh š. 0,3 m (vrstva ŠDb)</t>
  </si>
  <si>
    <t>"(27,091+79,820+7,735+57,753) * 0,300</t>
  </si>
  <si>
    <t>70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</si>
  <si>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</si>
  <si>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</si>
  <si>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-1086074917</t>
  </si>
  <si>
    <t>https://podminky.urs.cz/item/CS_URS_2024_01/596412212</t>
  </si>
  <si>
    <t>"spáry dist. dlažby vyplněny drceným kamenivem</t>
  </si>
  <si>
    <t>71</t>
  </si>
  <si>
    <t>59245035</t>
  </si>
  <si>
    <t>dlažba plošná vegetační betonová 200x200mm tl 80mm přírodní</t>
  </si>
  <si>
    <t>701690687</t>
  </si>
  <si>
    <t>156,73*1,02 'Přepočtené koeficientem množství</t>
  </si>
  <si>
    <t>72</t>
  </si>
  <si>
    <t>58343810</t>
  </si>
  <si>
    <t>kamenivo drcené hrubé frakce 4/8</t>
  </si>
  <si>
    <t>1204430962</t>
  </si>
  <si>
    <t>156,73*0,04 'Přepočtené koeficientem množství</t>
  </si>
  <si>
    <t>73</t>
  </si>
  <si>
    <t>-1477520002</t>
  </si>
  <si>
    <t>"rozšíření po obvodě pruh š. 0,3 m</t>
  </si>
  <si>
    <t>5.5</t>
  </si>
  <si>
    <t>Vjezdy - skladba 3A + 3B</t>
  </si>
  <si>
    <t>74</t>
  </si>
  <si>
    <t>1719534813</t>
  </si>
  <si>
    <t>"viz. skladba 3A</t>
  </si>
  <si>
    <t>"(12,737+12,533+9,473+12,044+21,352+14,316+9,910+13,671+44,748+12,399+9,212+11,628+12,808+9,956+34,131+25,489) * 0,300</t>
  </si>
  <si>
    <t>"viz. skladba 3B</t>
  </si>
  <si>
    <t>"13,511* 0,300</t>
  </si>
  <si>
    <t>75</t>
  </si>
  <si>
    <t>1094178994</t>
  </si>
  <si>
    <t>76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</si>
  <si>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</si>
  <si>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</si>
  <si>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1468240238</t>
  </si>
  <si>
    <t>https://podminky.urs.cz/item/CS_URS_2024_01/591211111</t>
  </si>
  <si>
    <t>77</t>
  </si>
  <si>
    <t>58381007</t>
  </si>
  <si>
    <t>kostka štípaná dlažební žula drobná 8/10</t>
  </si>
  <si>
    <t>-106950170</t>
  </si>
  <si>
    <t>5,37*1,02 'Přepočtené koeficientem množství</t>
  </si>
  <si>
    <t>78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</si>
  <si>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</si>
  <si>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</si>
  <si>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1114246196</t>
  </si>
  <si>
    <t>https://podminky.urs.cz/item/CS_URS_2024_01/596212212</t>
  </si>
  <si>
    <t>79</t>
  </si>
  <si>
    <t>59245005</t>
  </si>
  <si>
    <t>dlažba skladebná betonová 200x100mm tl 80mm barevná</t>
  </si>
  <si>
    <t>873367022</t>
  </si>
  <si>
    <t>124,79*1,02 'Přepočtené koeficientem množství</t>
  </si>
  <si>
    <t>80</t>
  </si>
  <si>
    <t>1905785326</t>
  </si>
  <si>
    <t>5.6</t>
  </si>
  <si>
    <t>Chodník - skladba 4</t>
  </si>
  <si>
    <t>81</t>
  </si>
  <si>
    <t>-1100722393</t>
  </si>
  <si>
    <t>"viz. skladba 4</t>
  </si>
  <si>
    <t>"Úprava ZTP - povrch betonová dlažba</t>
  </si>
  <si>
    <t>"(18,973+5,733+94,116+9,671+53,592+61,970+6,739+31,744+4,041+4,477+62,906+5,804+33,019+3,199+15,544) * 0,300</t>
  </si>
  <si>
    <t>Rozpad figury: Úprava ZTP - povrch betonová dlažba</t>
  </si>
  <si>
    <t>2,470+2,570+2,280+4,220+2,190+0,390+1,170+1,310+1,190+0,800+0,900+2,340</t>
  </si>
  <si>
    <t>82</t>
  </si>
  <si>
    <t>566201111</t>
  </si>
  <si>
    <t>Úprava dosavadního krytu z kameniva drceného jako podklad pro nový kryt s vyrovnáním profilu v příčném i podélném směru, s vlhčením a zhutněním, s doplněním kamenivem drceným, jeho rozprostřením a zhutněním, v množství do 0,04 m3/m2</t>
  </si>
  <si>
    <t>-286331849</t>
  </si>
  <si>
    <t>https://podminky.urs.cz/item/CS_URS_2024_01/566201111</t>
  </si>
  <si>
    <t>"doplnění a vyrovnání stáv. podkladu</t>
  </si>
  <si>
    <t>"Skladba 4 - Chodník - předláždění bet. dlažba</t>
  </si>
  <si>
    <t>Rozpad figury: Skladba 4 - Chodník - předláždění bet. dlažba</t>
  </si>
  <si>
    <t>1,320+0,590</t>
  </si>
  <si>
    <t>83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</si>
  <si>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</si>
  <si>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</si>
  <si>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-1734495580</t>
  </si>
  <si>
    <t>https://podminky.urs.cz/item/CS_URS_2024_01/596211113</t>
  </si>
  <si>
    <t>84</t>
  </si>
  <si>
    <t>59245018</t>
  </si>
  <si>
    <t>dlažba skladebná betonová 200x100mm tl 60mm přírodní</t>
  </si>
  <si>
    <t>-1290244803</t>
  </si>
  <si>
    <t>296,25*1,01 'Přepočtené koeficientem množství</t>
  </si>
  <si>
    <t>85</t>
  </si>
  <si>
    <t>59245006</t>
  </si>
  <si>
    <t>dlažba pro nevidomé betonová 200x100mm tl 60mm barevná</t>
  </si>
  <si>
    <t>-1635875577</t>
  </si>
  <si>
    <t>21,83*1,01 'Přepočtené koeficientem množství</t>
  </si>
  <si>
    <t>86</t>
  </si>
  <si>
    <t>596211114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</si>
  <si>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</si>
  <si>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1074107039</t>
  </si>
  <si>
    <t>https://podminky.urs.cz/item/CS_URS_2024_01/596211114</t>
  </si>
  <si>
    <t>87</t>
  </si>
  <si>
    <t>-1140563049</t>
  </si>
  <si>
    <t>88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</si>
  <si>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</si>
  <si>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</si>
  <si>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403910195</t>
  </si>
  <si>
    <t>https://podminky.urs.cz/item/CS_URS_2024_01/979054451</t>
  </si>
  <si>
    <t>5.7</t>
  </si>
  <si>
    <t>Chodník - skladba 5 (LA)</t>
  </si>
  <si>
    <t>89</t>
  </si>
  <si>
    <t>564841011</t>
  </si>
  <si>
    <t>Podklad ze štěrkodrti ŠD s rozprostřením a zhutněním plochy jednotlivě do 100 m2, po zhutnění tl. 120 mm</t>
  </si>
  <si>
    <t>-8037972</t>
  </si>
  <si>
    <t>https://podminky.urs.cz/item/CS_URS_2024_01/564841011</t>
  </si>
  <si>
    <t>"viz. skladba 5</t>
  </si>
  <si>
    <t>"(5,468+5,195+7,268) * 0,300</t>
  </si>
  <si>
    <t>90</t>
  </si>
  <si>
    <t>RKON0001</t>
  </si>
  <si>
    <t>Podklad ze směsi stmelené cementem SC bez dilatačních spár, s rozprostřením a zhutněním SC C 8/10 (KSC I), po zhutnění tl. 100 mm</t>
  </si>
  <si>
    <t>R - položka</t>
  </si>
  <si>
    <t>955253871</t>
  </si>
  <si>
    <t>91</t>
  </si>
  <si>
    <t>578132113</t>
  </si>
  <si>
    <t>Litý asfalt MA 8 (LAJ) s rozprostřením z nemodifikovaného asfaltu v pruhu šířky do 3 m tl. 30 mm</t>
  </si>
  <si>
    <t>639746851</t>
  </si>
  <si>
    <t>https://podminky.urs.cz/item/CS_URS_2024_01/578132113</t>
  </si>
  <si>
    <t>92</t>
  </si>
  <si>
    <t>578901111</t>
  </si>
  <si>
    <t>Zdrsňovací posyp litého asfaltu z kameniva drobného drceného obaleného asfaltem se zaválcováním a s odstraněním přebytečného materiálu z povrchu, v množství 4 kg/m2</t>
  </si>
  <si>
    <t>-2059496250</t>
  </si>
  <si>
    <t>https://podminky.urs.cz/item/CS_URS_2024_01/578901111</t>
  </si>
  <si>
    <t>93</t>
  </si>
  <si>
    <t>632481212</t>
  </si>
  <si>
    <t>Separační vrstva k oddělení podlahových vrstev z asfaltovaného pásu</t>
  </si>
  <si>
    <t>779988957</t>
  </si>
  <si>
    <t>https://podminky.urs.cz/item/CS_URS_2024_01/632481212</t>
  </si>
  <si>
    <t>94</t>
  </si>
  <si>
    <t>1323447405</t>
  </si>
  <si>
    <t>5.8</t>
  </si>
  <si>
    <t>Kačírek</t>
  </si>
  <si>
    <t>95</t>
  </si>
  <si>
    <t>571908111</t>
  </si>
  <si>
    <t>Kryt vymývaným dekoračním kamenivem (kačírkem) do tl. 200 mm</t>
  </si>
  <si>
    <t>-848363939</t>
  </si>
  <si>
    <t>https://podminky.urs.cz/item/CS_URS_2024_01/571908111</t>
  </si>
  <si>
    <t>"Kačírková plocha</t>
  </si>
  <si>
    <t>Rozpad figury: Kačírková plocha</t>
  </si>
  <si>
    <t>2,810+0,190+5,360+5,130+7,400</t>
  </si>
  <si>
    <t>96</t>
  </si>
  <si>
    <t>912211887</t>
  </si>
  <si>
    <t>Trubní vedení</t>
  </si>
  <si>
    <t>8.1</t>
  </si>
  <si>
    <t>UV + napojení</t>
  </si>
  <si>
    <t>97</t>
  </si>
  <si>
    <t>132254201</t>
  </si>
  <si>
    <t>Hloubení zapažených rýh šířky přes 800 do 2 000 mm strojně s urovnáním dna do předepsaného profilu a spádu v hornině třídy těžitelnosti I skupiny 3 do 20 m3</t>
  </si>
  <si>
    <t>-618172510</t>
  </si>
  <si>
    <t>https://podminky.urs.cz/item/CS_URS_2024_01/132254201</t>
  </si>
  <si>
    <t>"napojení UV</t>
  </si>
  <si>
    <t>"? neznámá hloubka stávající kanalizace</t>
  </si>
  <si>
    <t>"pro VV SP stanovena hl. výkopu 2 m od pláně</t>
  </si>
  <si>
    <t>"Přípojka UV DN 200* 1,100 * 2,000</t>
  </si>
  <si>
    <t>Rozpad figury: Přípojka UV DN 200</t>
  </si>
  <si>
    <t>6,814+0,411+0,111</t>
  </si>
  <si>
    <t>98</t>
  </si>
  <si>
    <t>139001101</t>
  </si>
  <si>
    <t>Příplatek k cenám hloubených vykopávek za ztížení vykopávky v blízkosti podzemního vedení nebo výbušnin pro jakoukoliv třídu horniny</t>
  </si>
  <si>
    <t>331992966</t>
  </si>
  <si>
    <t>https://podminky.urs.cz/item/CS_URS_2024_01/139001101</t>
  </si>
  <si>
    <t>( 1,200 * 1,700 * 1,100 ) * 3</t>
  </si>
  <si>
    <t>99</t>
  </si>
  <si>
    <t>151101102</t>
  </si>
  <si>
    <t>Zřízení pažení a rozepření stěn rýh pro podzemní vedení příložné pro jakoukoliv mezerovitost, hloubky přes 2 do 4 m</t>
  </si>
  <si>
    <t>6028600</t>
  </si>
  <si>
    <t>https://podminky.urs.cz/item/CS_URS_2024_01/151101102</t>
  </si>
  <si>
    <t>"pro VV SP stanovena hl. 2 m od pláně</t>
  </si>
  <si>
    <t>"Přípojka UV DN 200* 2 * 2,000</t>
  </si>
  <si>
    <t>100</t>
  </si>
  <si>
    <t>151101112</t>
  </si>
  <si>
    <t>Odstranění pažení a rozepření stěn rýh pro podzemní vedení s uložením materiálu na vzdálenost do 3 m od kraje výkopu příložné, hloubky přes 2 do 4 m</t>
  </si>
  <si>
    <t>1980444038</t>
  </si>
  <si>
    <t>https://podminky.urs.cz/item/CS_URS_2024_01/151101112</t>
  </si>
  <si>
    <t>101</t>
  </si>
  <si>
    <t>-2002620421</t>
  </si>
  <si>
    <t>16,139 " VV viz. 132254201 odd. 8.1</t>
  </si>
  <si>
    <t>102</t>
  </si>
  <si>
    <t>478595031</t>
  </si>
  <si>
    <t>16,139*10 'Přepočtené koeficientem množství</t>
  </si>
  <si>
    <t>103</t>
  </si>
  <si>
    <t>1225753092</t>
  </si>
  <si>
    <t>104</t>
  </si>
  <si>
    <t>-971886038</t>
  </si>
  <si>
    <t>16,139*1,75 'Přepočtené koeficientem množství</t>
  </si>
  <si>
    <t>105</t>
  </si>
  <si>
    <t>174151101</t>
  </si>
  <si>
    <t>Zásyp sypaninou z jakékoliv horniny strojně s uložením výkopku ve vrstvách se zhutněním jam, šachet, rýh nebo kolem objektů v těchto vykopávkách</t>
  </si>
  <si>
    <t>1442173822</t>
  </si>
  <si>
    <t>https://podminky.urs.cz/item/CS_URS_2024_01/174151101</t>
  </si>
  <si>
    <t>"odpočet ŠTP lože tl. 100 mm</t>
  </si>
  <si>
    <t>"-Přípojka UV DN 200* 1,100 * 0,100</t>
  </si>
  <si>
    <t>"odpočet ŠTP obsypu min. 0,3 m nad vrchol potrubí</t>
  </si>
  <si>
    <t>"-Přípojka UV DN 200* 1,100 * 0,500</t>
  </si>
  <si>
    <t>106</t>
  </si>
  <si>
    <t>58344171</t>
  </si>
  <si>
    <t>štěrkodrť frakce 0/32</t>
  </si>
  <si>
    <t>1473153011</t>
  </si>
  <si>
    <t>11,297*2 'Přepočtené koeficientem množství</t>
  </si>
  <si>
    <t>107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</si>
  <si>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</si>
  <si>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</si>
  <si>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1844433358</t>
  </si>
  <si>
    <t>https://podminky.urs.cz/item/CS_URS_2024_01/175151101</t>
  </si>
  <si>
    <t>"min. 0,3 m nad vrchol potrubí</t>
  </si>
  <si>
    <t>"Přípojka UV DN 200* 1,100 * 0,500</t>
  </si>
  <si>
    <t>"odpočet potrubí DN 200</t>
  </si>
  <si>
    <t>"-Přípojka UV DN 200* ( 3,140 * 0,100 * 0,100 )</t>
  </si>
  <si>
    <t>108</t>
  </si>
  <si>
    <t>58337302</t>
  </si>
  <si>
    <t>štěrkopísek frakce 0/16</t>
  </si>
  <si>
    <t>-1315494244</t>
  </si>
  <si>
    <t>3,805*2 'Přepočtené koeficientem množství</t>
  </si>
  <si>
    <t>109</t>
  </si>
  <si>
    <t>451573111</t>
  </si>
  <si>
    <t>Lože pod potrubí, stoky a drobné objekty v otevřeném výkopu z písku a štěrkopísku do 63 mm</t>
  </si>
  <si>
    <t>-309805992</t>
  </si>
  <si>
    <t>https://podminky.urs.cz/item/CS_URS_2024_01/451573111</t>
  </si>
  <si>
    <t>"tl. 100 mm</t>
  </si>
  <si>
    <t>"Přípojka UV DN 200* 1,100 * 0,100</t>
  </si>
  <si>
    <t>110</t>
  </si>
  <si>
    <t>871353123</t>
  </si>
  <si>
    <t>Montáž kanalizačního potrubí z tvrdého PVC-U hladkého plnostěnného tuhost SN 12 DN 200</t>
  </si>
  <si>
    <t>759375663</t>
  </si>
  <si>
    <t>https://podminky.urs.cz/item/CS_URS_2024_01/871353123</t>
  </si>
  <si>
    <t>"Přípojka UV DN 200</t>
  </si>
  <si>
    <t>111</t>
  </si>
  <si>
    <t>28611107</t>
  </si>
  <si>
    <t>trubka kanalizační PVC-U plnostěnná jednovrstvá s rázovou odolností DN 200x6000mm SN12</t>
  </si>
  <si>
    <t>-184850150</t>
  </si>
  <si>
    <t>7,336*1,03 'Přepočtené koeficientem množství</t>
  </si>
  <si>
    <t>112</t>
  </si>
  <si>
    <t>877350310</t>
  </si>
  <si>
    <t>Montáž tvarovek na kanalizačním plastovém potrubí z PP nebo PVC-U hladkého plnostěnného kolen, víček nebo hrdlových uzávěrů DN 200</t>
  </si>
  <si>
    <t>kus</t>
  </si>
  <si>
    <t>-1148176084</t>
  </si>
  <si>
    <t>https://podminky.urs.cz/item/CS_URS_2024_01/877350310</t>
  </si>
  <si>
    <t>"UV 1 (nová podchodníková)</t>
  </si>
  <si>
    <t>"UV 3 (nová)</t>
  </si>
  <si>
    <t>"UV 4 (nová)</t>
  </si>
  <si>
    <t>Rozpad figury: UV 1 (nová podchodníková)</t>
  </si>
  <si>
    <t>1,000</t>
  </si>
  <si>
    <t>Rozpad figury: UV 3 (nová)</t>
  </si>
  <si>
    <t>Rozpad figury: UV 4 (nová)</t>
  </si>
  <si>
    <t>113</t>
  </si>
  <si>
    <t>28651203</t>
  </si>
  <si>
    <t>koleno kanalizační PVC-U plnostěnné 200x15°</t>
  </si>
  <si>
    <t>1352373611</t>
  </si>
  <si>
    <t>114</t>
  </si>
  <si>
    <t>1264954239</t>
  </si>
  <si>
    <t>"UV (rušená)</t>
  </si>
  <si>
    <t>Rozpad figury: UV (rušená)</t>
  </si>
  <si>
    <t>4,000</t>
  </si>
  <si>
    <t>115</t>
  </si>
  <si>
    <t>28651244</t>
  </si>
  <si>
    <t>zátka kanalizační PVC-U plnostěnná DN 200</t>
  </si>
  <si>
    <t>511974122</t>
  </si>
  <si>
    <t>116</t>
  </si>
  <si>
    <t>892351111</t>
  </si>
  <si>
    <t>Zkoušky vodou na potrubí DN 150 nebo 200</t>
  </si>
  <si>
    <t>-1772685928</t>
  </si>
  <si>
    <t>https://podminky.urs.cz/item/CS_URS_2024_01/892351111</t>
  </si>
  <si>
    <t>117</t>
  </si>
  <si>
    <t>892353922</t>
  </si>
  <si>
    <t>Proplach potrubí jednoduchý (bez dezinfekce) DN od 150 do 200</t>
  </si>
  <si>
    <t>-1862583906</t>
  </si>
  <si>
    <t>https://podminky.urs.cz/item/CS_URS_2024_01/892353922</t>
  </si>
  <si>
    <t>118</t>
  </si>
  <si>
    <t>895941302</t>
  </si>
  <si>
    <t>Osazení vpusti uliční z betonových dílců DN 450 dno s kalištěm</t>
  </si>
  <si>
    <t>-1140239050</t>
  </si>
  <si>
    <t>https://podminky.urs.cz/item/CS_URS_2024_01/895941302</t>
  </si>
  <si>
    <t>"D.101.9_Vzorový_výkres_uliční_vpusť.pdf</t>
  </si>
  <si>
    <t>119</t>
  </si>
  <si>
    <t>59224495</t>
  </si>
  <si>
    <t>vpusť uliční DN 450 kaliště nízké 450/240x50mm</t>
  </si>
  <si>
    <t>2139101361</t>
  </si>
  <si>
    <t>120</t>
  </si>
  <si>
    <t>895941313</t>
  </si>
  <si>
    <t>Osazení vpusti uliční z betonových dílců DN 450 skruž horní 295 mm</t>
  </si>
  <si>
    <t>-1991090079</t>
  </si>
  <si>
    <t>https://podminky.urs.cz/item/CS_URS_2024_01/895941313</t>
  </si>
  <si>
    <t>121</t>
  </si>
  <si>
    <t>59223857</t>
  </si>
  <si>
    <t>skruž betonová horní pro uliční vpusť 450x295x50mm</t>
  </si>
  <si>
    <t>797001251</t>
  </si>
  <si>
    <t>122</t>
  </si>
  <si>
    <t>895941322</t>
  </si>
  <si>
    <t>Osazení vpusti uliční z betonových dílců DN 450 skruž středová 295 mm</t>
  </si>
  <si>
    <t>-1441700397</t>
  </si>
  <si>
    <t>https://podminky.urs.cz/item/CS_URS_2024_01/895941322</t>
  </si>
  <si>
    <t>123</t>
  </si>
  <si>
    <t>59223862</t>
  </si>
  <si>
    <t>skruž betonová středová pro uliční vpusť 450x295x50mm</t>
  </si>
  <si>
    <t>-1000030059</t>
  </si>
  <si>
    <t>124</t>
  </si>
  <si>
    <t>895941331</t>
  </si>
  <si>
    <t>Osazení vpusti uliční z betonových dílců DN 450 skruž průběžná s výtokem</t>
  </si>
  <si>
    <t>144803123</t>
  </si>
  <si>
    <t>https://podminky.urs.cz/item/CS_URS_2024_01/895941331</t>
  </si>
  <si>
    <t>125</t>
  </si>
  <si>
    <t>59224492</t>
  </si>
  <si>
    <t>skruž betonová s odtokem 200mm PVC pro uliční vpusť 450x450x50mm</t>
  </si>
  <si>
    <t>-1205080355</t>
  </si>
  <si>
    <t>126</t>
  </si>
  <si>
    <t>899204112</t>
  </si>
  <si>
    <t>Osazení mříží litinových včetně rámů a košů na bahno pro třídu zatížení D400, E600</t>
  </si>
  <si>
    <t>-37464058</t>
  </si>
  <si>
    <t>https://podminky.urs.cz/item/CS_URS_2024_01/899204112</t>
  </si>
  <si>
    <t>"UV 2 (upravovaná)</t>
  </si>
  <si>
    <t>"UV (upravovaná)</t>
  </si>
  <si>
    <t>Rozpad figury: UV 2 (upravovaná)</t>
  </si>
  <si>
    <t>Rozpad figury: UV (upravovaná)</t>
  </si>
  <si>
    <t>2,000</t>
  </si>
  <si>
    <t>127</t>
  </si>
  <si>
    <t>59224481</t>
  </si>
  <si>
    <t>mříž vtoková s rámem pro uliční vpusť 500x500, zatížení 40 tun</t>
  </si>
  <si>
    <t>437662373</t>
  </si>
  <si>
    <t>128</t>
  </si>
  <si>
    <t>RMAT0001</t>
  </si>
  <si>
    <t>mříž vtoková podchodníková , zatížení 40 tun</t>
  </si>
  <si>
    <t>-1086921347</t>
  </si>
  <si>
    <t>129</t>
  </si>
  <si>
    <t>55241000</t>
  </si>
  <si>
    <t>koš kalový pod kruhovou mříž - lehký</t>
  </si>
  <si>
    <t>-2099711113</t>
  </si>
  <si>
    <t>8.2</t>
  </si>
  <si>
    <t>Úprava stávajících poklopů</t>
  </si>
  <si>
    <t>130</t>
  </si>
  <si>
    <t>899132212</t>
  </si>
  <si>
    <t>Výměna (výšková úprava) poklopu vodovodního samonivelačního nebo pevného šoupátkového</t>
  </si>
  <si>
    <t>-1723920671</t>
  </si>
  <si>
    <t>https://podminky.urs.cz/item/CS_URS_2024_01/899132212</t>
  </si>
  <si>
    <t>"stávající kanalizační poklop (bez dodávky nového)</t>
  </si>
  <si>
    <t>8,000</t>
  </si>
  <si>
    <t>131</t>
  </si>
  <si>
    <t>899132213</t>
  </si>
  <si>
    <t>Výměna (výšková úprava) poklopu vodovodního samonivelačního nebo pevného hydrantového</t>
  </si>
  <si>
    <t>226088905</t>
  </si>
  <si>
    <t>https://podminky.urs.cz/item/CS_URS_2024_01/899132213</t>
  </si>
  <si>
    <t>"stávající vodovodní šoupátkový poklop (bez dodávky nového)</t>
  </si>
  <si>
    <t>11,000</t>
  </si>
  <si>
    <t>132</t>
  </si>
  <si>
    <t>899133111</t>
  </si>
  <si>
    <t>Výměna (výšková úprava) poklopu s použitím plastových vyrovnávacích prvků kanalizačního s rámem osazeného na betonové šachtě pevného</t>
  </si>
  <si>
    <t>-1423035112</t>
  </si>
  <si>
    <t>https://podminky.urs.cz/item/CS_URS_2024_01/899133111</t>
  </si>
  <si>
    <t>"stávající hydrantový poklop (bez dodávky nového)</t>
  </si>
  <si>
    <t>Ostatní konstrukce a práce, bourání</t>
  </si>
  <si>
    <t>9.1</t>
  </si>
  <si>
    <t>Dopravní značení</t>
  </si>
  <si>
    <t>133</t>
  </si>
  <si>
    <t>-1758551635</t>
  </si>
  <si>
    <t>"D.101.6_Situace_dopravního_značení.pdf</t>
  </si>
  <si>
    <t>"výkopek betonové patky sloupku SDZ</t>
  </si>
  <si>
    <t>"objem 0,045 m3/sloupek</t>
  </si>
  <si>
    <t>"SDZ - nový sloupek D 70 mm* 0,045</t>
  </si>
  <si>
    <t>Rozpad figury: SDZ - nový sloupek D 70 mm</t>
  </si>
  <si>
    <t>134</t>
  </si>
  <si>
    <t>2106866596</t>
  </si>
  <si>
    <t>0,09*10 'Přepočtené koeficientem množství</t>
  </si>
  <si>
    <t>135</t>
  </si>
  <si>
    <t>167111101</t>
  </si>
  <si>
    <t>Nakládání, skládání a překládání neulehlého výkopku nebo sypaniny ručně nakládání, z hornin třídy těžitelnosti I, skupiny 1 až 3</t>
  </si>
  <si>
    <t>94865403</t>
  </si>
  <si>
    <t>https://podminky.urs.cz/item/CS_URS_2024_01/167111101</t>
  </si>
  <si>
    <t>136</t>
  </si>
  <si>
    <t>-1827159340</t>
  </si>
  <si>
    <t>137</t>
  </si>
  <si>
    <t>156248243</t>
  </si>
  <si>
    <t>0,09*1,75 'Přepočtené koeficientem množství</t>
  </si>
  <si>
    <t>138</t>
  </si>
  <si>
    <t>914111111</t>
  </si>
  <si>
    <t>Montáž svislé dopravní značky základní velikosti do 1 m2 objímkami na sloupky nebo konzoly</t>
  </si>
  <si>
    <t>-865642920</t>
  </si>
  <si>
    <t>https://podminky.urs.cz/item/CS_URS_2024_01/914111111</t>
  </si>
  <si>
    <t>"SDZ - nová deska B2</t>
  </si>
  <si>
    <t>"SDZ - nová deska IP11c</t>
  </si>
  <si>
    <t>"SDZ - původní deska P4 na nový sloupek</t>
  </si>
  <si>
    <t>Rozpad figury: SDZ - nová deska B2</t>
  </si>
  <si>
    <t>Rozpad figury: SDZ - nová deska IP11c</t>
  </si>
  <si>
    <t>Rozpad figury: SDZ - původní deska P4 na nový sloupek</t>
  </si>
  <si>
    <t>139</t>
  </si>
  <si>
    <t>40445620</t>
  </si>
  <si>
    <t>zákazové, příkazové dopravní značky B1-B34, C1-15 700mm</t>
  </si>
  <si>
    <t>1545332917</t>
  </si>
  <si>
    <t>140</t>
  </si>
  <si>
    <t>40445625</t>
  </si>
  <si>
    <t>informativní značky provozní IP8, IP9, IP11-IP13 500x700mm</t>
  </si>
  <si>
    <t>1865491733</t>
  </si>
  <si>
    <t>141</t>
  </si>
  <si>
    <t>40445257</t>
  </si>
  <si>
    <t>svorka upínací na sloupek D 70mm</t>
  </si>
  <si>
    <t>986126874</t>
  </si>
  <si>
    <t>"2x svorka/desku</t>
  </si>
  <si>
    <t>"SDZ - nová deska B2* 2,000</t>
  </si>
  <si>
    <t>"SDZ - nová deska IP11c* 2,000</t>
  </si>
  <si>
    <t>142</t>
  </si>
  <si>
    <t>914511113</t>
  </si>
  <si>
    <t>Montáž sloupku dopravních značek délky do 3,5 m do hliníkové patky pro sloupek D 70 mm</t>
  </si>
  <si>
    <t>-1519678465</t>
  </si>
  <si>
    <t>https://podminky.urs.cz/item/CS_URS_2024_01/914511113</t>
  </si>
  <si>
    <t>"SDZ - nový sloupek D 70 mm</t>
  </si>
  <si>
    <t>143</t>
  </si>
  <si>
    <t>40445230</t>
  </si>
  <si>
    <t>sloupek pro dopravní značku Zn D 70mm v 3,5m</t>
  </si>
  <si>
    <t>-1036578307</t>
  </si>
  <si>
    <t>144</t>
  </si>
  <si>
    <t>915495111</t>
  </si>
  <si>
    <t>Osazení desek z bílého betonu pro vodorovné značení do lože z kameniva těženého tl. 40 až 80 mm, s vyplněním spár pásů nebo pruhů šířky 120 mm</t>
  </si>
  <si>
    <t>791660590</t>
  </si>
  <si>
    <t>https://podminky.urs.cz/item/CS_URS_2024_01/915495111</t>
  </si>
  <si>
    <t>"vyznačení parkovacího stání jiným odstínem bet. dlažby</t>
  </si>
  <si>
    <t>"VDZ - V10a (jiný odstín bet. dlažby)</t>
  </si>
  <si>
    <t>Rozpad figury: VDZ - V10a (jiný odstín bet. dlažby)</t>
  </si>
  <si>
    <t>1,900+1,901+1,902+1,903+1,904+1,895+1,896+1,898</t>
  </si>
  <si>
    <t>145</t>
  </si>
  <si>
    <t>407831378</t>
  </si>
  <si>
    <t>15,199*0,103 'Přepočtené koeficientem množství</t>
  </si>
  <si>
    <t>9.2</t>
  </si>
  <si>
    <t>Obrubníky betonové</t>
  </si>
  <si>
    <t>146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</si>
  <si>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</si>
  <si>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</si>
  <si>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-1473009219</t>
  </si>
  <si>
    <t>https://podminky.urs.cz/item/CS_URS_2024_01/916131213</t>
  </si>
  <si>
    <t>"D.101.12_Situace_obrub.pdf</t>
  </si>
  <si>
    <t>"lože beton C 25/30 XF2</t>
  </si>
  <si>
    <t>"Obruba 1 - silniční betonová (150x150 mm)</t>
  </si>
  <si>
    <t>"Obruba 2 - silniční betonová (150x150 mm)</t>
  </si>
  <si>
    <t>"Obruba 3 - silniční betonová (150x150 mm)</t>
  </si>
  <si>
    <t>"Obruba 4 - silniční betonová (150x150 mm)</t>
  </si>
  <si>
    <t>"Obruba 5 - silniční betonová (150x150 mm)</t>
  </si>
  <si>
    <t>"Obruba 6 - silniční betonová (150x250 mm)</t>
  </si>
  <si>
    <t>"Obruba 7 - silniční betonová (150x250 mm)</t>
  </si>
  <si>
    <t>"Obruba 8 - silniční betonová (150x250 mm)</t>
  </si>
  <si>
    <t>"Obruba 9 - silniční betonová (100x250 mm)</t>
  </si>
  <si>
    <t>"Obruba 10 - silniční betonová (100x250)</t>
  </si>
  <si>
    <t>"Přechodový obrubník silniční</t>
  </si>
  <si>
    <t>Rozpad figury: Obruba 1 - silniční betonová (150x150 mm)</t>
  </si>
  <si>
    <t>2,288+8,957+5,260+4,938+1,008</t>
  </si>
  <si>
    <t>Rozpad figury: Obruba 2 - silniční betonová (150x150 mm)</t>
  </si>
  <si>
    <t>2,042+22,891+2,570</t>
  </si>
  <si>
    <t>Rozpad figury: Obruba 3 - silniční betonová (150x150 mm)</t>
  </si>
  <si>
    <t>6,867+9,405+6,849+4,052+5,008+5,183</t>
  </si>
  <si>
    <t>Rozpad figury: Obruba 4 - silniční betonová (150x150 mm)</t>
  </si>
  <si>
    <t>5,447+4,746+5,333</t>
  </si>
  <si>
    <t>Rozpad figury: Obruba 5 - silniční betonová (150x150 mm)</t>
  </si>
  <si>
    <t>3,954+2,546</t>
  </si>
  <si>
    <t>Rozpad figury: Obruba 6 - silniční betonová (150x250 mm)</t>
  </si>
  <si>
    <t>11,052+9,163+5,916+44,494+15,420+34,271+5,407+2,288+11,238+7,611+12,615+13,348+29,461+12,918+27,678+11,818</t>
  </si>
  <si>
    <t>Rozpad figury: Obruba 7 - silniční betonová (150x250 mm)</t>
  </si>
  <si>
    <t>27,097</t>
  </si>
  <si>
    <t>Rozpad figury: Obruba 8 - silniční betonová (150x250 mm)</t>
  </si>
  <si>
    <t>7,789+2,000</t>
  </si>
  <si>
    <t>Rozpad figury: Obruba 9 - silniční betonová (100x250 mm)</t>
  </si>
  <si>
    <t>57,838+16,773+3,277+2,958+3,904+5,018+3,112+30,456+4,182</t>
  </si>
  <si>
    <t>Rozpad figury: Obruba 10 - silniční betonová (100x250)</t>
  </si>
  <si>
    <t>0,778</t>
  </si>
  <si>
    <t>Rozpad figury: Přechodový obrubník silniční</t>
  </si>
  <si>
    <t>22,000</t>
  </si>
  <si>
    <t>147</t>
  </si>
  <si>
    <t>59217072</t>
  </si>
  <si>
    <t>obrubník silniční betonový 1000x100x250mm</t>
  </si>
  <si>
    <t>1398656167</t>
  </si>
  <si>
    <t>128,296*1,02 'Přepočtené koeficientem množství</t>
  </si>
  <si>
    <t>148</t>
  </si>
  <si>
    <t>59217032</t>
  </si>
  <si>
    <t>obrubník silniční betonový 1000x150x150mm</t>
  </si>
  <si>
    <t>-809056293</t>
  </si>
  <si>
    <t>109,344*1,02 'Přepočtené koeficientem množství</t>
  </si>
  <si>
    <t>149</t>
  </si>
  <si>
    <t>59217031</t>
  </si>
  <si>
    <t>obrubník silniční betonový 1000x150x250mm</t>
  </si>
  <si>
    <t>-2051408615</t>
  </si>
  <si>
    <t>291,584*1,02 'Přepočtené koeficientem množství</t>
  </si>
  <si>
    <t>150</t>
  </si>
  <si>
    <t>59217030</t>
  </si>
  <si>
    <t>obrubník silniční betonový přechodový 1000x150x150-250mm</t>
  </si>
  <si>
    <t>598544666</t>
  </si>
  <si>
    <t>22*1,02 'Přepočtené koeficientem množství</t>
  </si>
  <si>
    <t>151</t>
  </si>
  <si>
    <t>916133112</t>
  </si>
  <si>
    <t>Osazení silničního obrubníku ke kruhovým objezdům se zřízením lože tl. do 150 mm, s vyplněním a zatřením spár cementovou maltou betonového, do lože z betonu prostého s boční opěrou</t>
  </si>
  <si>
    <t>674135931</t>
  </si>
  <si>
    <t>https://podminky.urs.cz/item/CS_URS_2024_01/916133112</t>
  </si>
  <si>
    <t>"Obruba 13 - silniční betonová sklopená (pro kruh. objezdy)</t>
  </si>
  <si>
    <t>Rozpad figury: Obruba 13 - silniční betonová sklopená (pro kruh. objezdy)</t>
  </si>
  <si>
    <t>152</t>
  </si>
  <si>
    <t>59217057</t>
  </si>
  <si>
    <t>obrubník betonový pro kruhový objezd přímý 200x600x300mm</t>
  </si>
  <si>
    <t>-316737914</t>
  </si>
  <si>
    <t>16,587*1,02 'Přepočtené koeficientem množství</t>
  </si>
  <si>
    <t>153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</si>
  <si>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</si>
  <si>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</si>
  <si>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1686591255</t>
  </si>
  <si>
    <t>https://podminky.urs.cz/item/CS_URS_2024_01/916231213</t>
  </si>
  <si>
    <t>"Obruba 11 - parková betonová (50x200 mm)</t>
  </si>
  <si>
    <t>"Obruba 12 - parková betonová (50x200 mm)</t>
  </si>
  <si>
    <t>Rozpad figury: Obruba 11 - parková betonová (50x200 mm)</t>
  </si>
  <si>
    <t>10,894+11,381+2,934+0,974+45,314+9,244+0,660+0,335+0,425+0,648+0,269</t>
  </si>
  <si>
    <t>Rozpad figury: Obruba 12 - parková betonová (50x200 mm)</t>
  </si>
  <si>
    <t>8,435+7,192+9,869</t>
  </si>
  <si>
    <t>154</t>
  </si>
  <si>
    <t>59217002</t>
  </si>
  <si>
    <t>obrubník zahradní betonový šedý 1000x50x200mm</t>
  </si>
  <si>
    <t>713109284</t>
  </si>
  <si>
    <t>108,574*1,02 'Přepočtené koeficientem množství</t>
  </si>
  <si>
    <t>9.3</t>
  </si>
  <si>
    <t>Bourání konstrukcí</t>
  </si>
  <si>
    <t>155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</si>
  <si>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</si>
  <si>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</si>
  <si>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-1540956154</t>
  </si>
  <si>
    <t>https://podminky.urs.cz/item/CS_URS_2024_01/113106123</t>
  </si>
  <si>
    <t>"Chodník - bet. dlažba</t>
  </si>
  <si>
    <t>64,600</t>
  </si>
  <si>
    <t>"vjezdy - bet. dlažba</t>
  </si>
  <si>
    <t>8,510</t>
  </si>
  <si>
    <t>156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</si>
  <si>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</si>
  <si>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</si>
  <si>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1624107217</t>
  </si>
  <si>
    <t>https://podminky.urs.cz/item/CS_URS_2024_01/113106161</t>
  </si>
  <si>
    <t>"Vjezd - kamenná dlažba</t>
  </si>
  <si>
    <t>14,100</t>
  </si>
  <si>
    <t>157</t>
  </si>
  <si>
    <t>113107152</t>
  </si>
  <si>
    <t>Odstranění podkladů nebo krytů strojně plochy jednotlivě přes 50 m2 do 200 m2 s přemístěním hmot na skládku na vzdálenost do 20 m nebo s naložením na dopravní prostředek z kameniva těženého, o tl. vrstvy přes 100 do 200 mm</t>
  </si>
  <si>
    <t>-1125496955</t>
  </si>
  <si>
    <t>https://podminky.urs.cz/item/CS_URS_2024_01/113107152</t>
  </si>
  <si>
    <t>"ŠD cca. tl. 120 mm</t>
  </si>
  <si>
    <t>Mezisoučet</t>
  </si>
  <si>
    <t>158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</si>
  <si>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</si>
  <si>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</si>
  <si>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1973424762</t>
  </si>
  <si>
    <t>https://podminky.urs.cz/item/CS_URS_2024_01/113107222</t>
  </si>
  <si>
    <t>"asfaltová komunikace - plná skladba</t>
  </si>
  <si>
    <t>"ŠD cca. tl. 150 mm</t>
  </si>
  <si>
    <t>1355,980</t>
  </si>
  <si>
    <t>"chodník - litý asfalt</t>
  </si>
  <si>
    <t>210,830</t>
  </si>
  <si>
    <t>159</t>
  </si>
  <si>
    <t>113107230</t>
  </si>
  <si>
    <t>Odstranění podkladů nebo krytů strojně plochy jednotlivě přes 200 m2 s přemístěním hmot na skládku na vzdálenost do 20 m nebo s naložením na dopravní prostředek z betonu prostého, o tl. vrstvy do 100 mm</t>
  </si>
  <si>
    <t>2114975612</t>
  </si>
  <si>
    <t>https://podminky.urs.cz/item/CS_URS_2024_01/113107230</t>
  </si>
  <si>
    <t>"KSC 8/10 cca. tl. 100 mm</t>
  </si>
  <si>
    <t>160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</si>
  <si>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</si>
  <si>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</si>
  <si>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2028718331</t>
  </si>
  <si>
    <t>https://podminky.urs.cz/item/CS_URS_2024_01/113107231</t>
  </si>
  <si>
    <t>"KSC 8/10 cca. tl. 120 mm</t>
  </si>
  <si>
    <t>161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</si>
  <si>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</si>
  <si>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</si>
  <si>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114393755</t>
  </si>
  <si>
    <t>https://podminky.urs.cz/item/CS_URS_2024_01/113107241</t>
  </si>
  <si>
    <t>"obrusná vrstva/recyklát cca. tl. 40 mm</t>
  </si>
  <si>
    <t>"ložná vrstva/recyklát cca. tl. 50 mm</t>
  </si>
  <si>
    <t>"tl. 30 mm</t>
  </si>
  <si>
    <t>162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</si>
  <si>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</si>
  <si>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</si>
  <si>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1845959294</t>
  </si>
  <si>
    <t>https://podminky.urs.cz/item/CS_URS_2024_01/113107322</t>
  </si>
  <si>
    <t>"vjezdy - asfalt/asf. recyklát</t>
  </si>
  <si>
    <t>52,650</t>
  </si>
  <si>
    <t>"vjezdy - beton</t>
  </si>
  <si>
    <t>8,500</t>
  </si>
  <si>
    <t>163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</si>
  <si>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</si>
  <si>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</si>
  <si>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1578339521</t>
  </si>
  <si>
    <t>https://podminky.urs.cz/item/CS_URS_2024_01/113107331</t>
  </si>
  <si>
    <t>164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</si>
  <si>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</si>
  <si>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</si>
  <si>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-2064913513</t>
  </si>
  <si>
    <t>https://podminky.urs.cz/item/CS_URS_2024_01/113107341</t>
  </si>
  <si>
    <t>"obrusná vrstva cca. tl. 40 mm</t>
  </si>
  <si>
    <t>"ložná vrstva cca. tl. 50 mm</t>
  </si>
  <si>
    <t>165</t>
  </si>
  <si>
    <t>113154112</t>
  </si>
  <si>
    <t>Frézování živičného podkladu nebo krytu s naložením na dopravní prostředek plochy do 500 m2 bez překážek v trase pruhu šířky do 0,5 m, tloušťky vrstvy 40 mm</t>
  </si>
  <si>
    <t>1798146831</t>
  </si>
  <si>
    <t>https://podminky.urs.cz/item/CS_URS_2024_01/113154112</t>
  </si>
  <si>
    <t>"asfaltová komunikace - frézování</t>
  </si>
  <si>
    <t>26,940</t>
  </si>
  <si>
    <t>166</t>
  </si>
  <si>
    <t>113154113</t>
  </si>
  <si>
    <t>Frézování živičného podkladu nebo krytu s naložením na dopravní prostředek plochy do 500 m2 bez překážek v trase pruhu šířky do 0,5 m, tloušťky vrstvy 50 mm</t>
  </si>
  <si>
    <t>1581822947</t>
  </si>
  <si>
    <t>https://podminky.urs.cz/item/CS_URS_2024_01/113154113</t>
  </si>
  <si>
    <t>167</t>
  </si>
  <si>
    <t>113202111</t>
  </si>
  <si>
    <t>Vytrhání obrub s vybouráním lože, s přemístěním hmot na skládku na vzdálenost do 3 m nebo s naložením na dopravní prostředek z krajníků nebo obrubníků stojatých</t>
  </si>
  <si>
    <t>797299947</t>
  </si>
  <si>
    <t>https://podminky.urs.cz/item/CS_URS_2024_01/113202111</t>
  </si>
  <si>
    <t>"obrubník - krajník</t>
  </si>
  <si>
    <t>4,840 + 29,100 + 11,610 + 46,000 + 43,190 + 23,810 + 1,240 + 7,510 + 3,170 + 10,510 + 6,830 + 65,170 + 1,720 + 1,830 + 2,710 + 7,860 + 42,730 + 5,290</t>
  </si>
  <si>
    <t>13,690 + 1,730 + 1,680 + 34,510</t>
  </si>
  <si>
    <t>"bet. obruba š. 10 cm</t>
  </si>
  <si>
    <t>21,880</t>
  </si>
  <si>
    <t>168</t>
  </si>
  <si>
    <t>122251102</t>
  </si>
  <si>
    <t>Odkopávky a prokopávky nezapažené strojně v hornině třídy těžitelnosti I skupiny 3 přes 20 do 50 m3</t>
  </si>
  <si>
    <t>-552518313</t>
  </si>
  <si>
    <t>https://podminky.urs.cz/item/CS_URS_2024_01/122251102</t>
  </si>
  <si>
    <t>"původní zeleň</t>
  </si>
  <si>
    <t>"cca. tl. 250 mm</t>
  </si>
  <si>
    <t>175,510 * 0,250</t>
  </si>
  <si>
    <t>169</t>
  </si>
  <si>
    <t>-2056434084</t>
  </si>
  <si>
    <t>"zemina na deponii pro zpětné využití</t>
  </si>
  <si>
    <t>43,878 " VV viz. 122251102</t>
  </si>
  <si>
    <t>170</t>
  </si>
  <si>
    <t>-1619014440</t>
  </si>
  <si>
    <t>171</t>
  </si>
  <si>
    <t>890411811</t>
  </si>
  <si>
    <t>Bourání šachet a jímek ručně velikosti obestavěného prostoru do 1,5 m3 z prefabrikovaných skruží</t>
  </si>
  <si>
    <t>-374240037</t>
  </si>
  <si>
    <t>https://podminky.urs.cz/item/CS_URS_2024_01/890411811</t>
  </si>
  <si>
    <t>"4x rušená UV</t>
  </si>
  <si>
    <t>"(( Pi * 0,275 * 0,275 ) * 1,575 ) *UV (rušená)</t>
  </si>
  <si>
    <t>172</t>
  </si>
  <si>
    <t>899203211</t>
  </si>
  <si>
    <t>Demontáž mříží litinových včetně rámů, hmotnosti jednotlivě přes 100 do 150 Kg</t>
  </si>
  <si>
    <t>-1428709467</t>
  </si>
  <si>
    <t>https://podminky.urs.cz/item/CS_URS_2024_01/899203211</t>
  </si>
  <si>
    <t>"3x upravovaná UV</t>
  </si>
  <si>
    <t>9.4</t>
  </si>
  <si>
    <t>Sanace podezdívky</t>
  </si>
  <si>
    <t>173</t>
  </si>
  <si>
    <t>985112112</t>
  </si>
  <si>
    <t>Odsekání degradovaného betonu stěn, tloušťky přes 10 do 30 mm</t>
  </si>
  <si>
    <t>-812476003</t>
  </si>
  <si>
    <t>https://podminky.urs.cz/item/CS_URS_2024_01/985112112</t>
  </si>
  <si>
    <t>"stávající podezdívka (bude upřesněno dle skutečnosti při realizaci)</t>
  </si>
  <si>
    <t>"pro VV SP stanovena délka 10 bm výšky 0,5 m = 5 m2</t>
  </si>
  <si>
    <t>5,000</t>
  </si>
  <si>
    <t>174</t>
  </si>
  <si>
    <t>985131111</t>
  </si>
  <si>
    <t>Očištění ploch stěn, rubu kleneb a podlah tlakovou vodou</t>
  </si>
  <si>
    <t>1405095998</t>
  </si>
  <si>
    <t>https://podminky.urs.cz/item/CS_URS_2024_01/985131111</t>
  </si>
  <si>
    <t>5,000 " VV viz. 985112112</t>
  </si>
  <si>
    <t>175</t>
  </si>
  <si>
    <t>985131311</t>
  </si>
  <si>
    <t>Očištění ploch stěn, rubu kleneb a podlah ruční dočištění ocelovými kartáči</t>
  </si>
  <si>
    <t>893837326</t>
  </si>
  <si>
    <t>https://podminky.urs.cz/item/CS_URS_2024_01/985131311</t>
  </si>
  <si>
    <t>176</t>
  </si>
  <si>
    <t>985139112</t>
  </si>
  <si>
    <t>Očištění ploch Příplatek k cenám za plochu do 10 m2 jednotlivě</t>
  </si>
  <si>
    <t>-524718195</t>
  </si>
  <si>
    <t>https://podminky.urs.cz/item/CS_URS_2024_01/985139112</t>
  </si>
  <si>
    <t>177</t>
  </si>
  <si>
    <t>985311113</t>
  </si>
  <si>
    <t>Reprofilace betonu sanačními maltami na cementové bázi ručně stěn, tloušťky přes 20 do 30 mm</t>
  </si>
  <si>
    <t>-1440197410</t>
  </si>
  <si>
    <t>https://podminky.urs.cz/item/CS_URS_2024_01/985311113</t>
  </si>
  <si>
    <t>178</t>
  </si>
  <si>
    <t>985311912</t>
  </si>
  <si>
    <t>Reprofilace betonu sanačními maltami na cementové bázi ručně Příplatek k cenám za plochu do 10 m2 jednotlivě</t>
  </si>
  <si>
    <t>387898338</t>
  </si>
  <si>
    <t>https://podminky.urs.cz/item/CS_URS_2024_01/985311912</t>
  </si>
  <si>
    <t>179</t>
  </si>
  <si>
    <t>985312114</t>
  </si>
  <si>
    <t>Stěrka k vyrovnání ploch reprofilovaného betonu stěn, tloušťky do 5 mm</t>
  </si>
  <si>
    <t>-426362333</t>
  </si>
  <si>
    <t>https://podminky.urs.cz/item/CS_URS_2024_01/985312114</t>
  </si>
  <si>
    <t>180</t>
  </si>
  <si>
    <t>985312192</t>
  </si>
  <si>
    <t>Stěrka k vyrovnání ploch reprofilovaného betonu Příplatek k cenám za plochu do 10 m2 jednotlivě</t>
  </si>
  <si>
    <t>-1300169788</t>
  </si>
  <si>
    <t>https://podminky.urs.cz/item/CS_URS_2024_01/985312192</t>
  </si>
  <si>
    <t>181</t>
  </si>
  <si>
    <t>985321111</t>
  </si>
  <si>
    <t>Ochranný nátěr betonářské výztuže 1 vrstva tloušťky 1 mm na cementové bázi stěn, líce kleneb a podhledů</t>
  </si>
  <si>
    <t>-2127669813</t>
  </si>
  <si>
    <t>https://podminky.urs.cz/item/CS_URS_2024_01/985321111</t>
  </si>
  <si>
    <t>182</t>
  </si>
  <si>
    <t>985321912</t>
  </si>
  <si>
    <t>Ochranný nátěr betonářské výztuže Příplatek k cenám za plochu do 10 m2 jednotlivě</t>
  </si>
  <si>
    <t>-355807302</t>
  </si>
  <si>
    <t>https://podminky.urs.cz/item/CS_URS_2024_01/985321912</t>
  </si>
  <si>
    <t>183</t>
  </si>
  <si>
    <t>985323111</t>
  </si>
  <si>
    <t>Spojovací můstek reprofilovaného betonu na cementové bázi, tloušťky 1 mm</t>
  </si>
  <si>
    <t>954148126</t>
  </si>
  <si>
    <t>https://podminky.urs.cz/item/CS_URS_2024_01/985323111</t>
  </si>
  <si>
    <t>184</t>
  </si>
  <si>
    <t>985323912</t>
  </si>
  <si>
    <t>Spojovací můstek reprofilovaného betonu Příplatek k cenám za plochu do 10 m2 jednotlivě</t>
  </si>
  <si>
    <t>-211846717</t>
  </si>
  <si>
    <t>https://podminky.urs.cz/item/CS_URS_2024_01/985323912</t>
  </si>
  <si>
    <t>9.5</t>
  </si>
  <si>
    <t>Ostatní</t>
  </si>
  <si>
    <t>185</t>
  </si>
  <si>
    <t>919112212</t>
  </si>
  <si>
    <t>Řezání dilatačních spár v živičném krytu vytvoření komůrky pro těsnící zálivku šířky 10 mm, hloubky 20 mm</t>
  </si>
  <si>
    <t>255907401</t>
  </si>
  <si>
    <t>https://podminky.urs.cz/item/CS_URS_2024_01/919112212</t>
  </si>
  <si>
    <t>"spára podél bet. obruby/krajového pásku</t>
  </si>
  <si>
    <t>"(62,993+67,177+125,634+18,566+93,986+15,016)</t>
  </si>
  <si>
    <t>186</t>
  </si>
  <si>
    <t>919122111</t>
  </si>
  <si>
    <t>Utěsnění dilatačních spár zálivkou za tepla v cementobetonovém nebo živičném krytu včetně adhezního nátěru s těsnicím profilem pod zálivkou, pro komůrky šířky 10 mm, hloubky 20 mm</t>
  </si>
  <si>
    <t>-1087623301</t>
  </si>
  <si>
    <t>https://podminky.urs.cz/item/CS_URS_2024_01/919122111</t>
  </si>
  <si>
    <t>187</t>
  </si>
  <si>
    <t>919125111</t>
  </si>
  <si>
    <t>Těsnění svislé spáry mezi živičným krytem a ostatními prvky asfaltovou páskou samolepicí šířky 35 mm tl. 8 mm</t>
  </si>
  <si>
    <t>-229542064</t>
  </si>
  <si>
    <t>https://podminky.urs.cz/item/CS_URS_2024_01/919125111</t>
  </si>
  <si>
    <t>188</t>
  </si>
  <si>
    <t>919731121</t>
  </si>
  <si>
    <t>Zarovnání styčné plochy podkladu nebo krytu podél vybourané části komunikace nebo zpevněné plochy živičné tl. do 50 mm</t>
  </si>
  <si>
    <t>853995314</t>
  </si>
  <si>
    <t>https://podminky.urs.cz/item/CS_URS_2024_01/919731121</t>
  </si>
  <si>
    <t>"napojení na stávající stav</t>
  </si>
  <si>
    <t>"(27,743+3,859+14,803+6,560)</t>
  </si>
  <si>
    <t>189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</si>
  <si>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</si>
  <si>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</si>
  <si>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1467647802</t>
  </si>
  <si>
    <t>https://podminky.urs.cz/item/CS_URS_2024_01/919732211</t>
  </si>
  <si>
    <t>190</t>
  </si>
  <si>
    <t>919735111</t>
  </si>
  <si>
    <t>Řezání stávajícího živičného krytu nebo podkladu hloubky do 50 mm</t>
  </si>
  <si>
    <t>844863493</t>
  </si>
  <si>
    <t>https://podminky.urs.cz/item/CS_URS_2024_01/919735111</t>
  </si>
  <si>
    <t>997</t>
  </si>
  <si>
    <t>Přesun sutě</t>
  </si>
  <si>
    <t>191</t>
  </si>
  <si>
    <t>997221551</t>
  </si>
  <si>
    <t>Vodorovná doprava suti bez naložení, ale se složením a s hrubým urovnáním ze sypkých materiálů, na vzdálenost do 1 km</t>
  </si>
  <si>
    <t>-1526078265</t>
  </si>
  <si>
    <t>https://podminky.urs.cz/item/CS_URS_2024_01/997221551</t>
  </si>
  <si>
    <t>"drc.kamenivo - ŠD</t>
  </si>
  <si>
    <t>23,610 + 454,375 + 24,290</t>
  </si>
  <si>
    <t>"asfaltová fréza</t>
  </si>
  <si>
    <t>2,478 + 3,098</t>
  </si>
  <si>
    <t>"uliční smetky</t>
  </si>
  <si>
    <t>0,269 + 0,458 + 0,081</t>
  </si>
  <si>
    <t>192</t>
  </si>
  <si>
    <t>997221559</t>
  </si>
  <si>
    <t>Vodorovná doprava suti bez naložení, ale se složením a s hrubým urovnáním Příplatek k ceně za každý další započatý 1 km přes 1 km</t>
  </si>
  <si>
    <t>-344880655</t>
  </si>
  <si>
    <t>https://podminky.urs.cz/item/CS_URS_2024_01/997221559</t>
  </si>
  <si>
    <t>508,659*19 'Přepočtené koeficientem množství</t>
  </si>
  <si>
    <t>193</t>
  </si>
  <si>
    <t>997221561</t>
  </si>
  <si>
    <t>Vodorovná doprava suti bez naložení, ale se složením a s hrubým urovnáním z kusových materiálů, na vzdálenost do 1 km</t>
  </si>
  <si>
    <t>-1156041394</t>
  </si>
  <si>
    <t>https://podminky.urs.cz/item/CS_URS_2024_01/997221561</t>
  </si>
  <si>
    <t>"PB/KSC</t>
  </si>
  <si>
    <t>50,599 + 440,694 + 22,640 + 0,330</t>
  </si>
  <si>
    <t>"asfaltové kry</t>
  </si>
  <si>
    <t>286,433 + 10,319</t>
  </si>
  <si>
    <t>194</t>
  </si>
  <si>
    <t>997221569</t>
  </si>
  <si>
    <t>-1626438753</t>
  </si>
  <si>
    <t>https://podminky.urs.cz/item/CS_URS_2024_01/997221569</t>
  </si>
  <si>
    <t>811,015*19 'Přepočtené koeficientem množství</t>
  </si>
  <si>
    <t>195</t>
  </si>
  <si>
    <t>997221571</t>
  </si>
  <si>
    <t>Vodorovná doprava vybouraných hmot bez naložení, ale se složením a s hrubým urovnáním na vzdálenost do 1 km</t>
  </si>
  <si>
    <t>-1152717857</t>
  </si>
  <si>
    <t>https://podminky.urs.cz/item/CS_URS_2024_01/997221571</t>
  </si>
  <si>
    <t>"bet. dlažba</t>
  </si>
  <si>
    <t>19,009</t>
  </si>
  <si>
    <t>"kamenná dlažba</t>
  </si>
  <si>
    <t>4,512</t>
  </si>
  <si>
    <t>"krajník/bet. obruba</t>
  </si>
  <si>
    <t>79,665</t>
  </si>
  <si>
    <t>"UV prefa prvky</t>
  </si>
  <si>
    <t>2,874</t>
  </si>
  <si>
    <t>"UV mříž</t>
  </si>
  <si>
    <t>1,050</t>
  </si>
  <si>
    <t>196</t>
  </si>
  <si>
    <t>997221579</t>
  </si>
  <si>
    <t>Vodorovná doprava vybouraných hmot bez naložení, ale se složením a s hrubým urovnáním na vzdálenost Příplatek k ceně za každý další započatý 1 km přes 1 km</t>
  </si>
  <si>
    <t>380499720</t>
  </si>
  <si>
    <t>https://podminky.urs.cz/item/CS_URS_2024_01/997221579</t>
  </si>
  <si>
    <t>107,11*19 'Přepočtené koeficientem množství</t>
  </si>
  <si>
    <t>197</t>
  </si>
  <si>
    <t>997221611</t>
  </si>
  <si>
    <t>Nakládání na dopravní prostředky pro vodorovnou dopravu suti</t>
  </si>
  <si>
    <t>-1429485579</t>
  </si>
  <si>
    <t>https://podminky.urs.cz/item/CS_URS_2024_01/997221611</t>
  </si>
  <si>
    <t>198</t>
  </si>
  <si>
    <t>997221612</t>
  </si>
  <si>
    <t>Nakládání na dopravní prostředky pro vodorovnou dopravu vybouraných hmot</t>
  </si>
  <si>
    <t>1085683616</t>
  </si>
  <si>
    <t>https://podminky.urs.cz/item/CS_URS_2024_01/997221612</t>
  </si>
  <si>
    <t>199</t>
  </si>
  <si>
    <t>997221861</t>
  </si>
  <si>
    <t>Poplatek za uložení stavebního odpadu na recyklační skládce (skládkovné) z prostého betonu zatříděného do Katalogu odpadů pod kódem 17 01 01</t>
  </si>
  <si>
    <t>-660049689</t>
  </si>
  <si>
    <t>https://podminky.urs.cz/item/CS_URS_2024_01/997221861</t>
  </si>
  <si>
    <t>200</t>
  </si>
  <si>
    <t>997221873</t>
  </si>
  <si>
    <t>-1243633945</t>
  </si>
  <si>
    <t>https://podminky.urs.cz/item/CS_URS_2024_01/997221873</t>
  </si>
  <si>
    <t>201</t>
  </si>
  <si>
    <t>997221875</t>
  </si>
  <si>
    <t>Poplatek za uložení stavebního odpadu na recyklační skládce (skládkovné) asfaltového bez obsahu dehtu zatříděného do Katalogu odpadů pod kódem 17 03 02</t>
  </si>
  <si>
    <t>-360988244</t>
  </si>
  <si>
    <t>https://podminky.urs.cz/item/CS_URS_2024_01/997221875</t>
  </si>
  <si>
    <t>998</t>
  </si>
  <si>
    <t>Přesun hmot</t>
  </si>
  <si>
    <t>202</t>
  </si>
  <si>
    <t>998225111</t>
  </si>
  <si>
    <t>Přesun hmot pro komunikace s krytem z kameniva, monolitickým betonovým nebo živičným dopravní vzdálenost do 200 m jakékoliv délky objektu</t>
  </si>
  <si>
    <t>-1262000034</t>
  </si>
  <si>
    <t>https://podminky.urs.cz/item/CS_URS_2024_01/998225111</t>
  </si>
  <si>
    <t>PSV</t>
  </si>
  <si>
    <t>Práce a dodávky PSV</t>
  </si>
  <si>
    <t>711</t>
  </si>
  <si>
    <t>Izolace proti vodě, vlhkosti a plynům</t>
  </si>
  <si>
    <t>203</t>
  </si>
  <si>
    <t>711161222</t>
  </si>
  <si>
    <t>Izolace proti zemní vlhkosti a beztlakové vodě nopovými fóliemi na ploše svislé S vrstva ochranná, odvětrávací a drenážní s nakašírovanou filtrační textilií výška nopku 8,0 mm, tl. fólie do 0,6 mm</t>
  </si>
  <si>
    <t>507888808</t>
  </si>
  <si>
    <t>https://podminky.urs.cz/item/CS_URS_2024_01/711161222</t>
  </si>
  <si>
    <t>"podél oplocení</t>
  </si>
  <si>
    <t>"pro VV SP stanovena hl. 0,5 m</t>
  </si>
  <si>
    <t>( 14,150 + 3,240 + 43,900 + 29,020 + 1,490 + 14,090 + 29,900 + 15,070 + 6,140 ) * 0,500</t>
  </si>
  <si>
    <t>204</t>
  </si>
  <si>
    <t>711161383</t>
  </si>
  <si>
    <t>Izolace proti zemní vlhkosti a beztlakové vodě nopovými fóliemi ostatní ukončení izolace lištou</t>
  </si>
  <si>
    <t>-946325054</t>
  </si>
  <si>
    <t>https://podminky.urs.cz/item/CS_URS_2024_01/711161383</t>
  </si>
  <si>
    <t>( 14,150 + 3,240 + 43,900 + 29,020 + 1,490 + 14,090 + 29,900 + 15,070 + 6,140 )</t>
  </si>
  <si>
    <t>205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</si>
  <si>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</si>
  <si>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</si>
  <si>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-212238443</t>
  </si>
  <si>
    <t>https://podminky.urs.cz/item/CS_URS_2024_01/998711111</t>
  </si>
  <si>
    <t>Práce a dodávky M</t>
  </si>
  <si>
    <t>46-M</t>
  </si>
  <si>
    <t>Zemní práce při extr.mont.pracích</t>
  </si>
  <si>
    <t>206</t>
  </si>
  <si>
    <t>460010024</t>
  </si>
  <si>
    <t>Vytyčení trasy vedení kabelového (podzemního) v zastavěném prostoru</t>
  </si>
  <si>
    <t>km</t>
  </si>
  <si>
    <t>-615699293</t>
  </si>
  <si>
    <t>https://podminky.urs.cz/item/CS_URS_2024_01/460010024</t>
  </si>
  <si>
    <t>"C.3_koordinacni_situacni_vykres.pdf</t>
  </si>
  <si>
    <t>"chránička pro CETIN KF09075</t>
  </si>
  <si>
    <t>"(205,069+16,314+7,311+10,462) / 1000</t>
  </si>
  <si>
    <t>207</t>
  </si>
  <si>
    <t>460010025</t>
  </si>
  <si>
    <t>Vytyčení trasy inženýrských sítí v zastavěném prostoru</t>
  </si>
  <si>
    <t>-1643034852</t>
  </si>
  <si>
    <t>https://podminky.urs.cz/item/CS_URS_2024_01/460010025</t>
  </si>
  <si>
    <t>208</t>
  </si>
  <si>
    <t>460171232</t>
  </si>
  <si>
    <t>Hloubení nezapažených kabelových rýh strojně včetně urovnání dna s přemístěním výkopku do vzdálenosti 3 m od okraje jámy nebo s naložením na dopravní prostředek šířky 50 cm hloubky 40 cm v hornině třídy těžitelnosti I skupiny 3</t>
  </si>
  <si>
    <t>1084047223</t>
  </si>
  <si>
    <t>https://podminky.urs.cz/item/CS_URS_2024_01/460171232</t>
  </si>
  <si>
    <t>"(205,069+16,314+7,311+10,462)</t>
  </si>
  <si>
    <t>209</t>
  </si>
  <si>
    <t>460241111</t>
  </si>
  <si>
    <t>Příplatek k cenám vykopávek v blízkosti podzemního vedení pro jakoukoliv třídu horniny</t>
  </si>
  <si>
    <t>793078687</t>
  </si>
  <si>
    <t>https://podminky.urs.cz/item/CS_URS_2024_01/460241111</t>
  </si>
  <si>
    <t>"souběh IS</t>
  </si>
  <si>
    <t>0,500 * 0,360 * 239,156</t>
  </si>
  <si>
    <t>210</t>
  </si>
  <si>
    <t>460242111</t>
  </si>
  <si>
    <t>Provizorní zajištění inženýrských sítí ve výkopech potrubí při křížení s kabelem</t>
  </si>
  <si>
    <t>1595845854</t>
  </si>
  <si>
    <t>https://podminky.urs.cz/item/CS_URS_2024_01/460242111</t>
  </si>
  <si>
    <t>211</t>
  </si>
  <si>
    <t>460242121</t>
  </si>
  <si>
    <t>Provizorní zajištění inženýrských sítí ve výkopech potrubí při souběhu s kabelem</t>
  </si>
  <si>
    <t>-926514596</t>
  </si>
  <si>
    <t>https://podminky.urs.cz/item/CS_URS_2024_01/460242121</t>
  </si>
  <si>
    <t>"souběh s IS</t>
  </si>
  <si>
    <t>( 205,069 + 16,314 + 7,311 + 10,462 )</t>
  </si>
  <si>
    <t>212</t>
  </si>
  <si>
    <t>460341113</t>
  </si>
  <si>
    <t>Vodorovné přemístění (odvoz) horniny dopravními prostředky včetně složení, bez naložení a rozprostření jakékoliv třídy, na vzdálenost přes 500 do 1000 m</t>
  </si>
  <si>
    <t>-568533720</t>
  </si>
  <si>
    <t>https://podminky.urs.cz/item/CS_URS_2024_01/460341113</t>
  </si>
  <si>
    <t>"zemina z výkopu na trvalou skládku</t>
  </si>
  <si>
    <t>213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</si>
  <si>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</si>
  <si>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</si>
  <si>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-133065383</t>
  </si>
  <si>
    <t>https://podminky.urs.cz/item/CS_URS_2024_01/460341121</t>
  </si>
  <si>
    <t>43,048*19 'Přepočtené koeficientem množství</t>
  </si>
  <si>
    <t>214</t>
  </si>
  <si>
    <t>460361121</t>
  </si>
  <si>
    <t>Poplatek (skládkovné) za uložení zeminy na recyklační skládce zatříděné do Katalogu odpadů pod kódem 17 05 04</t>
  </si>
  <si>
    <t>-1388312490</t>
  </si>
  <si>
    <t>https://podminky.urs.cz/item/CS_URS_2024_01/460361121</t>
  </si>
  <si>
    <t>43,048*1,75 'Přepočtené koeficientem množství</t>
  </si>
  <si>
    <t>215</t>
  </si>
  <si>
    <t>460371121</t>
  </si>
  <si>
    <t>Naložení výkopku strojně z hornin třídy těžitelnosti I skupiny 1 až 3</t>
  </si>
  <si>
    <t>2073788089</t>
  </si>
  <si>
    <t>https://podminky.urs.cz/item/CS_URS_2024_01/460371121</t>
  </si>
  <si>
    <t>216</t>
  </si>
  <si>
    <t>460661512</t>
  </si>
  <si>
    <t>Kabelové lože z písku včetně podsypu, zhutnění a urovnání povrchu pro kabely nn zakryté plastovou fólií, šířky přes 25 do 50 cm</t>
  </si>
  <si>
    <t>41146743</t>
  </si>
  <si>
    <t>https://podminky.urs.cz/item/CS_URS_2024_01/460661512</t>
  </si>
  <si>
    <t>217</t>
  </si>
  <si>
    <t>460791213</t>
  </si>
  <si>
    <t>Montáž trubek ochranných uložených volně do rýhy plastových ohebných, vnitřního průměru přes 50 do 90 mm</t>
  </si>
  <si>
    <t>1294987691</t>
  </si>
  <si>
    <t>https://podminky.urs.cz/item/CS_URS_2024_01/460791213</t>
  </si>
  <si>
    <t>218</t>
  </si>
  <si>
    <t>34571354</t>
  </si>
  <si>
    <t>trubka elektroinstalační ohebná dvouplášťová korugovaná (chránička) D 75/90mm, HDPE+LDPE</t>
  </si>
  <si>
    <t>-1376031132</t>
  </si>
  <si>
    <t>239,156*1,05 'Přepočtené koeficientem množství</t>
  </si>
  <si>
    <t>219</t>
  </si>
  <si>
    <t>460841111</t>
  </si>
  <si>
    <t>Osazení kabelové komory z plastů pro běžné zatížení komorového dílu z polyetylénu HDPE půdorysné plochy do 1,0 m2, světlé hloubky do 0,5 m</t>
  </si>
  <si>
    <t>1776981423</t>
  </si>
  <si>
    <t>https://podminky.urs.cz/item/CS_URS_2024_01/460841111</t>
  </si>
  <si>
    <t>"Kabelová komora pro CETIN 1040x450x500 mm</t>
  </si>
  <si>
    <t>Rozpad figury: Kabelová komora pro CETIN 1040x450x500 mm</t>
  </si>
  <si>
    <t>220</t>
  </si>
  <si>
    <t>460841151</t>
  </si>
  <si>
    <t>Osazení kabelové komory z plastů pro běžné zatížení víka z oceli, litiny nebo betonu půdorysné plochy do 1,0 m2</t>
  </si>
  <si>
    <t>-1656831044</t>
  </si>
  <si>
    <t>https://podminky.urs.cz/item/CS_URS_2024_01/460841151</t>
  </si>
  <si>
    <t>221</t>
  </si>
  <si>
    <t>460841811</t>
  </si>
  <si>
    <t>Osazení kabelové komory z plastů vyříznutí otvoru ve stěně kabelové komory HDPE</t>
  </si>
  <si>
    <t>69627613</t>
  </si>
  <si>
    <t>https://podminky.urs.cz/item/CS_URS_2024_01/460841811</t>
  </si>
  <si>
    <t>VV0078 * 4</t>
  </si>
  <si>
    <t>222</t>
  </si>
  <si>
    <t>RMAT0002</t>
  </si>
  <si>
    <t>komora kabelová plastová 1050x450x500 mm s víkem</t>
  </si>
  <si>
    <t>-2054731463</t>
  </si>
  <si>
    <t>223</t>
  </si>
  <si>
    <t>469981111</t>
  </si>
  <si>
    <t>Přesun hmot pro pomocné stavební práce při elektromontážích dopravní vzdálenost do 1 000 m</t>
  </si>
  <si>
    <t>55861597</t>
  </si>
  <si>
    <t>https://podminky.urs.cz/item/CS_URS_2024_01/469981111</t>
  </si>
  <si>
    <t>SO 401 - Veřejné osvětlení</t>
  </si>
  <si>
    <t xml:space="preserve">    21-M - Elektromontáže</t>
  </si>
  <si>
    <t xml:space="preserve">      21-M.1 - Dodávky zařízení</t>
  </si>
  <si>
    <t xml:space="preserve">      21-M.2 - Materiál elektromontážní</t>
  </si>
  <si>
    <t xml:space="preserve">      21-M.3 - Elektromontáže</t>
  </si>
  <si>
    <t xml:space="preserve">      21-M.4 - Ostatní náklady</t>
  </si>
  <si>
    <t xml:space="preserve">      46-M.1 - Materiál zemní + stavební</t>
  </si>
  <si>
    <t xml:space="preserve">      46-M.2 - Zemní práce</t>
  </si>
  <si>
    <t>21-M</t>
  </si>
  <si>
    <t>Elektromontáže</t>
  </si>
  <si>
    <t>21-M.1</t>
  </si>
  <si>
    <t>Dodávky zařízení</t>
  </si>
  <si>
    <t>000560007</t>
  </si>
  <si>
    <t>stožár osvětlov bezpatic K6-133/89/60Z žárZn</t>
  </si>
  <si>
    <t>ks</t>
  </si>
  <si>
    <t>000569404</t>
  </si>
  <si>
    <t>ochranná manžeta OM133 pro K,KL,UZ,UZL/M/N,KN,KD</t>
  </si>
  <si>
    <t>000530421</t>
  </si>
  <si>
    <t>svítidlo LED EL1 29.5W, 3450lm, 3000K</t>
  </si>
  <si>
    <t>000574112</t>
  </si>
  <si>
    <t>výložník osvětlovací lomený SK1-500Z žárZn</t>
  </si>
  <si>
    <t>21-M.2</t>
  </si>
  <si>
    <t>Materiál elektromontážní</t>
  </si>
  <si>
    <t>000321502</t>
  </si>
  <si>
    <t>roura korugovaná KOPOFLEX KF09063 pr.63/52mm</t>
  </si>
  <si>
    <t>000579203</t>
  </si>
  <si>
    <t>stožárová výzbroj SV 6.16.4 průchozí/TNC  1xRSP4</t>
  </si>
  <si>
    <t>000430014</t>
  </si>
  <si>
    <t>pojistková vložka T/6,3A keramická 5x20mm</t>
  </si>
  <si>
    <t>000101210</t>
  </si>
  <si>
    <t>kabel CYKY 4x16</t>
  </si>
  <si>
    <t>000295011</t>
  </si>
  <si>
    <t>vedení FeZn pr.10mm(0,63kg/m)</t>
  </si>
  <si>
    <t>000295075</t>
  </si>
  <si>
    <t>svorka pásku drátu zemnící SR3b 4šrouby FeZn</t>
  </si>
  <si>
    <t>000101305</t>
  </si>
  <si>
    <t>kabel CYKY 5x1,5</t>
  </si>
  <si>
    <t>21-M.3</t>
  </si>
  <si>
    <t>210010124</t>
  </si>
  <si>
    <t>trubka plast volně uložená do pr.75mm</t>
  </si>
  <si>
    <t>210204002</t>
  </si>
  <si>
    <t>stožár osvětlovací sadový ocelový</t>
  </si>
  <si>
    <t>210204201</t>
  </si>
  <si>
    <t>elektrovýzbroj stožárů pro 1 okruh</t>
  </si>
  <si>
    <t>210202103</t>
  </si>
  <si>
    <t>svítidlo výbojkové venkovní na výložník</t>
  </si>
  <si>
    <t>210204103</t>
  </si>
  <si>
    <t>výložník na stožár 1-ramenný do 35kg</t>
  </si>
  <si>
    <t>210810101</t>
  </si>
  <si>
    <t>kabel Cu(-1kV CYKY) pevně uložený do 3x35/4x25</t>
  </si>
  <si>
    <t>210100101</t>
  </si>
  <si>
    <t>ukončení na svorkovnici vodič do 16mm2</t>
  </si>
  <si>
    <t>210220022</t>
  </si>
  <si>
    <t>uzemňov.vedení v zemi úplná mtž FeZn pr.8-10mm</t>
  </si>
  <si>
    <t>210810048</t>
  </si>
  <si>
    <t>kabel(-CYKY) pevně uložený do 3x6/4x4/7x2,5</t>
  </si>
  <si>
    <t>21-M.4</t>
  </si>
  <si>
    <t>Ostatní náklady</t>
  </si>
  <si>
    <t>219000103</t>
  </si>
  <si>
    <t>dozory správce sítě</t>
  </si>
  <si>
    <t>hod</t>
  </si>
  <si>
    <t>219000231</t>
  </si>
  <si>
    <t>montážní plošina MP10 do 10m výšky</t>
  </si>
  <si>
    <t>Doprava dodávek</t>
  </si>
  <si>
    <t>Kč</t>
  </si>
  <si>
    <t>-1652037550</t>
  </si>
  <si>
    <t>RKON0002</t>
  </si>
  <si>
    <t>Přesun dodávek</t>
  </si>
  <si>
    <t>1917858135</t>
  </si>
  <si>
    <t>Materiál podružný</t>
  </si>
  <si>
    <t>256</t>
  </si>
  <si>
    <t>-44167893</t>
  </si>
  <si>
    <t xml:space="preserve">Přořez elektromontážního materiálu </t>
  </si>
  <si>
    <t>-1062972283</t>
  </si>
  <si>
    <t>RKON0003</t>
  </si>
  <si>
    <t>PPV pro elektromontáže</t>
  </si>
  <si>
    <t>619425163</t>
  </si>
  <si>
    <t>RKON0004</t>
  </si>
  <si>
    <t>PPV pro zemní práce</t>
  </si>
  <si>
    <t>-2070499233</t>
  </si>
  <si>
    <t>RKON0005</t>
  </si>
  <si>
    <t>Revize</t>
  </si>
  <si>
    <t>1241398168</t>
  </si>
  <si>
    <t>RKON0006</t>
  </si>
  <si>
    <t>Měření intenzity osvětlení</t>
  </si>
  <si>
    <t>2019520516</t>
  </si>
  <si>
    <t>46-M.1</t>
  </si>
  <si>
    <t>Materiál zemní + stavební</t>
  </si>
  <si>
    <t>000046112</t>
  </si>
  <si>
    <t>štěrkopísek 0-16mm</t>
  </si>
  <si>
    <t>000046383</t>
  </si>
  <si>
    <t>výstražná fólie šířka 0,34m</t>
  </si>
  <si>
    <t>000046513</t>
  </si>
  <si>
    <t>roura korugovaná KOPODUR KD09075 pr.75/61mm</t>
  </si>
  <si>
    <t>000046523</t>
  </si>
  <si>
    <t>/roura korugovaná 09075/ spojka 02075</t>
  </si>
  <si>
    <t>000046114</t>
  </si>
  <si>
    <t>písek kopaný 0-2mm</t>
  </si>
  <si>
    <t>000046165</t>
  </si>
  <si>
    <t>krycí deska KD2(50/23/4,5cm)</t>
  </si>
  <si>
    <t>000046134</t>
  </si>
  <si>
    <t>beton B13,5</t>
  </si>
  <si>
    <t>000046453</t>
  </si>
  <si>
    <t>stožárové pouzdro plast SP315/1000</t>
  </si>
  <si>
    <t>46-M.2</t>
  </si>
  <si>
    <t>460201283</t>
  </si>
  <si>
    <t>výkop kabel.rýhy šířka 120/hloubka 120cm tz3/ko1.2</t>
  </si>
  <si>
    <t>460030072</t>
  </si>
  <si>
    <t>bourání živičných povrchů 6-10cm</t>
  </si>
  <si>
    <t>460030081</t>
  </si>
  <si>
    <t>řezání spáry v asfaltu do 10cm</t>
  </si>
  <si>
    <t>460080102</t>
  </si>
  <si>
    <t>bourání betonu tl.5cm</t>
  </si>
  <si>
    <t>460490012</t>
  </si>
  <si>
    <t>výstražná fólie šířka nad 30cm</t>
  </si>
  <si>
    <t>460510031</t>
  </si>
  <si>
    <t>kabelový prostup z ohebné roury plast pr.110mm</t>
  </si>
  <si>
    <t>460600001</t>
  </si>
  <si>
    <t>odvoz zeminy do 10km vč.poplatku za skládku</t>
  </si>
  <si>
    <t>460650015</t>
  </si>
  <si>
    <t>podklad nebo zához štěrkopískem</t>
  </si>
  <si>
    <t>460650021</t>
  </si>
  <si>
    <t>betonová vozovka vrstva 5cm vč.materiálu</t>
  </si>
  <si>
    <t>460650042</t>
  </si>
  <si>
    <t>obalovaná drť ABJII tl.10cm vč.materiálu</t>
  </si>
  <si>
    <t>460200243</t>
  </si>
  <si>
    <t>výkop kabel.rýhy šířka 50/hloubka 60cm tz.3/ko1.2</t>
  </si>
  <si>
    <t>460030035</t>
  </si>
  <si>
    <t>vytrhání mozaik dlažby v písku</t>
  </si>
  <si>
    <t>460420388</t>
  </si>
  <si>
    <t>kabel.lože písek 2x10-15cm betondesky50/25 na25cm</t>
  </si>
  <si>
    <t>460650054</t>
  </si>
  <si>
    <t>dlažba betonová zámková pokládka bez materiálu</t>
  </si>
  <si>
    <t>460200273</t>
  </si>
  <si>
    <t>výkop kabel.rýhy šířka 50/hloubka 90cm tz.3/ko1.2</t>
  </si>
  <si>
    <t>460560273</t>
  </si>
  <si>
    <t>zához kabelové rýhy šířka 50/hloubka 90cm tz.3</t>
  </si>
  <si>
    <t>460620013</t>
  </si>
  <si>
    <t>provizorní úprava terénu třída zeminy 3</t>
  </si>
  <si>
    <t>460100003</t>
  </si>
  <si>
    <t>pouzdrový základ VO mimo trasu kabelu pr.0,3/1,5m</t>
  </si>
  <si>
    <t>460050703</t>
  </si>
  <si>
    <t>výkop jámy do 2m3 pro stožár VO ruční tz.3/ko1.2</t>
  </si>
  <si>
    <t>Nový výkaz (8)</t>
  </si>
  <si>
    <t>364,912</t>
  </si>
  <si>
    <t>Nový výkaz (9)</t>
  </si>
  <si>
    <t>Nový výkaz (10)</t>
  </si>
  <si>
    <t>Nový výkaz (11)</t>
  </si>
  <si>
    <t>Nový výkaz (12)</t>
  </si>
  <si>
    <t>Nový výkaz (13)</t>
  </si>
  <si>
    <t>SO 901 - Hrubý návrh DIO</t>
  </si>
  <si>
    <t>119003141</t>
  </si>
  <si>
    <t>Pomocné konstrukce při zabezpečení výkopu svislé plastový plot zřízení</t>
  </si>
  <si>
    <t>-644785271</t>
  </si>
  <si>
    <t>https://podminky.urs.cz/item/CS_URS_2024_01/119003141</t>
  </si>
  <si>
    <t>"C.5_spec_vykres_sit_ZOV_hruby_navrh_DIO.pdf</t>
  </si>
  <si>
    <t>"oboustranný plot</t>
  </si>
  <si>
    <t>"Koridor pro pěší* 2</t>
  </si>
  <si>
    <t>Rozpad figury: Koridor pro pěší</t>
  </si>
  <si>
    <t>25,875+23,308+133,273</t>
  </si>
  <si>
    <t>119003142</t>
  </si>
  <si>
    <t>Pomocné konstrukce při zabezpečení výkopu svislé plastový plot odstranění</t>
  </si>
  <si>
    <t>-219804585</t>
  </si>
  <si>
    <t>https://podminky.urs.cz/item/CS_URS_2024_01/119003142</t>
  </si>
  <si>
    <t>913111115</t>
  </si>
  <si>
    <t>Montáž a demontáž dočasných dopravních značek samostatných značek základních</t>
  </si>
  <si>
    <t>978646769</t>
  </si>
  <si>
    <t>https://podminky.urs.cz/item/CS_URS_2024_01/913111115</t>
  </si>
  <si>
    <t>"C4b - deska</t>
  </si>
  <si>
    <t>Rozpad figury: C4b - deska</t>
  </si>
  <si>
    <t>913111215</t>
  </si>
  <si>
    <t>Montáž a demontáž dočasných dopravních značek Příplatek za první a každý další den použití dočasných dopravních značek k ceně 11-1115</t>
  </si>
  <si>
    <t>452484852</t>
  </si>
  <si>
    <t>https://podminky.urs.cz/item/CS_URS_2024_01/913111215</t>
  </si>
  <si>
    <t>1*120 'Přepočtené koeficientem množství</t>
  </si>
  <si>
    <t>913121111</t>
  </si>
  <si>
    <t>Montáž a demontáž dočasných dopravních značek kompletních značek vč. podstavce a sloupku základních</t>
  </si>
  <si>
    <t>2128951115</t>
  </si>
  <si>
    <t>https://podminky.urs.cz/item/CS_URS_2024_01/913121111</t>
  </si>
  <si>
    <t>"B20a - deska+sloupek</t>
  </si>
  <si>
    <t>"A15+S7 - deska+sloupek</t>
  </si>
  <si>
    <t>"C2a - deska+sloupek</t>
  </si>
  <si>
    <t>"IP10a - deska+sloupek</t>
  </si>
  <si>
    <t>"IP10b - deska+sloupek</t>
  </si>
  <si>
    <t>Rozpad figury: B20a - deska+sloupek</t>
  </si>
  <si>
    <t>Rozpad figury: A15+S7 - deska+sloupek</t>
  </si>
  <si>
    <t>3,000</t>
  </si>
  <si>
    <t>Rozpad figury: C2a - deska+sloupek</t>
  </si>
  <si>
    <t>Rozpad figury: IP10a - deska+sloupek</t>
  </si>
  <si>
    <t>Rozpad figury: IP10b - deska+sloupek</t>
  </si>
  <si>
    <t>913121211</t>
  </si>
  <si>
    <t>Montáž a demontáž dočasných dopravních značek Příplatek za první a každý další den použití dočasných dopravních značek k ceně 12-1111</t>
  </si>
  <si>
    <t>1880814485</t>
  </si>
  <si>
    <t>https://podminky.urs.cz/item/CS_URS_2024_01/913121211</t>
  </si>
  <si>
    <t>8*120 'Přepočtené koeficientem množství</t>
  </si>
  <si>
    <t>913221111</t>
  </si>
  <si>
    <t>Montáž a demontáž dočasných dopravních zábran světelných včetně zásobníku na akumulátor, šířky 1,5 m, 3 světla</t>
  </si>
  <si>
    <t>-1411969932</t>
  </si>
  <si>
    <t>https://podminky.urs.cz/item/CS_URS_2024_01/913221111</t>
  </si>
  <si>
    <t>"Z2+3S7</t>
  </si>
  <si>
    <t>Rozpad figury: Z2+3S7</t>
  </si>
  <si>
    <t>913221211</t>
  </si>
  <si>
    <t>Montáž a demontáž dočasných dopravních zábran Příplatek za první a každý další den použití dočasných dopravních zábran k ceně 22-1111</t>
  </si>
  <si>
    <t>87863791</t>
  </si>
  <si>
    <t>https://podminky.urs.cz/item/CS_URS_2024_01/913221211</t>
  </si>
  <si>
    <t>3*120 'Přepočtené koeficientem množství</t>
  </si>
  <si>
    <t>913321111</t>
  </si>
  <si>
    <t>Montáž a demontáž dočasných dopravních vodících zařízení směrové desky základní</t>
  </si>
  <si>
    <t>-1362878257</t>
  </si>
  <si>
    <t>https://podminky.urs.cz/item/CS_URS_2024_01/913321111</t>
  </si>
  <si>
    <t>"Z4a</t>
  </si>
  <si>
    <t>"Z4a+S7</t>
  </si>
  <si>
    <t>Rozpad figury: Z4a</t>
  </si>
  <si>
    <t>Rozpad figury: Z4a+S7</t>
  </si>
  <si>
    <t>913321211</t>
  </si>
  <si>
    <t>Montáž a demontáž dočasných dopravních vodících zařízení Příplatek za první a každý další den použití dočasných dopravních vodících zařízení k ceně 32-1111</t>
  </si>
  <si>
    <t>-507264194</t>
  </si>
  <si>
    <t>https://podminky.urs.cz/item/CS_URS_2024_01/913321211</t>
  </si>
  <si>
    <t>6*120 'Přepočtené koeficientem množství</t>
  </si>
  <si>
    <t>913331115</t>
  </si>
  <si>
    <t>Montáž a demontáž dočasných dopravních vodících zařízení signální svítilny včetně akumulátoru</t>
  </si>
  <si>
    <t>-406721143</t>
  </si>
  <si>
    <t>https://podminky.urs.cz/item/CS_URS_2024_01/913331115</t>
  </si>
  <si>
    <t>913331215</t>
  </si>
  <si>
    <t>Montáž a demontáž dočasných dopravních vodících zařízení Příplatek za první a každý další den použití dočasných dopravních vodících zařízení k ceně 33-1115</t>
  </si>
  <si>
    <t>200076592</t>
  </si>
  <si>
    <t>https://podminky.urs.cz/item/CS_URS_2024_01/913331215</t>
  </si>
  <si>
    <t>5*120 'Přepočtené koeficientem množství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</si>
  <si>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</si>
  <si>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</si>
  <si>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</si>
  <si>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</si>
  <si>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</si>
  <si>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</si>
  <si>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</si>
  <si>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</si>
  <si>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</si>
  <si>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</si>
  <si>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011134000</t>
  </si>
  <si>
    <t>Hydrogeologický průzkum - účast oprávněného geologa při výkopových pracích za účelem posouzení a zatřídění hornin dle platných ČSN-EN</t>
  </si>
  <si>
    <t>komplet</t>
  </si>
  <si>
    <t>1024</t>
  </si>
  <si>
    <t>-628710365</t>
  </si>
  <si>
    <t>https://podminky.urs.cz/item/CS_URS_2024_01/011134000</t>
  </si>
  <si>
    <t>012203000</t>
  </si>
  <si>
    <t>Geodetické práce při provádění stavby - prostorové (směrové+výškové) vytýčení stavby, stanovení a udržování fixního výškového bodu po celou dobu provádění prací, průběžná a kontrolní měření během provádění prací apod.</t>
  </si>
  <si>
    <t>-218811533</t>
  </si>
  <si>
    <t>https://podminky.urs.cz/item/CS_URS_2024_01/012203000</t>
  </si>
  <si>
    <t>012303000</t>
  </si>
  <si>
    <t>Geodetické práce po výstavbě - geodetické zaměření po provedení prací a vypracování geometrického plánu pro vklad do digitální KM</t>
  </si>
  <si>
    <t>776167058</t>
  </si>
  <si>
    <t>https://podminky.urs.cz/item/CS_URS_2024_01/012303000</t>
  </si>
  <si>
    <t>Poznámka k položce:_x000D_
Zaměření skutečného stavu obsahující geometrické, polohové a výškové určení dokončené stavby nebo technologického zařízení, zpracované a předané v souladu s § 5 a ve struktuře dle příloh č. 3 a 4 vyhlášky č. 393/2020 Sb., o digitální technické mapě (vyhláška DTM), v platném znění, v aktuálně platné verzi Jednotného výměnného formátu digitální technické mapy (JVF DTM) dle § 6 vyhlášky DTM. Zaměření bude předáno i v ostrých – editovatelných verzích tj. v DGN, DXF DOC, apod.)</t>
  </si>
  <si>
    <t>013244000</t>
  </si>
  <si>
    <t>Dokumentace pro provádění stavby - dílenská a/nebo výrobní dokumentace, detaily řešení apod.</t>
  </si>
  <si>
    <t>1184734662</t>
  </si>
  <si>
    <t>https://podminky.urs.cz/item/CS_URS_2024_01/013244000</t>
  </si>
  <si>
    <t>013254000</t>
  </si>
  <si>
    <t>Dokumentace skutečného provedení stavby 4x v tištěné podobě + 1x v digitální podobě na CD</t>
  </si>
  <si>
    <t>1748611489</t>
  </si>
  <si>
    <t>https://podminky.urs.cz/item/CS_URS_2024_01/013254000</t>
  </si>
  <si>
    <t>013274000</t>
  </si>
  <si>
    <t>Pasportizace okolních objektů před započetím prací - pořízení fotodokumentace a zakreslení stávajícího stavu sousedních okolních stavebních objektů</t>
  </si>
  <si>
    <t>-1604129604</t>
  </si>
  <si>
    <t>https://podminky.urs.cz/item/CS_URS_2024_01/013274000</t>
  </si>
  <si>
    <t>013294000</t>
  </si>
  <si>
    <t>Ostatní dokumentace - fotodokumentace z průběhu provádění prací (1x CD)</t>
  </si>
  <si>
    <t>-911365698</t>
  </si>
  <si>
    <t>https://podminky.urs.cz/item/CS_URS_2024_01/013294000</t>
  </si>
  <si>
    <t>VRN3</t>
  </si>
  <si>
    <t>Zařízení staveniště</t>
  </si>
  <si>
    <t>032503000</t>
  </si>
  <si>
    <t>Skládky na staveništi</t>
  </si>
  <si>
    <t>-518992454</t>
  </si>
  <si>
    <t>https://podminky.urs.cz/item/CS_URS_2024_01/032503000</t>
  </si>
  <si>
    <t>VRN4</t>
  </si>
  <si>
    <t>Inženýrská činnost</t>
  </si>
  <si>
    <t>042603000</t>
  </si>
  <si>
    <t>Vypracování KZP (kontrolní zkušební plán) a TP (technologický postup) pro jednotlivé stavební operace, předložení a odsouhlasení těchto KZP a TP objednatelem a TDS</t>
  </si>
  <si>
    <t>-1582597636</t>
  </si>
  <si>
    <t>https://podminky.urs.cz/item/CS_URS_2024_01/042603000</t>
  </si>
  <si>
    <t>043154000</t>
  </si>
  <si>
    <t>Zkoušky hutnicí v rozsahu a množství dle ČSN-EN</t>
  </si>
  <si>
    <t>1083356741</t>
  </si>
  <si>
    <t>https://podminky.urs.cz/item/CS_URS_2024_01/043154000</t>
  </si>
  <si>
    <t>045303000</t>
  </si>
  <si>
    <t>Koordinační činnost zhotovitele po celou dobu provádění díla</t>
  </si>
  <si>
    <t>-165584371</t>
  </si>
  <si>
    <t>https://podminky.urs.cz/item/CS_URS_2024_01/045303000</t>
  </si>
  <si>
    <t>VRN7</t>
  </si>
  <si>
    <t>Provozní vlivy</t>
  </si>
  <si>
    <t>072103002</t>
  </si>
  <si>
    <t>Zpracování, projednání návrhu DIO s dotčenými orgány státní správy a zajištění kladného stanoviska DIR komunikace I. třídy</t>
  </si>
  <si>
    <t>896112</t>
  </si>
  <si>
    <t>https://podminky.urs.cz/item/CS_URS_2024_01/072103002</t>
  </si>
  <si>
    <t>SEZNAM FIGUR</t>
  </si>
  <si>
    <t>Výměra</t>
  </si>
  <si>
    <t xml:space="preserve"> SO 101</t>
  </si>
  <si>
    <t>D.101.6_Situace_dopravního_značení.pdf</t>
  </si>
  <si>
    <t>SDZ - nový sloupek D 70 mm</t>
  </si>
  <si>
    <t>Použití figury:</t>
  </si>
  <si>
    <t>Montáž sloupku dopravních značek délky do 3,5 m s betonovým základem a patkou D 70 mm</t>
  </si>
  <si>
    <t>výkopek betonové patky sloupku SDZ</t>
  </si>
  <si>
    <t>objem 0,045 m3/sloupek</t>
  </si>
  <si>
    <t>SDZ - nový sloupek D 70 mm* 0,045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</si>
  <si>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</si>
  <si>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</si>
  <si>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Nakládání výkopku z hornin třídy těžitelnosti I skupiny 1 až 3 ručně</t>
  </si>
  <si>
    <t>Poplatek za uložení zeminy a kamení na recyklační skládce (skládkovné) kód odpadu 17 05 04</t>
  </si>
  <si>
    <t>Uložení sypaniny na skládky nebo meziskládky</t>
  </si>
  <si>
    <t>SDZ - nová deska B2</t>
  </si>
  <si>
    <t>SDZ - nová deska IP11c</t>
  </si>
  <si>
    <t>SDZ - původní deska P4 na nový sloupek</t>
  </si>
  <si>
    <t>Montáž svislé dopravní značky do velikosti 1 m2 objímkami na sloupek nebo konzolu</t>
  </si>
  <si>
    <t>2x svorka/desku</t>
  </si>
  <si>
    <t>SDZ - nová deska B2* 2,000</t>
  </si>
  <si>
    <t>SDZ - nová deska IP11c* 2,000</t>
  </si>
  <si>
    <t>vyznačení parkovacího stání jiným odstínem bet. dlažby</t>
  </si>
  <si>
    <t>viz. skladba 2</t>
  </si>
  <si>
    <t>VDZ - V10a (jiný odstín bet. dlažby)</t>
  </si>
  <si>
    <t>Osazení desek z bílého betonu do lože z kameniva pásů a pruhů š 120 mm</t>
  </si>
  <si>
    <t>D.101.12_Situace_obrub.pdf</t>
  </si>
  <si>
    <t>lože beton C 25/30 XF2</t>
  </si>
  <si>
    <t>Obruba 13 - silniční betonová sklopená (pro kruh. objezdy)</t>
  </si>
  <si>
    <t>Osazení silničního obrubníku betonového ke kruhovým objezdům do lože z betonu prostého s boční opěrou</t>
  </si>
  <si>
    <t>Obruba 11 - parková betonová (50x200 mm)</t>
  </si>
  <si>
    <t>Obruba 12 - parková betonová (50x200 mm)</t>
  </si>
  <si>
    <t>Osazení chodníkového obrubníku betonového stojatého s boční opěrou do lože z betonu prostého</t>
  </si>
  <si>
    <t>Obruba 1 - silniční betonová (150x150 mm)</t>
  </si>
  <si>
    <t>Obruba 2 - silniční betonová (150x150 mm)</t>
  </si>
  <si>
    <t>Obruba 3 - silniční betonová (150x150 mm)</t>
  </si>
  <si>
    <t>Obruba 4 - silniční betonová (150x150 mm)</t>
  </si>
  <si>
    <t>Obruba 5 - silniční betonová (150x150 mm)</t>
  </si>
  <si>
    <t>Obruba 6 - silniční betonová (150x250 mm)</t>
  </si>
  <si>
    <t>Obruba 7 - silniční betonová (150x250 mm)</t>
  </si>
  <si>
    <t>Obruba 8 - silniční betonová (150x250 mm)</t>
  </si>
  <si>
    <t>Obruba 9 - silniční betonová (100x250 mm)</t>
  </si>
  <si>
    <t>Obruba 10 - silniční betonová (100x250)</t>
  </si>
  <si>
    <t>Přechodový obrubník silniční</t>
  </si>
  <si>
    <t>Osazení silničního obrubníku betonového stojatého s boční opěrou do lože z betonu prostého</t>
  </si>
  <si>
    <t>D.101.2_Situace.pdf</t>
  </si>
  <si>
    <t>viz. skladba 1</t>
  </si>
  <si>
    <t>Skladba 1 - Komunikace - povrch asfaltový</t>
  </si>
  <si>
    <t>rozšíření podkladu po obvodě v š. 0,3 m</t>
  </si>
  <si>
    <t>(143,605+266,696) * 0,300</t>
  </si>
  <si>
    <t>Podklad ze štěrkodrtě ŠD plochy přes 100 m2 tl 150 mm</t>
  </si>
  <si>
    <t>Geotextilie pro ochranu, separaci a filtraci netkaná měrná hm přes 300 do 500 g/m2</t>
  </si>
  <si>
    <t>Asfaltový beton vrstva podkladní ACP 16 (obalované kamenivo OKS) tl 50 mm š do 3 m</t>
  </si>
  <si>
    <t>Podklad ze směsi stmelené cementem SC C 8/10 (KSC I) tl 120 mm</t>
  </si>
  <si>
    <t>Postřik živičný spojovací ze silniční emulze v množství 0,40 kg/m2</t>
  </si>
  <si>
    <t>Asfaltový beton vrstva obrusná ACO 11 (ABS) tl 40 mm š do 3 m z modifikovaného asfaltu</t>
  </si>
  <si>
    <t>odskoky po cca. 0,25 m</t>
  </si>
  <si>
    <t>Skladba 1 - Komunikace napojení přes odskok - povrch asfalt* 25/100</t>
  </si>
  <si>
    <t>odskok po cca. 0,25 m</t>
  </si>
  <si>
    <t>Skladba 1 - Komunikace napojení přes odskok - povrch asfalt* 50/100</t>
  </si>
  <si>
    <t>Asfaltový beton vrstva podkladní ACP 16 (obalované kamenivo OKS) tl 50 mm š do 1,5 m</t>
  </si>
  <si>
    <t>Skladba 1 - Komunikace napojení přes odskok - povrch asfalt</t>
  </si>
  <si>
    <t>Asfaltový beton vrstva obrusná ACO 11 (ABS) tl 40 mm š do 1,5 m z modifikovaného asfaltu</t>
  </si>
  <si>
    <t>Skladba 1 - Komunikace výměna obrusné + ložné vrstvy</t>
  </si>
  <si>
    <t>Čištění vozovek splachováním vodou</t>
  </si>
  <si>
    <t>1x vrstva ACO 11</t>
  </si>
  <si>
    <t>pro VV SP stanoven rozsah 85% strojně + 15% ručně</t>
  </si>
  <si>
    <t>Skladba 1 - Komunikace výměna obrusné + ložné vrstvy* 85/100</t>
  </si>
  <si>
    <t>Čištění vozovek metením strojně podkladu nebo krytu betonového nebo živičného</t>
  </si>
  <si>
    <t>Skladba 1 - Komunikace výměna obrusné + ložné vrstvy* 15/100</t>
  </si>
  <si>
    <t>Čištění vozovek metením ručně podkladu nebo krytu betonového nebo živičného</t>
  </si>
  <si>
    <t>viz. skladba 1A</t>
  </si>
  <si>
    <t>podél obruby bet. deska 250x500x80 mm</t>
  </si>
  <si>
    <t>Skladba 1A - Komunikace - betonová přídlažba</t>
  </si>
  <si>
    <t>Osazení vodícího proužku z betonových desek do betonového lože tl do 100 mm š proužku 250 mm</t>
  </si>
  <si>
    <t>Posyp krytu kamenivem drceným nebo těženým do 5 kg/m2</t>
  </si>
  <si>
    <t>Postřik živičný infiltrační s posypem z asfaltu množství 1 kg/m2</t>
  </si>
  <si>
    <t>vrstva ŠDa</t>
  </si>
  <si>
    <t>Skladba 2 - Parkovací stání - zatravňovací distanční bet. dlažba</t>
  </si>
  <si>
    <t>vrstva ŠDb</t>
  </si>
  <si>
    <t>rozšíření po obvodě pruh š. 0,3 m (vrstva ŠDb)</t>
  </si>
  <si>
    <t>(27,091+79,820+7,735+57,753) * 0,300</t>
  </si>
  <si>
    <t>Podklad ze štěrkodrtě ŠD plochy přes 100 m2 tl 120 mm</t>
  </si>
  <si>
    <t>spáry dist. dlažby vyplněny drceným kamenivem</t>
  </si>
  <si>
    <t>Kladení dlažby z vegetačních tvárnic pozemních komunikací tl 80 mm pl přes 100 do 300 m2</t>
  </si>
  <si>
    <t>rozšíření po obvodě pruh š. 0,3 m</t>
  </si>
  <si>
    <t>viz. skladba 3A</t>
  </si>
  <si>
    <t>Skladba 3A - Vjezd - povrch betonová dlažba</t>
  </si>
  <si>
    <t>viz. skladba 3B</t>
  </si>
  <si>
    <t>Skladba 3B - Vjezd - povrch kamenná dlažba</t>
  </si>
  <si>
    <t>(12,737+12,533+9,473+12,044+21,352+14,316+9,910+13,671+44,748+12,399+9,212+11,628+12,808+9,956+34,131+25,489) * 0,300</t>
  </si>
  <si>
    <t>13,511* 0,300</t>
  </si>
  <si>
    <t>Kladení dlažby z kostek drobných z kamene do lože z kameniva těženého tl 50 mm</t>
  </si>
  <si>
    <t>Kladení zámkové dlažby pozemních komunikací ručně tl 80 mm skupiny A pl přes 100 do 300 m2</t>
  </si>
  <si>
    <t>viz. skladba 4</t>
  </si>
  <si>
    <t>Skladba 4 - Chodník - povrch betonová dlažba</t>
  </si>
  <si>
    <t>Úprava ZTP - povrch betonová dlažba</t>
  </si>
  <si>
    <t>(18,973+5,733+94,116+9,671+53,592+61,970+6,739+31,744+4,041+4,477+62,906+5,804+33,019+3,199+15,544) * 0,300</t>
  </si>
  <si>
    <t>doplnění a vyrovnání stáv. podkladu</t>
  </si>
  <si>
    <t>Skladba 4 - Chodník - předláždění bet. dlažba</t>
  </si>
  <si>
    <t>Úprava krytu z kameniva drceného pro nový kryt s doplněním kameniva drceného do 0,04 m3/m2</t>
  </si>
  <si>
    <t>Očištění vybouraných zámkových dlaždic s původním spárováním z kameniva těženého</t>
  </si>
  <si>
    <t>VV0035</t>
  </si>
  <si>
    <t>Nový výkaz (48)</t>
  </si>
  <si>
    <t>VV0036</t>
  </si>
  <si>
    <t>Nový výkaz (49)</t>
  </si>
  <si>
    <t>viz. skladba 5</t>
  </si>
  <si>
    <t>Skladba 5 - Chodník - povrch asfalt</t>
  </si>
  <si>
    <t>(5,468+5,195+7,268) * 0,300</t>
  </si>
  <si>
    <t>Podklad ze štěrkodrtě ŠD plochy do 100 m2 tl 120 mm</t>
  </si>
  <si>
    <t>Litý asfalt MA 8 (LAJ) tl 30 mm š do 3 m z nemodifikovaného asfaltu</t>
  </si>
  <si>
    <t>Zdrsňovací posyp litého asfaltu v množství 4 kg/m2</t>
  </si>
  <si>
    <t>Separační vrstva z asfaltovaného pásu</t>
  </si>
  <si>
    <t>Podklad ze směsi stmelené cementem SC C 8/10 (KSC I) tl 100 mm</t>
  </si>
  <si>
    <t>Kladení zámkové dlažby komunikací pro pěší ručně tl 60 mm skupiny A pl přes 300 m2</t>
  </si>
  <si>
    <t>Příplatek za kombinaci dvou barev u kladení betonových dlažeb komunikací pro pěší ručně tl 60 mm skupiny A</t>
  </si>
  <si>
    <t>Kačírková plocha</t>
  </si>
  <si>
    <t>Kryt vymývaným dekoračním kamenivem (kačírkem) do tl 200 mm</t>
  </si>
  <si>
    <t>Hloubení rýh nezapažených š do 800 mm v hornině třídy těžitelnosti I skupiny 3 objem do 50 m3 strojně</t>
  </si>
  <si>
    <t>Drenáž DN 150* ( 0,400 * 2 + 0,650 * 2 )</t>
  </si>
  <si>
    <t>Zřízení opláštění žeber nebo trativodů geotextilií v rýze nebo zářezu sklonu přes 1:2 š do 2,5 m</t>
  </si>
  <si>
    <t>Trativod z drenážních trubek korugovaných PE-HD SN 8 perforace 360° včetně lože otevřený výkop DN 150 pro liniové stavby</t>
  </si>
  <si>
    <t>doplnění zásypu rýhy nad množství započtené v pol.č. 212752402</t>
  </si>
  <si>
    <t>Drenáž DN 150* 0,400 * 0,125</t>
  </si>
  <si>
    <t>Výplň odvodňovacích žeber nebo trativodů kamenivem hrubým drceným frakce 16 až 63 mm</t>
  </si>
  <si>
    <t>napojení UV</t>
  </si>
  <si>
    <t>? neznámá hloubka stávající kanalizace</t>
  </si>
  <si>
    <t>pro VV SP stanovena hl. výkopu 2 m od pláně</t>
  </si>
  <si>
    <t>Přípojka UV DN 200* 1,100 * 2,000</t>
  </si>
  <si>
    <t>Hloubení zapažených rýh š do 2000 mm v hornině třídy těžitelnosti I skupiny 3 objem do 20 m3</t>
  </si>
  <si>
    <t>pro VV SP stanovena hl. 2 m od pláně</t>
  </si>
  <si>
    <t>Přípojka UV DN 200* 2 * 2,000</t>
  </si>
  <si>
    <t>Zřízení příložného pažení a rozepření stěn rýh hl přes 2 do 4 m</t>
  </si>
  <si>
    <t>Odstranění příložného pažení a rozepření stěn rýh hl přes 2 do 4 m</t>
  </si>
  <si>
    <t>odpočet ŠTP lože tl. 100 mm</t>
  </si>
  <si>
    <t>-Přípojka UV DN 200* 1,100 * 0,100</t>
  </si>
  <si>
    <t>odpočet ŠTP obsypu min. 0,3 m nad vrchol potrubí</t>
  </si>
  <si>
    <t>-Přípojka UV DN 200* 1,100 * 0,500</t>
  </si>
  <si>
    <t>Zásyp jam, šachet rýh nebo kolem objektů sypaninou se zhutněním</t>
  </si>
  <si>
    <t>min. 0,3 m nad vrchol potrubí</t>
  </si>
  <si>
    <t>Přípojka UV DN 200* 1,100 * 0,500</t>
  </si>
  <si>
    <t>odpočet potrubí DN 200</t>
  </si>
  <si>
    <t>-Přípojka UV DN 200* ( 3,140 * 0,100 * 0,100 )</t>
  </si>
  <si>
    <t>Obsypání potrubí strojně sypaninou bez prohození, uloženou do 3 m</t>
  </si>
  <si>
    <t>tl. 100 mm</t>
  </si>
  <si>
    <t>Přípojka UV DN 200* 1,100 * 0,100</t>
  </si>
  <si>
    <t>Lože pod potrubí otevřený výkop ze štěrkopísku</t>
  </si>
  <si>
    <t>Přípojka UV DN 200</t>
  </si>
  <si>
    <t>Montáž kanalizačního potrubí hladkého plnostěnného SN 12 z PVC-U DN 200</t>
  </si>
  <si>
    <t>UV 1 (nová podchodníková)</t>
  </si>
  <si>
    <t>UV 3 (nová)</t>
  </si>
  <si>
    <t>UV 4 (nová)</t>
  </si>
  <si>
    <t>Montáž kolen na kanalizačním potrubí z PP nebo tvrdého PVC trub hladkých plnostěnných DN 200</t>
  </si>
  <si>
    <t>UV (rušená)</t>
  </si>
  <si>
    <t>D.101.9_Vzorový_výkres_uliční_vpusť.pdf</t>
  </si>
  <si>
    <t>Osazení vpusti uliční DN 450 z betonových dílců dno s kalištěm</t>
  </si>
  <si>
    <t>Osazení vpusti uliční DN 450 z betonových dílců skruž horní 295 mm</t>
  </si>
  <si>
    <t>Osazení vpusti uliční DN 450 z betonových dílců skruž středová 295 mm</t>
  </si>
  <si>
    <t>Osazení vpusti uliční DN 450 z betonových dílců skruž průběžná s výtokem</t>
  </si>
  <si>
    <t>UV 2 (upravovaná)</t>
  </si>
  <si>
    <t>UV (upravovaná)</t>
  </si>
  <si>
    <t>4x rušená UV</t>
  </si>
  <si>
    <t>(( Pi * 0,275 * 0,275 ) * 1,575 ) *UV (rušená)</t>
  </si>
  <si>
    <t>Bourání šachet z prefabrikovaných skruží ručně obestavěného prostoru do 1,5 m3</t>
  </si>
  <si>
    <t>3x upravovaná UV</t>
  </si>
  <si>
    <t>Demontáž mříží litinových včetně rámů hmotnosti přes 100 do 150 kg</t>
  </si>
  <si>
    <t>úpravy pláně pro nové skladby po odstranění původních konstrukčních skladeb</t>
  </si>
  <si>
    <t>pro VV SP stanoven rozsah 10% ploch v cca. tl. 100 mm</t>
  </si>
  <si>
    <t>(Skladba 1 - Komunikace - povrch asfaltový* 0,100 ) * 10/100</t>
  </si>
  <si>
    <t>(Skladba 1 - Komunikace napojení přes odskok - povrch asfalt* 0,100 ) * 10/100</t>
  </si>
  <si>
    <t>(Skladba 1A - Komunikace - betonová přídlažba* 0,100 ) * 10/100</t>
  </si>
  <si>
    <t>(Skladba 2 - Parkovací stání - zatravňovací distanční bet. dlažba * 0,100 ) * 10/100</t>
  </si>
  <si>
    <t>(Skladba 3A - Vjezd - povrch betonová dlažba* 0,100 ) * 10/100</t>
  </si>
  <si>
    <t>(Skladba 3B - Vjezd - povrch kamenná dlažba* 0,100 ) * 10/100</t>
  </si>
  <si>
    <t>(Skladba 4 - Chodník - povrch betonová dlažba* 0,100 ) * 10/100</t>
  </si>
  <si>
    <t>(Skladba 5 - Chodník - povrch asfalt* 0,100 ) * 10/100</t>
  </si>
  <si>
    <t>Odkopávky a prokopávky nezapažené v hornině třídy těžitelnosti I skupiny 3 objem do 20 m3 strojně</t>
  </si>
  <si>
    <t>Zhutnění podloží z hornin soudržných nebo nesoudržných pod násypy</t>
  </si>
  <si>
    <t>Úprava pláně pro silnice a dálnice v zářezech bez zhutnění</t>
  </si>
  <si>
    <t>Plošná úprava terénu do 500 m2 zemina skupiny 1 až 4 nerovnosti přes 50 do 100 mm v rovinně a svahu do 1:5</t>
  </si>
  <si>
    <t>Založení parterového trávníku výsevem pl do 1000 m2 v rovině a ve svahu do 1:5</t>
  </si>
  <si>
    <t>rozrušení utaženého povrchu pohybem stavební mechanizace</t>
  </si>
  <si>
    <t>Rozrušení půdy souvislé pl přes 100 do 500 m2 hl přes 50 do 150 mm v rovině a svahu do 1:5</t>
  </si>
  <si>
    <t>2x křížem</t>
  </si>
  <si>
    <t>Zeleň - trávník* 2</t>
  </si>
  <si>
    <t>Obdělání půdy hrabáním v rovině a svahu do 1:5</t>
  </si>
  <si>
    <t>3x křížem</t>
  </si>
  <si>
    <t>Zeleň - trávník* 3</t>
  </si>
  <si>
    <t>Obdělání půdy válením v rovině a svahu do 1:5</t>
  </si>
  <si>
    <t>Chemické odplevelení před založením kultury postřikem na široko v rovině a svahu do 1:5 ručně</t>
  </si>
  <si>
    <t>Chemické odplevelení po založení kultury postřikem na široko v rovině a svahu do 1:5 ručně</t>
  </si>
  <si>
    <t>1. seč po výsadbě</t>
  </si>
  <si>
    <t>Ošetření trávníku shrabáním v rovině a svahu do 1:5</t>
  </si>
  <si>
    <t>Vypletí záhonu trávníku po výsevu s naložením a odvozem odpadu do 20 km v rovině a svahu do 1:5</t>
  </si>
  <si>
    <t>vydatnost zálivky 15 litrů na m2</t>
  </si>
  <si>
    <t>1x při výsadbě</t>
  </si>
  <si>
    <t>(6,830+(4,990+3,470)+7,230+(5,380+5,340+9,430+0,760)) * 15,00 / 1000</t>
  </si>
  <si>
    <t>1x denně po dobu min. 5 dnů po výsadbě</t>
  </si>
  <si>
    <t>((6,830+(4,990+3,470)+7,230+(5,380+5,340+9,430+0,760)) * 15,00 / 1000 ) * 5</t>
  </si>
  <si>
    <t>1x při první seči</t>
  </si>
  <si>
    <t>Zalití rostlin vodou plocha do 20 m2</t>
  </si>
  <si>
    <t>(38,840+109,510+51,650+34,730) * 15,00 / 1000</t>
  </si>
  <si>
    <t>((38,840 +109,510+51,650+34,730) * 15,00 / 1000 ) * 5</t>
  </si>
  <si>
    <t>(38,840 +109,510+51,650+34,730) * 15,00 / 1000</t>
  </si>
  <si>
    <t>Zalití rostlin vodou plocha přes 20 m2</t>
  </si>
  <si>
    <t>plochy malého rozsahu</t>
  </si>
  <si>
    <t>6,830+4,990+3,470+7,230+5,380+5,340+9,430+0,760</t>
  </si>
  <si>
    <t>Rozprostření ornice tl vrstvy do 200 mm v rovině nebo ve svahu do 1:5 ručně</t>
  </si>
  <si>
    <t>38,840+51,650+34,730</t>
  </si>
  <si>
    <t>Rozprostření ornice tl vrstvy do 200 mm pl do 100 m2 v rovině nebo ve svahu do 1:5 strojně</t>
  </si>
  <si>
    <t>109,510</t>
  </si>
  <si>
    <t>Rozprostření ornice tl vrstvy do 200 mm pl přes 100 do 500 m2 v rovině nebo ve svahu do 1:5 strojně</t>
  </si>
  <si>
    <t>vyrovnání terénu/dosyp zeminou z deponie (zemníku)</t>
  </si>
  <si>
    <t>tl. 60 mm</t>
  </si>
  <si>
    <t>Zeleň - trávník* 0,060</t>
  </si>
  <si>
    <t>Uložení a hrubé rozhrnutí výkopku bez zhutnění v rovině a ve svahu do 1:5</t>
  </si>
  <si>
    <t>C.3_koordinacni_situacni_vykres.pdf</t>
  </si>
  <si>
    <t>chránička pro CETIN KF09075</t>
  </si>
  <si>
    <t>(205,069+16,314+7,311+10,462) / 1000</t>
  </si>
  <si>
    <t>Vytyčení trasy vedení kabelového podzemního v zastavěném prostoru</t>
  </si>
  <si>
    <t>(205,069+16,314+7,311+10,462)</t>
  </si>
  <si>
    <t>Hloubení kabelových nezapažených rýh strojně š 50 cm hl 40 cm v hornině tř I skupiny 3</t>
  </si>
  <si>
    <t>Kabelové lože z písku pro kabely nn kryté plastovou fólií š lože přes 25 do 50 cm</t>
  </si>
  <si>
    <t>Montáž trubek ochranných plastových uložených volně do rýhy ohebných přes 50 do 90 mm</t>
  </si>
  <si>
    <t>Kabelová komora pro CETIN 1040x450x500 mm</t>
  </si>
  <si>
    <t>Osazení kabelové komory z dílu HDPE plochy do 1 m2 hl do 0,5 m pro běžné zatížení</t>
  </si>
  <si>
    <t>Osazení víka z ocele, litiny, betonu do 1,0 m2 pro kabelové komory z plastů pro běžné zatížení</t>
  </si>
  <si>
    <t>Vyříznutí otvoru ve stěně kabelové komory z plastů HDPE kruhového nebo čtvercového profilu</t>
  </si>
  <si>
    <t>spára podél bet. obruby/krajového pásku</t>
  </si>
  <si>
    <t>(62,993+67,177+125,634+18,566+93,986+15,016)</t>
  </si>
  <si>
    <t>Řezání spár pro vytvoření komůrky š 10 mm hl 20 mm pro těsnící zálivku v živičném krytu</t>
  </si>
  <si>
    <t>Těsnění spár zálivkou za tepla pro komůrky š 10 mm hl 20 mm s těsnicím profilem</t>
  </si>
  <si>
    <t>Těsnění svislé spáry mezi živičným krytem a ostatními prvky samolepicí asfaltovou páskou š 35 mm</t>
  </si>
  <si>
    <t>napojení na stávající stav</t>
  </si>
  <si>
    <t>(27,743+3,859+14,803+6,560)</t>
  </si>
  <si>
    <t>Zarovnání styčné plochy podkladu nebo krytu živičného tl do 50 mm</t>
  </si>
  <si>
    <t>Styčná spára napojení nového živičného povrchu na stávající za tepla š 15 mm hl 25 mm s prořezáním</t>
  </si>
  <si>
    <t>Řezání stávajícího živičného krytu hl do 50 mm</t>
  </si>
  <si>
    <t>D.102.1_Technicka_zprava.pdf</t>
  </si>
  <si>
    <t>na úrovni parapláně</t>
  </si>
  <si>
    <t>tl. 400 mm v rozsahu cca. 50% ploch asfaltové komunikace</t>
  </si>
  <si>
    <t>(Skladba 1 - Komunikace - povrch asfaltový* 50/100 ) * 0,400</t>
  </si>
  <si>
    <t>Odkopávky a prokopávky nezapažené pro silnice a dálnice v hornině třídy těžitelnosti I objem do 1000 m3 strojně</t>
  </si>
  <si>
    <t>VV0082</t>
  </si>
  <si>
    <t>Nový výkaz (95)</t>
  </si>
  <si>
    <t>vyztužení asfaltových vrstev</t>
  </si>
  <si>
    <t>v rozsahu plochy 300 m2</t>
  </si>
  <si>
    <t>300,000</t>
  </si>
  <si>
    <t>vyztužení na úrovni ŠD v místě plynového potrubí GASNET</t>
  </si>
  <si>
    <t>délka 150 m, šířka 2 m</t>
  </si>
  <si>
    <t>150,000 * 2,000</t>
  </si>
  <si>
    <t>Geomříž pro stabilizaci podkladu tkaná z polyesteru podélná pevnost v tahu přes 15 do 50 kN/m</t>
  </si>
  <si>
    <t>na úrovni parapláně v místě plynového potrubí GASNET</t>
  </si>
  <si>
    <t>Geotextilie pro ochranu, separaci a filtraci netkaná měrná hm přes 500 do 800 g/m2</t>
  </si>
  <si>
    <t>D.101.1_Technická_zpráva.pdf</t>
  </si>
  <si>
    <t>v rozsahu cca. 50% asfaltové komunikace</t>
  </si>
  <si>
    <t>Skladba 1 - Komunikace - povrch asfaltový* 50/100</t>
  </si>
  <si>
    <t>v rozsahu cca. 50% plochy asfaltové komunikace</t>
  </si>
  <si>
    <t>Podklad z kameniva hrubého drceného vel. 63-125 mm plochy přes 100 m2 tl 200 mm</t>
  </si>
  <si>
    <t>Podklad z kameniva hrubého drceného vel. 32-63 mm plochy přes 100 m2 tl 200 mm</t>
  </si>
  <si>
    <t xml:space="preserve"> SO 901</t>
  </si>
  <si>
    <t>Nový výkaz (1)</t>
  </si>
  <si>
    <t>C.5_spec_vykres_sit_ZOV_hruby_navrh_DIO.pdf</t>
  </si>
  <si>
    <t>Nový výkaz (2)</t>
  </si>
  <si>
    <t>Nový výkaz (3)</t>
  </si>
  <si>
    <t>Nový výkaz (4)</t>
  </si>
  <si>
    <t>Nový výkaz (5)</t>
  </si>
  <si>
    <t>Nový výkaz (6)</t>
  </si>
  <si>
    <t>Nový výkaz (7)</t>
  </si>
  <si>
    <t>oboustranný plastový plot</t>
  </si>
  <si>
    <t>182,462* 2</t>
  </si>
  <si>
    <t>oboustranný plot</t>
  </si>
  <si>
    <t>Koridor pro pěší* 2</t>
  </si>
  <si>
    <t>Bezpečnostní stavební plot plastový výšky do 1 m pro zabezpečení výkopu zřízení</t>
  </si>
  <si>
    <t>Bezpečnostní stavební plot plastový výšky do 1 m pro zabezpečení výkopu odstranění</t>
  </si>
  <si>
    <t>C4b - deska</t>
  </si>
  <si>
    <t>Montáž a demontáž dočasné dopravní značky samostatné základní</t>
  </si>
  <si>
    <t>Příplatek k dočasné dopravní značce samostatné základní za první a ZKD den použití</t>
  </si>
  <si>
    <t>B20a - deska+sloupek</t>
  </si>
  <si>
    <t>A15+S7 - deska+sloupek</t>
  </si>
  <si>
    <t>C2a - deska+sloupek</t>
  </si>
  <si>
    <t>IP10a - deska+sloupek</t>
  </si>
  <si>
    <t>IP10b - deska+sloupek</t>
  </si>
  <si>
    <t>Montáž a demontáž dočasné dopravní značky kompletní základní</t>
  </si>
  <si>
    <t>Příplatek k dočasné dopravní značce kompletní základní za první a ZKD den použití</t>
  </si>
  <si>
    <t>Z2+3S7</t>
  </si>
  <si>
    <t>Montáž a demontáž dočasné dopravní zábrany světelné šířky 1,5 m se 3 světly</t>
  </si>
  <si>
    <t>Příplatek k dočasné dopravní zábraně světelné šířky 1,5 m se 3 světly za první a ZKD den použití</t>
  </si>
  <si>
    <t>Z4a</t>
  </si>
  <si>
    <t>Z4a+S7</t>
  </si>
  <si>
    <t>Montáž a demontáž dočasné dopravní směrové desky základní</t>
  </si>
  <si>
    <t>Příplatek k dočasné směrové desce základní za první a ZKD den použití</t>
  </si>
  <si>
    <t>Montáž a demontáž dočasného dopravní signální svítilny včetně akumulátoru</t>
  </si>
  <si>
    <t>Příplatek k dočasné signální svítilně EKO včetně akumulátoru za první a ZKD den použití</t>
  </si>
  <si>
    <t>Koridor pro pěší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</si>
  <si>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</si>
  <si>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</si>
  <si>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</si>
  <si>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</si>
  <si>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</si>
  <si>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</si>
  <si>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</si>
  <si>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</si>
  <si>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</si>
  <si>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</si>
  <si>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</si>
  <si>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</si>
  <si>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</si>
  <si>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</si>
  <si>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</si>
  <si>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</si>
  <si>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</si>
  <si>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</si>
  <si>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</si>
  <si>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</si>
  <si>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</si>
  <si>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</si>
  <si>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</si>
  <si>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</si>
  <si>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</si>
  <si>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</si>
  <si>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</si>
  <si>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</si>
  <si>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</si>
  <si>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</si>
  <si>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</si>
  <si>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</si>
  <si>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</si>
  <si>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</si>
  <si>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</si>
  <si>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</si>
  <si>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</si>
  <si>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</si>
  <si>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</si>
  <si>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</si>
  <si>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</si>
  <si>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</si>
  <si>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</si>
  <si>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</si>
  <si>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</si>
  <si>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</si>
  <si>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</si>
  <si>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</si>
  <si>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</si>
  <si>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</si>
  <si>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</si>
  <si>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</si>
  <si>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</si>
  <si>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</si>
  <si>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</si>
  <si>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</si>
  <si>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</si>
  <si>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</si>
  <si>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</si>
  <si>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</si>
  <si>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</si>
  <si>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</si>
  <si>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</si>
  <si>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</si>
  <si>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</si>
  <si>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</si>
  <si>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</si>
  <si>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</si>
  <si>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</si>
  <si>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</si>
  <si>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</si>
  <si>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</si>
  <si>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</si>
  <si>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</si>
  <si>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</si>
  <si>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</si>
  <si>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</si>
  <si>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</si>
  <si>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</si>
  <si>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</si>
  <si>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</si>
  <si>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</si>
  <si>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</si>
  <si>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</si>
  <si>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</si>
  <si>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</si>
  <si>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</si>
  <si>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</si>
  <si>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</si>
  <si>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</si>
  <si>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</si>
  <si>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</si>
  <si>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</si>
  <si>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</si>
  <si>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</si>
  <si>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</si>
  <si>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</si>
  <si>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</si>
  <si>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</si>
  <si>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</si>
  <si>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</si>
  <si>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</si>
  <si>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</si>
  <si>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</si>
  <si>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</si>
  <si>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</si>
  <si>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</si>
  <si>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</si>
  <si>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</si>
  <si>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</si>
  <si>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</si>
  <si>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</si>
  <si>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</si>
  <si>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</si>
  <si>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</si>
  <si>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</si>
  <si>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</si>
  <si>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</si>
  <si>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</si>
  <si>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</si>
  <si>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</si>
  <si>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</si>
  <si>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</si>
  <si>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</si>
  <si>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</si>
  <si>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</si>
  <si>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</si>
  <si>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</si>
  <si>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</si>
  <si>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</si>
  <si>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</si>
  <si>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</si>
  <si>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</si>
  <si>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</si>
  <si>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</si>
  <si>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</si>
  <si>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</si>
  <si>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</si>
  <si>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</si>
  <si>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</si>
  <si>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</si>
  <si>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</si>
  <si>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</si>
  <si>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</si>
  <si>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</si>
  <si>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</si>
  <si>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</si>
  <si>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</si>
  <si>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</si>
  <si>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</si>
  <si>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</si>
  <si>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</si>
  <si>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</si>
  <si>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</si>
  <si>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</si>
  <si>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</si>
  <si>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</si>
  <si>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</si>
  <si>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</si>
  <si>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</si>
  <si>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</si>
  <si>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</si>
  <si>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</si>
  <si>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</si>
  <si>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</si>
  <si>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</si>
  <si>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</si>
  <si>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</si>
  <si>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</si>
  <si>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</si>
  <si>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</si>
  <si>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</si>
  <si>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</si>
  <si>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</si>
  <si>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</si>
  <si>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</si>
  <si>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</si>
  <si>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</si>
  <si>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</si>
  <si>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</si>
  <si>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</si>
  <si>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</si>
  <si>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</si>
  <si>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</si>
  <si>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Všeobecné podmínky k ceně díla</t>
  </si>
  <si>
    <r>
      <t>1)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Nabídková cena obsahuje veškeré práce a dodávky, které jsou zřejmé z projektové dokumentace, zejména technické zprávy, výkresů, výkazu výměr a výpisů materiálů.</t>
    </r>
  </si>
  <si>
    <r>
      <t>2)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Pro stanovení ceny je nutné prostudovat veškeré dostupné podklady a zejména prohlédnout vlastní staveniště.</t>
    </r>
  </si>
  <si>
    <r>
      <t>3)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Věcné ani výměrové údaje ve všech soupisech prací a dodávek nesmějí být zhotovitelem při zpracování nabídky měněny. Výměry materiálů ve specifikacích jsou uvedeny v teoretické (vypočítané) výměře, náklady na prořez či ztratné zohlední dodavatel v jednotkové ceně. Celkové ceny jednotlivých položek i kapitol budou odpovídat uvedené věcné náplni a výměrám v soupisu prací a dodávek.</t>
    </r>
  </si>
  <si>
    <r>
      <t>4)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Zhotovitel při vypracování nabídky zohlední všechny údaje a požadavky uvedené v projektu a v technických standardech. Pokud tak neučiní, nebude v průběhu provádění stavby brán zřetel na jeho eventuální požadavky na uznání víceprací vyplývajících z údajů a požadavků uvedených ve výše zmíněné projektové dokumentaci.</t>
    </r>
  </si>
  <si>
    <r>
      <t>5)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Výkaz výměr, dodávek a prací nemusí být úplný a vyčerpávající. Je souhrnný, tzn.že poskytuje ucelený přehled o rozsahu dodávky pomocí položek, které mají vliv na celkovou a pevnou cenu díla. Je pouze jednou částí dokumentace. Uchazeč je povinen při sestavování rozpočtu kontrolovat VV s PD. Pokud narazí při sestavování nabídkového rozpočtu na nesrovnalost mezi PD a VV je povinen o tom neprodleně informovat zadavatele. Pokud tak neučiní, nebude brán zřetel na případně pozdější požadované vícepráce a vícenáklady.</t>
    </r>
  </si>
  <si>
    <r>
      <t>6)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Jsou-li ve výkazu výměr uvedeny odkazy na obchodní firmy, názvy nebo specifická označení výrobků apod., jsou takové odkazy pouze informativní a zadavatel umožňuje použít i jiných, zejména kvalitativně a technicky stejných řešení.</t>
    </r>
  </si>
  <si>
    <r>
      <t>7)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Nabídka a jednotková cena zahrnuje, pokud není v následujících specifikacích uvedeno jinak, dodávku a montáž materiálu a výrobku podle níže uvedené specifikace, včetně dopravy na staveniště, povinných zkoušek materiálů, vzorků a prací ve smyslu platných norem a předpisů. Předmětem díla a povinností zhotovitele je dále provedení veškerých kotevních a spojovacích prvků, pomocných konstrukcí, stavebních připomoci a ostatních prací přímo nespecifikovaných v těchto podkladech a projektové dokumentaci, ale nezbytných pro zhotovení a plnou funkčnost a požadovanou kvalitu díla.</t>
    </r>
  </si>
  <si>
    <r>
      <t>8)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Do nabídky budou započítány i náklady na stavební přípomoce pro provedení technických instalací jako např. zemní práce, zásypy, obsypy, zhotovení nik, chrániček a těsnění prostupů požárních a akustických a náklady na výpomocné práce pro práce dokončovací a pro technologie včetně potřebných lešení, pažení a jiných dočasných konstrukcí.</t>
    </r>
  </si>
  <si>
    <r>
      <t>9)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Cena díla zahrnuje i veškeré náklady potřebné k provedení díla, tj. včetně věcí opatřených zhotovitelem k provedení díla, včetně nákladů na napojení na objekty stávající nebo budované, pomocných prací, výrobků, materiálů, revizí, kontrol, prohlídek, předepsaných zkoušek, posudků, nákladů na požární dohled a nákladů na bezpečnost práce.</t>
    </r>
  </si>
  <si>
    <r>
      <t>10)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 cen budou započítány všechny nezbytné režijní náklady stavby, náklady na průběžný úklid stavby a okolí a náklady na závěrečný úklid stavby a okolí.</t>
    </r>
  </si>
  <si>
    <r>
      <t>11)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ceně budou zahrnuty náklady na střežení staveniště po celou dobu výstavby včetně nákladů pojištění rizik při realizaci stavby.</t>
    </r>
  </si>
  <si>
    <r>
      <t>12)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Součástí ceny díla je vytýčení, ochrana a zajištění veškerých stávajících inženýrských sítí (křižujících nebo v souběhu s prováděnými pracemi). Tyto práce a dodávky jsou součástí nabídky a nebudou zvlášť hrazeny.</t>
    </r>
  </si>
  <si>
    <r>
      <t>13)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díla obsahuje náklady na napojení a rozvody staveništních médií  a ceny médií spotřebovaných při realizaci díla.</t>
    </r>
  </si>
  <si>
    <r>
      <t>14)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Uchazeč má právo navštívit staveniště. Doporučuje se, aby každý uchazeč před zpracováním nabídky budoucí staveniště navštívil a podrobně se seznámil se všemi podmínkami a okolnostmi staveniště, které mohou ovlivnit jeho nabídku.</t>
    </r>
  </si>
  <si>
    <r>
      <t>15)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Dodatečné požadavky, zejména na prodloužení lhůt, úpravu kvality prací, zvýšení ceny z titulu nedokonalého zhodnocení situace či nedostatečných informací, nebudou akceptovány.</t>
    </r>
  </si>
  <si>
    <r>
      <t>16)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případné vícenáklady, které vyplynou v průběhu stavby a pokud nebudou vyvolány dodatečnými požadavky objednatele, jsou součástí celkové nabídkové ceny a nebudou zvlášť hrazeny.</t>
    </r>
  </si>
  <si>
    <r>
      <t>17)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Všechny použité stavební materiály a technická zařízení musí splňovat požadavky platných příslušných norem ČSN a EN (v případě nesouladu platí přísnější) na jejich použití v daných stavebních konstrukcích a zhotovitel je povinen doložit jejich certifikáty o vhodnosti pro použití pro dané stavební konstrukce.</t>
    </r>
  </si>
  <si>
    <r>
      <t>18)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Výroba konstrukcí, stavebních prvků nebo příprava stavebních hmot a směsí ve vlastní výrobně zhotovitele mimo staveniště nezakládá nárok na zvýšení jednotkové ceny.</t>
    </r>
  </si>
  <si>
    <r>
      <t>19)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Zhotovitel provede všechny povinné zkoušky, zkoušky rozvodů a zařízení technického vybavení budov, přípojek a venkovních nadzemních a podzemních vedení, vyhotoví potřebné protokoly o nich, zajistí revizní zprávy, návody na obsluhu zařízení v českém jazyce, případně zajistí proškolení a zajistí pokud je to nutné, odsouhlasení a převzetí díla správce sítí. Rovněž provede pasport přilehlých nemovitostí a vyhotoví zprávu s fotodokumentací. Náklady na výše uvedené práce je nutno zahrnout do jednotkových cen a nebudou zvlášť hrazeny.</t>
    </r>
  </si>
  <si>
    <r>
      <t>20)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prostupy potrubí a kabelů požárně dělícími konstrukcemi musí být utěsněny dle ustanovení ČSN 73 0802, čl.8.6.1. systémovými atestovanými hmotami s požární odolností shodnou s požární odolností konstrukce, kterou prostupují. Náklady je nutno zahrnout do jednotkových cen.</t>
    </r>
  </si>
  <si>
    <r>
      <t>21)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průběhu provádění prací budou respektovány všechny příslušné platné předpisy a požadavky BOZP. Náklady vyplývající z jejich dodržení jsou součástí jednotkové ceny a nebudou zvlášť hrazeny.</t>
    </r>
  </si>
  <si>
    <r>
      <t>22)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Vzorky materiálů : výsledný materiál musí odpovídat kvalitou, barvou a jakostí povrchu materiálovým vzorkům, které je povinen zhotovitel předložit k odsouhlasení objednateli v dostatečném předstihu před zahájením prací.</t>
    </r>
  </si>
  <si>
    <r>
      <t>23)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dostatečném předstihu před zahájením výroby je zhotovitel povinen předložit objednateli, architektovi a projektantovi k odsouhlasení dílenské výkresy, včetně výrobních detailů atypických prvků a katalogové materiály typových výrobků a předloží vzorky materiálů a konstrukcí. Náklady na tyto práce je nutné zahrnout do jednotkové ceny a nebudou zvlášť hrazeny. Teprve na základě písemného souhlasu objednatele je možné zahájit výrobu.</t>
    </r>
  </si>
  <si>
    <r>
      <t>24)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Barva všech výrobků musí být odsouhlasena objednatelem, architektem a projektantem.</t>
    </r>
  </si>
  <si>
    <r>
      <t>25)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případě, že zhotovitel zváží nutnost doplnit výkaz výměr o další položky nutné k provedení díla, uvede tyto včetně ocenění na samostatnou přílohu, kterou doplní za výkaz výměr.</t>
    </r>
  </si>
  <si>
    <r>
      <t>26)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nebude v průběhu stavby zvyšována z titulu inflace nebo kurzovních rozdílů.</t>
    </r>
  </si>
  <si>
    <r>
      <t>27)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Pevná nabídková cena musí zahrnovat veškeré náklady spojené s úplným dokončením díla včetně veškerých průvodních činností a nákladů spojených s realizací a předáním díla.</t>
    </r>
  </si>
  <si>
    <r>
      <t>28)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 xml:space="preserve"> DPH bude uvedena zvlášť.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</si>
</sst>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6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0000"/>
      <name val="Arial CE"/>
    </font>
    <font>
      <sz val="10"/>
      <color rgb="FF0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8"/>
      <name val="MS Sans Serif"/>
      <family val="2"/>
    </font>
    <font>
      <b/>
      <sz val="10"/>
      <color rgb="FF8DB3E2"/>
      <name val="Calibri"/>
      <family val="2"/>
      <charset val="238"/>
    </font>
    <font>
      <sz val="10"/>
      <name val="Calibri"/>
      <family val="2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7" fillId="0" borderId="0" applyNumberFormat="0" applyFill="0" applyBorder="0" applyAlignment="0" applyProtection="0"/>
    <xf numFmtId="0" fontId="59" fillId="0" borderId="1" applyAlignment="0">
      <alignment vertical="top" wrapText="1"/>
      <protection locked="0"/>
    </xf>
  </cellStyleXfs>
  <cellXfs count="3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5" fillId="0" borderId="13" xfId="0" applyNumberFormat="1" applyFont="1" applyBorder="1"/>
    <xf numFmtId="166" fontId="35" fillId="0" borderId="14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0" fillId="0" borderId="0" xfId="1" applyFont="1" applyAlignment="1" applyProtection="1">
      <alignment vertical="center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167" fontId="21" fillId="0" borderId="0" xfId="0" applyNumberFormat="1" applyFont="1" applyAlignment="1">
      <alignment vertical="center"/>
    </xf>
    <xf numFmtId="0" fontId="41" fillId="0" borderId="23" xfId="0" applyFont="1" applyBorder="1" applyAlignment="1">
      <alignment horizontal="center" vertical="center"/>
    </xf>
    <xf numFmtId="49" fontId="41" fillId="0" borderId="23" xfId="0" applyNumberFormat="1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center" vertical="center" wrapText="1"/>
    </xf>
    <xf numFmtId="167" fontId="41" fillId="0" borderId="23" xfId="0" applyNumberFormat="1" applyFont="1" applyBorder="1" applyAlignment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0" fillId="0" borderId="0" xfId="1" applyFont="1" applyAlignment="1" applyProtection="1">
      <alignment horizontal="left" vertical="center" indent="1"/>
    </xf>
    <xf numFmtId="0" fontId="17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43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4" fillId="0" borderId="17" xfId="1" applyFont="1" applyBorder="1" applyAlignment="1">
      <alignment vertical="center" wrapText="1"/>
    </xf>
    <xf numFmtId="0" fontId="45" fillId="0" borderId="23" xfId="0" applyFont="1" applyBorder="1" applyAlignment="1">
      <alignment horizontal="left" vertical="center" wrapText="1"/>
    </xf>
    <xf numFmtId="167" fontId="45" fillId="0" borderId="19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45" fillId="0" borderId="17" xfId="0" applyFont="1" applyBorder="1" applyAlignment="1">
      <alignment horizontal="left" vertical="center" wrapText="1"/>
    </xf>
    <xf numFmtId="0" fontId="45" fillId="0" borderId="23" xfId="0" applyFont="1" applyBorder="1" applyAlignment="1">
      <alignment horizontal="left" vertical="center"/>
    </xf>
    <xf numFmtId="167" fontId="45" fillId="0" borderId="19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6" fillId="0" borderId="24" xfId="0" applyFont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46" fillId="0" borderId="26" xfId="0" applyFont="1" applyBorder="1" applyAlignment="1">
      <alignment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7" xfId="0" applyFont="1" applyBorder="1" applyAlignment="1">
      <alignment vertical="center" wrapText="1"/>
    </xf>
    <xf numFmtId="0" fontId="46" fillId="0" borderId="28" xfId="0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50" fillId="0" borderId="27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vertical="center"/>
    </xf>
    <xf numFmtId="49" fontId="49" fillId="0" borderId="1" xfId="0" applyNumberFormat="1" applyFont="1" applyBorder="1" applyAlignment="1">
      <alignment vertical="center" wrapText="1"/>
    </xf>
    <xf numFmtId="0" fontId="46" fillId="0" borderId="30" xfId="0" applyFont="1" applyBorder="1" applyAlignment="1">
      <alignment vertical="center" wrapText="1"/>
    </xf>
    <xf numFmtId="0" fontId="51" fillId="0" borderId="29" xfId="0" applyFont="1" applyBorder="1" applyAlignment="1">
      <alignment vertical="center" wrapText="1"/>
    </xf>
    <xf numFmtId="0" fontId="46" fillId="0" borderId="31" xfId="0" applyFont="1" applyBorder="1" applyAlignment="1">
      <alignment vertical="center" wrapText="1"/>
    </xf>
    <xf numFmtId="0" fontId="46" fillId="0" borderId="1" xfId="0" applyFont="1" applyBorder="1" applyAlignment="1">
      <alignment vertical="top"/>
    </xf>
    <xf numFmtId="0" fontId="46" fillId="0" borderId="0" xfId="0" applyFont="1" applyAlignment="1">
      <alignment vertical="top"/>
    </xf>
    <xf numFmtId="0" fontId="46" fillId="0" borderId="24" xfId="0" applyFont="1" applyBorder="1" applyAlignment="1">
      <alignment horizontal="left" vertical="center"/>
    </xf>
    <xf numFmtId="0" fontId="46" fillId="0" borderId="25" xfId="0" applyFont="1" applyBorder="1" applyAlignment="1">
      <alignment horizontal="left" vertical="center"/>
    </xf>
    <xf numFmtId="0" fontId="46" fillId="0" borderId="26" xfId="0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8" fillId="0" borderId="29" xfId="0" applyFont="1" applyBorder="1" applyAlignment="1">
      <alignment horizontal="center" vertical="center"/>
    </xf>
    <xf numFmtId="0" fontId="52" fillId="0" borderId="29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51" fillId="0" borderId="29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0" fontId="52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/>
    </xf>
    <xf numFmtId="0" fontId="50" fillId="0" borderId="30" xfId="0" applyFont="1" applyBorder="1" applyAlignment="1">
      <alignment horizontal="left" vertical="center" wrapText="1"/>
    </xf>
    <xf numFmtId="0" fontId="50" fillId="0" borderId="29" xfId="0" applyFont="1" applyBorder="1" applyAlignment="1">
      <alignment horizontal="left" vertical="center" wrapText="1"/>
    </xf>
    <xf numFmtId="0" fontId="50" fillId="0" borderId="3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top"/>
    </xf>
    <xf numFmtId="0" fontId="49" fillId="0" borderId="1" xfId="0" applyFont="1" applyBorder="1" applyAlignment="1">
      <alignment horizontal="center" vertical="top"/>
    </xf>
    <xf numFmtId="0" fontId="50" fillId="0" borderId="30" xfId="0" applyFont="1" applyBorder="1" applyAlignment="1">
      <alignment horizontal="left" vertical="center"/>
    </xf>
    <xf numFmtId="0" fontId="50" fillId="0" borderId="3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48" fillId="0" borderId="1" xfId="0" applyFont="1" applyBorder="1" applyAlignment="1">
      <alignment vertical="center"/>
    </xf>
    <xf numFmtId="0" fontId="52" fillId="0" borderId="29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9" fillId="0" borderId="1" xfId="0" applyFont="1" applyBorder="1" applyAlignment="1">
      <alignment vertical="top"/>
    </xf>
    <xf numFmtId="49" fontId="49" fillId="0" borderId="1" xfId="0" applyNumberFormat="1" applyFont="1" applyBorder="1" applyAlignment="1">
      <alignment horizontal="left" vertical="center"/>
    </xf>
    <xf numFmtId="0" fontId="55" fillId="0" borderId="27" xfId="0" applyFont="1" applyBorder="1" applyAlignment="1">
      <alignment horizontal="left" vertical="center"/>
    </xf>
    <xf numFmtId="0" fontId="56" fillId="0" borderId="1" xfId="0" applyFont="1" applyBorder="1" applyAlignment="1">
      <alignment vertical="top"/>
    </xf>
    <xf numFmtId="0" fontId="56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left" vertical="center"/>
    </xf>
    <xf numFmtId="0" fontId="5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8" fillId="0" borderId="29" xfId="0" applyFont="1" applyBorder="1" applyAlignment="1">
      <alignment horizontal="left"/>
    </xf>
    <xf numFmtId="0" fontId="52" fillId="0" borderId="29" xfId="0" applyFont="1" applyBorder="1"/>
    <xf numFmtId="0" fontId="46" fillId="0" borderId="27" xfId="0" applyFont="1" applyBorder="1" applyAlignment="1">
      <alignment vertical="top"/>
    </xf>
    <xf numFmtId="0" fontId="46" fillId="0" borderId="28" xfId="0" applyFont="1" applyBorder="1" applyAlignment="1">
      <alignment vertical="top"/>
    </xf>
    <xf numFmtId="0" fontId="46" fillId="0" borderId="30" xfId="0" applyFont="1" applyBorder="1" applyAlignment="1">
      <alignment vertical="top"/>
    </xf>
    <xf numFmtId="0" fontId="46" fillId="0" borderId="29" xfId="0" applyFont="1" applyBorder="1" applyAlignment="1">
      <alignment vertical="top"/>
    </xf>
    <xf numFmtId="0" fontId="46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9" fillId="0" borderId="1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wrapText="1"/>
    </xf>
    <xf numFmtId="0" fontId="47" fillId="0" borderId="1" xfId="0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0" fontId="48" fillId="0" borderId="29" xfId="0" applyFont="1" applyBorder="1" applyAlignment="1">
      <alignment horizontal="left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top"/>
    </xf>
    <xf numFmtId="0" fontId="60" fillId="0" borderId="1" xfId="2" applyFont="1" applyAlignment="1">
      <alignment vertical="top"/>
      <protection locked="0"/>
    </xf>
    <xf numFmtId="0" fontId="59" fillId="0" borderId="1" xfId="2" applyAlignment="1">
      <alignment vertical="top"/>
      <protection locked="0"/>
    </xf>
    <xf numFmtId="0" fontId="61" fillId="0" borderId="1" xfId="2" applyFont="1" applyAlignment="1">
      <alignment horizontal="justify" vertical="top"/>
      <protection locked="0"/>
    </xf>
    <xf numFmtId="0" fontId="61" fillId="0" borderId="1" xfId="2" applyFont="1" applyAlignment="1">
      <alignment vertical="top"/>
      <protection locked="0"/>
    </xf>
  </cellXfs>
  <cellStyles count="3">
    <cellStyle name="Hypertextový odkaz" xfId="1" builtinId="8"/>
    <cellStyle name="Normální" xfId="0" builtinId="0" customBuiltin="1"/>
    <cellStyle name="normální 2 2" xfId="2" xr:uid="{1ABD3FD7-0E6B-4753-B79C-14C1EAF2FA66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 editAs="oneCell">
    <xdr:from>
      <xdr:col>9</xdr:col>
      <xdr:colOff>99095</xdr:colOff>
      <xdr:row>18</xdr:row>
      <xdr:rowOff>4</xdr:rowOff>
    </xdr:from>
    <xdr:to>
      <xdr:col>16</xdr:col>
      <xdr:colOff>95159</xdr:colOff>
      <xdr:row>21</xdr:row>
      <xdr:rowOff>66137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7EF6635-FB68-6A8D-B209-5DDE5650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2155" y="3611884"/>
          <a:ext cx="1009524" cy="530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1/577134131" TargetMode="External"/><Relationship Id="rId299" Type="http://schemas.openxmlformats.org/officeDocument/2006/relationships/hyperlink" Target="https://podminky.urs.cz/item/CS_URS_2024_01/998711111" TargetMode="External"/><Relationship Id="rId303" Type="http://schemas.openxmlformats.org/officeDocument/2006/relationships/hyperlink" Target="https://vymery.bimplatforma.cz/version/97702_-i3cd0u2el3tG0FfM83TQCqLaziJP56JBPG-eywPqUvEDtBW1YJHol1uXr_9YmBlp8c_Xe7t7ER_Yqs-W1s8iQ" TargetMode="External"/><Relationship Id="rId21" Type="http://schemas.openxmlformats.org/officeDocument/2006/relationships/hyperlink" Target="https://podminky.urs.cz/item/CS_URS_2024_01/181351103" TargetMode="External"/><Relationship Id="rId42" Type="http://schemas.openxmlformats.org/officeDocument/2006/relationships/hyperlink" Target="https://vymery.bimplatforma.cz/version/97702__S6dUud53sBgoTs56pzthmiy_l7-NAstQoXOr_PiizvY2ltygUhaf4pMEEfs2jPqvqFhKy7tDbK0MgaSeYq_YQ" TargetMode="External"/><Relationship Id="rId63" Type="http://schemas.openxmlformats.org/officeDocument/2006/relationships/hyperlink" Target="https://vymery.bimplatforma.cz/version/97702_ZCvUKT93wZHc8J9gO-F_8FJjDXccbvUbsb1WBuWwCPvi3tntRejXLLdxM6wJj_VdU9NLNqxvzZ3TH4_-1ZLr-w" TargetMode="External"/><Relationship Id="rId84" Type="http://schemas.openxmlformats.org/officeDocument/2006/relationships/hyperlink" Target="https://vymery.bimplatforma.cz/version/97702_9947UMnL9Axxi-RGAdj5Q5Mv48tYD86rdazf_c2uZJzE7w_Ew_BOGA6NoynX-aNXnYUKpCBXmR9xaKVeMIj6lw" TargetMode="External"/><Relationship Id="rId138" Type="http://schemas.openxmlformats.org/officeDocument/2006/relationships/hyperlink" Target="https://vymery.bimplatforma.cz/version/97702_Wbmd-UKJFLmlJ0YdHulJUSXTgNIuV1K_ybvsNFpm8iGrXIel1gxkTz33FvngF6exHBfiXAxOqPUR7o8g30VFiw" TargetMode="External"/><Relationship Id="rId159" Type="http://schemas.openxmlformats.org/officeDocument/2006/relationships/hyperlink" Target="https://vymery.bimplatforma.cz/version/97702_d96Rr-HRFZkcpHHnkI3EKGwrozrVu0T_GWrB_mb3wbddx8qVdBRAd3J6MgtyybNunrF1a0vI6pG6EYoSKOufNg" TargetMode="External"/><Relationship Id="rId324" Type="http://schemas.openxmlformats.org/officeDocument/2006/relationships/drawing" Target="../drawings/drawing2.xml"/><Relationship Id="rId170" Type="http://schemas.openxmlformats.org/officeDocument/2006/relationships/hyperlink" Target="https://podminky.urs.cz/item/CS_URS_2024_01/132254201" TargetMode="External"/><Relationship Id="rId191" Type="http://schemas.openxmlformats.org/officeDocument/2006/relationships/hyperlink" Target="https://podminky.urs.cz/item/CS_URS_2024_01/877350310" TargetMode="External"/><Relationship Id="rId205" Type="http://schemas.openxmlformats.org/officeDocument/2006/relationships/hyperlink" Target="https://podminky.urs.cz/item/CS_URS_2024_01/899204112" TargetMode="External"/><Relationship Id="rId226" Type="http://schemas.openxmlformats.org/officeDocument/2006/relationships/hyperlink" Target="https://vymery.bimplatforma.cz/version/97702_myUVqmn-qNt3dW8juvdMYNo31sd46A1wUGQk8sRYEfaLf-bL1Eoz5CoqPWFMeD5IFsoiFOfPiXXdg0-pOX1PJw" TargetMode="External"/><Relationship Id="rId247" Type="http://schemas.openxmlformats.org/officeDocument/2006/relationships/hyperlink" Target="https://podminky.urs.cz/item/CS_URS_2024_01/113107241" TargetMode="External"/><Relationship Id="rId107" Type="http://schemas.openxmlformats.org/officeDocument/2006/relationships/hyperlink" Target="https://podminky.urs.cz/item/CS_URS_2024_01/919726123" TargetMode="External"/><Relationship Id="rId268" Type="http://schemas.openxmlformats.org/officeDocument/2006/relationships/hyperlink" Target="https://podminky.urs.cz/item/CS_URS_2024_01/985312192" TargetMode="External"/><Relationship Id="rId289" Type="http://schemas.openxmlformats.org/officeDocument/2006/relationships/hyperlink" Target="https://podminky.urs.cz/item/CS_URS_2024_01/997221571" TargetMode="External"/><Relationship Id="rId11" Type="http://schemas.openxmlformats.org/officeDocument/2006/relationships/hyperlink" Target="https://podminky.urs.cz/item/CS_URS_2024_01/122151402" TargetMode="External"/><Relationship Id="rId32" Type="http://schemas.openxmlformats.org/officeDocument/2006/relationships/hyperlink" Target="https://vymery.bimplatforma.cz/version/97702_KPVHf8Z7beQMl1qdhbU84PcN5mwNO8bb0AAFTFjJ2Q3Up_ubUAdIz7Wq9cxGB_hVt-ao-D-9QJcvcGvIyC-2LA" TargetMode="External"/><Relationship Id="rId53" Type="http://schemas.openxmlformats.org/officeDocument/2006/relationships/hyperlink" Target="https://podminky.urs.cz/item/CS_URS_2024_01/564661111" TargetMode="External"/><Relationship Id="rId74" Type="http://schemas.openxmlformats.org/officeDocument/2006/relationships/hyperlink" Target="https://vymery.bimplatforma.cz/version/97702_IuhY1dxz4u1EoNhVdOMgVUWr75BV6q9trRwRxEqfYKoMWRcMWWp2BwYnf7sflta57ySD4GWs7ymU7gbG6VjwLg" TargetMode="External"/><Relationship Id="rId128" Type="http://schemas.openxmlformats.org/officeDocument/2006/relationships/hyperlink" Target="https://vymery.bimplatforma.cz/version/97702_vr_p5NHQB7x1lKybDReC8ogvfH9vUCJoHUVH6tph1Xzz1AUhMCA3ECuszHRpCQTB5vE_hz7zERgSmknrp92I9w" TargetMode="External"/><Relationship Id="rId149" Type="http://schemas.openxmlformats.org/officeDocument/2006/relationships/hyperlink" Target="https://podminky.urs.cz/item/CS_URS_2024_01/596211114" TargetMode="External"/><Relationship Id="rId314" Type="http://schemas.openxmlformats.org/officeDocument/2006/relationships/hyperlink" Target="https://vymery.bimplatforma.cz/version/97702_fPu4qgh2FEwOXxNTOYZBqwrB1ibTJfIHYKx76bYAHUU_XX8gq-lhABdTqXW6IrskNt1oy3FCRxWJL2v7Ywcd1Q" TargetMode="External"/><Relationship Id="rId5" Type="http://schemas.openxmlformats.org/officeDocument/2006/relationships/hyperlink" Target="https://podminky.urs.cz/item/CS_URS_2024_01/171152501" TargetMode="External"/><Relationship Id="rId95" Type="http://schemas.openxmlformats.org/officeDocument/2006/relationships/hyperlink" Target="https://podminky.urs.cz/item/CS_URS_2024_01/919726124" TargetMode="External"/><Relationship Id="rId160" Type="http://schemas.openxmlformats.org/officeDocument/2006/relationships/hyperlink" Target="https://podminky.urs.cz/item/CS_URS_2024_01/578901111" TargetMode="External"/><Relationship Id="rId181" Type="http://schemas.openxmlformats.org/officeDocument/2006/relationships/hyperlink" Target="https://podminky.urs.cz/item/CS_URS_2024_01/174151101" TargetMode="External"/><Relationship Id="rId216" Type="http://schemas.openxmlformats.org/officeDocument/2006/relationships/hyperlink" Target="https://podminky.urs.cz/item/CS_URS_2024_01/167111101" TargetMode="External"/><Relationship Id="rId237" Type="http://schemas.openxmlformats.org/officeDocument/2006/relationships/hyperlink" Target="https://podminky.urs.cz/item/CS_URS_2024_01/916133112" TargetMode="External"/><Relationship Id="rId258" Type="http://schemas.openxmlformats.org/officeDocument/2006/relationships/hyperlink" Target="https://vymery.bimplatforma.cz/version/97702_aHawqHA_rWx3h8Kqsa672ThEiL-3nq7W-Ptzy4p2l_QHcj9BPsg10qYTZzlQ75DR7a9mjjIl9TYsNtYYBvDgkg" TargetMode="External"/><Relationship Id="rId279" Type="http://schemas.openxmlformats.org/officeDocument/2006/relationships/hyperlink" Target="https://podminky.urs.cz/item/CS_URS_2024_01/919731121" TargetMode="External"/><Relationship Id="rId22" Type="http://schemas.openxmlformats.org/officeDocument/2006/relationships/hyperlink" Target="https://vymery.bimplatforma.cz/version/97702_eRBhVb6Jtx2hI-idp62MQjs9kIiqdTo84DtEGBrd1hYQjF2UQeb-B1aLPi6-uKdAhq8JrTSJstZRcAaddix7cA" TargetMode="External"/><Relationship Id="rId43" Type="http://schemas.openxmlformats.org/officeDocument/2006/relationships/hyperlink" Target="https://podminky.urs.cz/item/CS_URS_2024_01/185851121" TargetMode="External"/><Relationship Id="rId64" Type="http://schemas.openxmlformats.org/officeDocument/2006/relationships/hyperlink" Target="https://vymery.bimplatforma.cz/version/97702_ZCvUKT93wZHc8J9gO-F_8FJjDXccbvUbsb1WBuWwCPvi3tntRejXLLdxM6wJj_VdU9NLNqxvzZ3TH4_-1ZLr-w" TargetMode="External"/><Relationship Id="rId118" Type="http://schemas.openxmlformats.org/officeDocument/2006/relationships/hyperlink" Target="https://vymery.bimplatforma.cz/version/97702_rDkxNj_BZf6AP4JCzTQ6AgDmtdpCP4lEw6FqA0eWk_boW0bQRF1k-A8GL8I6QmWKE7MEqZOItZCKNNe2Btdk-w" TargetMode="External"/><Relationship Id="rId139" Type="http://schemas.openxmlformats.org/officeDocument/2006/relationships/hyperlink" Target="https://podminky.urs.cz/item/CS_URS_2024_01/919726123" TargetMode="External"/><Relationship Id="rId290" Type="http://schemas.openxmlformats.org/officeDocument/2006/relationships/hyperlink" Target="https://podminky.urs.cz/item/CS_URS_2024_01/997221579" TargetMode="External"/><Relationship Id="rId304" Type="http://schemas.openxmlformats.org/officeDocument/2006/relationships/hyperlink" Target="https://podminky.urs.cz/item/CS_URS_2024_01/460171232" TargetMode="External"/><Relationship Id="rId85" Type="http://schemas.openxmlformats.org/officeDocument/2006/relationships/hyperlink" Target="https://podminky.urs.cz/item/CS_URS_2024_01/577134131" TargetMode="External"/><Relationship Id="rId150" Type="http://schemas.openxmlformats.org/officeDocument/2006/relationships/hyperlink" Target="https://vymery.bimplatforma.cz/version/97702_FHTSl_Tyht_kLsy5AEZ2ECixJi4BhC9r6vXtSa1_P7oA95eNk1j0P8tfeBvM1JYi8AfQllJAL10ptYzOxdFBiw" TargetMode="External"/><Relationship Id="rId171" Type="http://schemas.openxmlformats.org/officeDocument/2006/relationships/hyperlink" Target="https://vymery.bimplatforma.cz/version/97702_HCSHbJ_zyyJqDG5n6l9NwbkBkMsDP4ISPw9UcNkd8zP60rExhUUKQVnSpE1nhyCDGsRSsI4d7VS-Os2CsoQPCw" TargetMode="External"/><Relationship Id="rId192" Type="http://schemas.openxmlformats.org/officeDocument/2006/relationships/hyperlink" Target="https://vymery.bimplatforma.cz/version/97702_f9NvexpsTywv4aRSQ90w15mMEwkSEASDGTgvmunH-B73-c6xDqcYfTS2Ps0-0HJbR4mYEXx5buW63FCgRx4tXQ" TargetMode="External"/><Relationship Id="rId206" Type="http://schemas.openxmlformats.org/officeDocument/2006/relationships/hyperlink" Target="https://vymery.bimplatforma.cz/version/97702_UpUMVTVemVyna6SNu94g6Z77xeTxhuUgtEFqbrcadAssRfDfcpVHuKgfWlw8Yo0lw7MnvYz7_RgozwAp5UH0fg" TargetMode="External"/><Relationship Id="rId227" Type="http://schemas.openxmlformats.org/officeDocument/2006/relationships/hyperlink" Target="https://podminky.urs.cz/item/CS_URS_2024_01/914511113" TargetMode="External"/><Relationship Id="rId248" Type="http://schemas.openxmlformats.org/officeDocument/2006/relationships/hyperlink" Target="https://podminky.urs.cz/item/CS_URS_2024_01/113107322" TargetMode="External"/><Relationship Id="rId269" Type="http://schemas.openxmlformats.org/officeDocument/2006/relationships/hyperlink" Target="https://podminky.urs.cz/item/CS_URS_2024_01/985321111" TargetMode="External"/><Relationship Id="rId12" Type="http://schemas.openxmlformats.org/officeDocument/2006/relationships/hyperlink" Target="https://podminky.urs.cz/item/CS_URS_2024_01/162551107" TargetMode="External"/><Relationship Id="rId33" Type="http://schemas.openxmlformats.org/officeDocument/2006/relationships/hyperlink" Target="https://podminky.urs.cz/item/CS_URS_2024_01/184813521" TargetMode="External"/><Relationship Id="rId108" Type="http://schemas.openxmlformats.org/officeDocument/2006/relationships/hyperlink" Target="https://vymery.bimplatforma.cz/version/97702_wc0QTF7lKUbE3B1BQMhDvWQF0L3AZAEMdL3yFrwwltCcJhRAuhrAduANh_oXWshT1Fqx7lc7OS4ArOooDQC_nA" TargetMode="External"/><Relationship Id="rId129" Type="http://schemas.openxmlformats.org/officeDocument/2006/relationships/hyperlink" Target="https://podminky.urs.cz/item/CS_URS_2024_01/919726123" TargetMode="External"/><Relationship Id="rId280" Type="http://schemas.openxmlformats.org/officeDocument/2006/relationships/hyperlink" Target="https://vymery.bimplatforma.cz/version/97702_pEC-5WLVcR79XJ2Vl2hE1h6DACN9yWu35xUjQ1PJ6LOth72H11QR-Az1nkyiSGnk1SrhxdRVAbpwT7hMOVzusQ" TargetMode="External"/><Relationship Id="rId315" Type="http://schemas.openxmlformats.org/officeDocument/2006/relationships/hyperlink" Target="https://podminky.urs.cz/item/CS_URS_2024_01/460791213" TargetMode="External"/><Relationship Id="rId54" Type="http://schemas.openxmlformats.org/officeDocument/2006/relationships/hyperlink" Target="https://vymery.bimplatforma.cz/version/97702_TX9prUOUSj97N4y_Qi6PsKsr7ktlB7H9yr02mkBLoN0FYNM25F0BX64JRqaRTAzwnMHgRFytFkcqDbsE8fZilQ" TargetMode="External"/><Relationship Id="rId75" Type="http://schemas.openxmlformats.org/officeDocument/2006/relationships/hyperlink" Target="https://podminky.urs.cz/item/CS_URS_2024_01/212752402" TargetMode="External"/><Relationship Id="rId96" Type="http://schemas.openxmlformats.org/officeDocument/2006/relationships/hyperlink" Target="https://vymery.bimplatforma.cz/version/97702_1Mr4S9feqaJJy99czBqghc8Vd4xFuJEZ-ru82zJxyaURD54xbnBavkkDV5jY1oYeX1VO42f9J3WBuhm7gm_pgw" TargetMode="External"/><Relationship Id="rId140" Type="http://schemas.openxmlformats.org/officeDocument/2006/relationships/hyperlink" Target="https://vymery.bimplatforma.cz/version/97702_T4Hu4-X4_qH-vJZ-Od0Q3jmYCP1fVQ6mx2DdFo71Crrp2dYOLFvB8MZhOEzZuzpdm6kYF4lzZe_CggOZFIPYJQ" TargetMode="External"/><Relationship Id="rId161" Type="http://schemas.openxmlformats.org/officeDocument/2006/relationships/hyperlink" Target="https://vymery.bimplatforma.cz/version/97702_d96Rr-HRFZkcpHHnkI3EKGwrozrVu0T_GWrB_mb3wbddx8qVdBRAd3J6MgtyybNunrF1a0vI6pG6EYoSKOufNg" TargetMode="External"/><Relationship Id="rId182" Type="http://schemas.openxmlformats.org/officeDocument/2006/relationships/hyperlink" Target="https://vymery.bimplatforma.cz/version/97702_tODZ9HIrVnNzeumuWdLCJ5f8YldyednvyHJqac5SdCzW1FojKgx4xKZlDfg_DnOpB64mgJHISsI4xyhUVHRn3A" TargetMode="External"/><Relationship Id="rId217" Type="http://schemas.openxmlformats.org/officeDocument/2006/relationships/hyperlink" Target="https://vymery.bimplatforma.cz/version/97702_8q5V2pXZnHsLP3mBM8YQsvjwWFFFqE6AsBhTeH59SRQH_SCeTP5MriFT2xuPYdRtCkHAQtlXFEgCelxRbjD3cA" TargetMode="External"/><Relationship Id="rId6" Type="http://schemas.openxmlformats.org/officeDocument/2006/relationships/hyperlink" Target="https://vymery.bimplatforma.cz/version/97702_JvtyI0FSj2Fj87-t6jMEj2OT-YHfIUFl5k4OAM44uSPw0KaNy6o1rJ1rs0RhiRr4O8mdG6NFasq7vkPW_cbXAg" TargetMode="External"/><Relationship Id="rId238" Type="http://schemas.openxmlformats.org/officeDocument/2006/relationships/hyperlink" Target="https://vymery.bimplatforma.cz/version/97702_K0K7hVzffuXldqCO7cF0YVzinvjTXAQeNiCq6Dr8QTbKQRIf_-5PvDY4MCwB2hR6h0_uKd7reO5L4ka1ozkxEg" TargetMode="External"/><Relationship Id="rId259" Type="http://schemas.openxmlformats.org/officeDocument/2006/relationships/hyperlink" Target="https://podminky.urs.cz/item/CS_URS_2024_01/899203211" TargetMode="External"/><Relationship Id="rId23" Type="http://schemas.openxmlformats.org/officeDocument/2006/relationships/hyperlink" Target="https://podminky.urs.cz/item/CS_URS_2024_01/181411141" TargetMode="External"/><Relationship Id="rId119" Type="http://schemas.openxmlformats.org/officeDocument/2006/relationships/hyperlink" Target="https://podminky.urs.cz/item/CS_URS_2024_01/938908411" TargetMode="External"/><Relationship Id="rId270" Type="http://schemas.openxmlformats.org/officeDocument/2006/relationships/hyperlink" Target="https://podminky.urs.cz/item/CS_URS_2024_01/985321912" TargetMode="External"/><Relationship Id="rId291" Type="http://schemas.openxmlformats.org/officeDocument/2006/relationships/hyperlink" Target="https://podminky.urs.cz/item/CS_URS_2024_01/997221611" TargetMode="External"/><Relationship Id="rId305" Type="http://schemas.openxmlformats.org/officeDocument/2006/relationships/hyperlink" Target="https://vymery.bimplatforma.cz/version/97702_fPu4qgh2FEwOXxNTOYZBqwrB1ibTJfIHYKx76bYAHUU_XX8gq-lhABdTqXW6IrskNt1oy3FCRxWJL2v7Ywcd1Q" TargetMode="External"/><Relationship Id="rId44" Type="http://schemas.openxmlformats.org/officeDocument/2006/relationships/hyperlink" Target="https://podminky.urs.cz/item/CS_URS_2024_01/185851129" TargetMode="External"/><Relationship Id="rId65" Type="http://schemas.openxmlformats.org/officeDocument/2006/relationships/hyperlink" Target="https://podminky.urs.cz/item/CS_URS_2024_01/171251201" TargetMode="External"/><Relationship Id="rId86" Type="http://schemas.openxmlformats.org/officeDocument/2006/relationships/hyperlink" Target="https://vymery.bimplatforma.cz/version/97702_9947UMnL9Axxi-RGAdj5Q5Mv48tYD86rdazf_c2uZJzE7w_Ew_BOGA6NoynX-aNXnYUKpCBXmR9xaKVeMIj6lw" TargetMode="External"/><Relationship Id="rId130" Type="http://schemas.openxmlformats.org/officeDocument/2006/relationships/hyperlink" Target="https://vymery.bimplatforma.cz/version/97702_1QjW3SNixK8oU-wGD7o-nm_Pd3h79TyhP5ZlJ5qPgNaSx1YW8xn8_SvJVXBQGHL4S2YQmVQ2MV88lNT0qtfLug" TargetMode="External"/><Relationship Id="rId151" Type="http://schemas.openxmlformats.org/officeDocument/2006/relationships/hyperlink" Target="https://podminky.urs.cz/item/CS_URS_2024_01/919726123" TargetMode="External"/><Relationship Id="rId172" Type="http://schemas.openxmlformats.org/officeDocument/2006/relationships/hyperlink" Target="https://podminky.urs.cz/item/CS_URS_2024_01/139001101" TargetMode="External"/><Relationship Id="rId193" Type="http://schemas.openxmlformats.org/officeDocument/2006/relationships/hyperlink" Target="https://podminky.urs.cz/item/CS_URS_2024_01/892351111" TargetMode="External"/><Relationship Id="rId207" Type="http://schemas.openxmlformats.org/officeDocument/2006/relationships/hyperlink" Target="https://vymery.bimplatforma.cz/version/97702_UVZWe5GRZbNzS-iN9ZK0GxRB5L4PE3VVB0Qyi9eO0w9Z9f5pvAhjUnUJeiVPiRsB6NwioChG5bog2s342GRt3g" TargetMode="External"/><Relationship Id="rId228" Type="http://schemas.openxmlformats.org/officeDocument/2006/relationships/hyperlink" Target="https://vymery.bimplatforma.cz/version/97702_SbeVnWFybsqHVuVpF56hkiLUhWwjtAT5OP1Mt82vwiRrcEAUJd7IMyGXIXhlwKFJLuzsZ0JBPYc_wmFck_nRlw" TargetMode="External"/><Relationship Id="rId249" Type="http://schemas.openxmlformats.org/officeDocument/2006/relationships/hyperlink" Target="https://podminky.urs.cz/item/CS_URS_2024_01/113107331" TargetMode="External"/><Relationship Id="rId13" Type="http://schemas.openxmlformats.org/officeDocument/2006/relationships/hyperlink" Target="https://podminky.urs.cz/item/CS_URS_2024_01/171203111" TargetMode="External"/><Relationship Id="rId109" Type="http://schemas.openxmlformats.org/officeDocument/2006/relationships/hyperlink" Target="https://podminky.urs.cz/item/CS_URS_2024_01/565135111" TargetMode="External"/><Relationship Id="rId260" Type="http://schemas.openxmlformats.org/officeDocument/2006/relationships/hyperlink" Target="https://vymery.bimplatforma.cz/version/97702_sLhBLo-_3EWAxKn4kdRgXGnGC5qgrqqJWBB-cXRsjxCx-KVm37sFdN_-2_qSZJvbhsUcO_Mh7UEosUJbcdR-4Q" TargetMode="External"/><Relationship Id="rId281" Type="http://schemas.openxmlformats.org/officeDocument/2006/relationships/hyperlink" Target="https://podminky.urs.cz/item/CS_URS_2024_01/919732211" TargetMode="External"/><Relationship Id="rId316" Type="http://schemas.openxmlformats.org/officeDocument/2006/relationships/hyperlink" Target="https://vymery.bimplatforma.cz/version/97702_fPu4qgh2FEwOXxNTOYZBqwrB1ibTJfIHYKx76bYAHUU_XX8gq-lhABdTqXW6IrskNt1oy3FCRxWJL2v7Ywcd1Q" TargetMode="External"/><Relationship Id="rId34" Type="http://schemas.openxmlformats.org/officeDocument/2006/relationships/hyperlink" Target="https://vymery.bimplatforma.cz/version/97702_KPVHf8Z7beQMl1qdhbU84PcN5mwNO8bb0AAFTFjJ2Q3Up_ubUAdIz7Wq9cxGB_hVt-ao-D-9QJcvcGvIyC-2LA" TargetMode="External"/><Relationship Id="rId55" Type="http://schemas.openxmlformats.org/officeDocument/2006/relationships/hyperlink" Target="https://podminky.urs.cz/item/CS_URS_2024_01/564761111" TargetMode="External"/><Relationship Id="rId76" Type="http://schemas.openxmlformats.org/officeDocument/2006/relationships/hyperlink" Target="https://vymery.bimplatforma.cz/version/97702_jU5MriuSd5x2oP71GLXwxxV5SaQ1aEHAIj6Xy219fJkh5YtOdSEapUgf3gGiedgkPeIKZ5DG_hmbokc8ZkqNCw" TargetMode="External"/><Relationship Id="rId97" Type="http://schemas.openxmlformats.org/officeDocument/2006/relationships/hyperlink" Target="https://podminky.urs.cz/item/CS_URS_2024_01/564851111" TargetMode="External"/><Relationship Id="rId120" Type="http://schemas.openxmlformats.org/officeDocument/2006/relationships/hyperlink" Target="https://vymery.bimplatforma.cz/version/97702_rDkxNj_BZf6AP4JCzTQ6AgDmtdpCP4lEw6FqA0eWk_boW0bQRF1k-A8GL8I6QmWKE7MEqZOItZCKNNe2Btdk-w" TargetMode="External"/><Relationship Id="rId141" Type="http://schemas.openxmlformats.org/officeDocument/2006/relationships/hyperlink" Target="https://podminky.urs.cz/item/CS_URS_2024_01/564851111" TargetMode="External"/><Relationship Id="rId7" Type="http://schemas.openxmlformats.org/officeDocument/2006/relationships/hyperlink" Target="https://podminky.urs.cz/item/CS_URS_2024_01/171251201" TargetMode="External"/><Relationship Id="rId162" Type="http://schemas.openxmlformats.org/officeDocument/2006/relationships/hyperlink" Target="https://podminky.urs.cz/item/CS_URS_2024_01/632481212" TargetMode="External"/><Relationship Id="rId183" Type="http://schemas.openxmlformats.org/officeDocument/2006/relationships/hyperlink" Target="https://podminky.urs.cz/item/CS_URS_2024_01/175151101" TargetMode="External"/><Relationship Id="rId218" Type="http://schemas.openxmlformats.org/officeDocument/2006/relationships/hyperlink" Target="https://podminky.urs.cz/item/CS_URS_2024_01/171251201" TargetMode="External"/><Relationship Id="rId239" Type="http://schemas.openxmlformats.org/officeDocument/2006/relationships/hyperlink" Target="https://podminky.urs.cz/item/CS_URS_2024_01/916231213" TargetMode="External"/><Relationship Id="rId250" Type="http://schemas.openxmlformats.org/officeDocument/2006/relationships/hyperlink" Target="https://podminky.urs.cz/item/CS_URS_2024_01/113107341" TargetMode="External"/><Relationship Id="rId271" Type="http://schemas.openxmlformats.org/officeDocument/2006/relationships/hyperlink" Target="https://podminky.urs.cz/item/CS_URS_2024_01/985323111" TargetMode="External"/><Relationship Id="rId292" Type="http://schemas.openxmlformats.org/officeDocument/2006/relationships/hyperlink" Target="https://podminky.urs.cz/item/CS_URS_2024_01/997221612" TargetMode="External"/><Relationship Id="rId306" Type="http://schemas.openxmlformats.org/officeDocument/2006/relationships/hyperlink" Target="https://podminky.urs.cz/item/CS_URS_2024_01/460241111" TargetMode="External"/><Relationship Id="rId24" Type="http://schemas.openxmlformats.org/officeDocument/2006/relationships/hyperlink" Target="https://vymery.bimplatforma.cz/version/97702_m3tRfuiwe29JbDlKC2k5D_RSzuDWl5nSwlzQS-g41Wkdxses7wAOubbpdO4YwKbFrhHlQPOTxDaUNWc1NAOgFw" TargetMode="External"/><Relationship Id="rId45" Type="http://schemas.openxmlformats.org/officeDocument/2006/relationships/hyperlink" Target="https://podminky.urs.cz/item/CS_URS_2024_01/122252205" TargetMode="External"/><Relationship Id="rId66" Type="http://schemas.openxmlformats.org/officeDocument/2006/relationships/hyperlink" Target="https://vymery.bimplatforma.cz/version/97702_ZCvUKT93wZHc8J9gO-F_8FJjDXccbvUbsb1WBuWwCPvi3tntRejXLLdxM6wJj_VdU9NLNqxvzZ3TH4_-1ZLr-w" TargetMode="External"/><Relationship Id="rId87" Type="http://schemas.openxmlformats.org/officeDocument/2006/relationships/hyperlink" Target="https://podminky.urs.cz/item/CS_URS_2024_01/915491211" TargetMode="External"/><Relationship Id="rId110" Type="http://schemas.openxmlformats.org/officeDocument/2006/relationships/hyperlink" Target="https://vymery.bimplatforma.cz/version/97702_rDkxNj_BZf6AP4JCzTQ6AgDmtdpCP4lEw6FqA0eWk_boW0bQRF1k-A8GL8I6QmWKE7MEqZOItZCKNNe2Btdk-w" TargetMode="External"/><Relationship Id="rId131" Type="http://schemas.openxmlformats.org/officeDocument/2006/relationships/hyperlink" Target="https://podminky.urs.cz/item/CS_URS_2024_01/564841111" TargetMode="External"/><Relationship Id="rId152" Type="http://schemas.openxmlformats.org/officeDocument/2006/relationships/hyperlink" Target="https://vymery.bimplatforma.cz/version/97702_9WeIGkq9VwXsdppNSnCP4UtPk1icZUxTGHKdIfavCI-L9XWl2QNENek3AQp31RodXaLwCwyRX4tpEa3gsu2avg" TargetMode="External"/><Relationship Id="rId173" Type="http://schemas.openxmlformats.org/officeDocument/2006/relationships/hyperlink" Target="https://podminky.urs.cz/item/CS_URS_2024_01/151101102" TargetMode="External"/><Relationship Id="rId194" Type="http://schemas.openxmlformats.org/officeDocument/2006/relationships/hyperlink" Target="https://vymery.bimplatforma.cz/version/97702__S3eI2r1HCAYr8Pt4P2aEyejGuydfXtosKhrfCA4xvOug92YAs_oIUIS_OKLLCNhrRUihKIVxZT03ZpQeOj67Q" TargetMode="External"/><Relationship Id="rId208" Type="http://schemas.openxmlformats.org/officeDocument/2006/relationships/hyperlink" Target="https://vymery.bimplatforma.cz/version/97702_rxrOeodD93skWWCSHbb86OMbssVcjeWBrJHBsniKj45alTB672LxEXEo6Bk9nvhDl_YqRxgRy94XD8DL0ZK6cQ" TargetMode="External"/><Relationship Id="rId229" Type="http://schemas.openxmlformats.org/officeDocument/2006/relationships/hyperlink" Target="https://podminky.urs.cz/item/CS_URS_2024_01/915495111" TargetMode="External"/><Relationship Id="rId19" Type="http://schemas.openxmlformats.org/officeDocument/2006/relationships/hyperlink" Target="https://podminky.urs.cz/item/CS_URS_2024_01/181351003" TargetMode="External"/><Relationship Id="rId224" Type="http://schemas.openxmlformats.org/officeDocument/2006/relationships/hyperlink" Target="https://vymery.bimplatforma.cz/version/97702_vhBDUxJjD8_KVt3izZWlIucObf9uri5Uqf5C7hcbadLZOC2Ot4YVzEz1zxjd9Z9_jkL3_cMtp5lorFZlgMB-8A" TargetMode="External"/><Relationship Id="rId240" Type="http://schemas.openxmlformats.org/officeDocument/2006/relationships/hyperlink" Target="https://vymery.bimplatforma.cz/version/97702_f-dwojd5PlUyuqH7W7LLmQyp7fwffFDEaQZxTyDpjsnn6HX5T9uUwYgnorHWDfzALOPuJqWTu4mj9GisHhFLiA" TargetMode="External"/><Relationship Id="rId245" Type="http://schemas.openxmlformats.org/officeDocument/2006/relationships/hyperlink" Target="https://podminky.urs.cz/item/CS_URS_2024_01/113107230" TargetMode="External"/><Relationship Id="rId261" Type="http://schemas.openxmlformats.org/officeDocument/2006/relationships/hyperlink" Target="https://podminky.urs.cz/item/CS_URS_2024_01/985112112" TargetMode="External"/><Relationship Id="rId266" Type="http://schemas.openxmlformats.org/officeDocument/2006/relationships/hyperlink" Target="https://podminky.urs.cz/item/CS_URS_2024_01/985311912" TargetMode="External"/><Relationship Id="rId287" Type="http://schemas.openxmlformats.org/officeDocument/2006/relationships/hyperlink" Target="https://podminky.urs.cz/item/CS_URS_2024_01/997221561" TargetMode="External"/><Relationship Id="rId14" Type="http://schemas.openxmlformats.org/officeDocument/2006/relationships/hyperlink" Target="https://vymery.bimplatforma.cz/version/97702_C8AIbEPeUhTMjPYzSyxDpDRC8d5u-9zighfkLCO3XblSiwEpG_kNqhdVkMx803izj3ojHjkpgy_eFBanyD2CBQ" TargetMode="External"/><Relationship Id="rId30" Type="http://schemas.openxmlformats.org/officeDocument/2006/relationships/hyperlink" Target="https://vymery.bimplatforma.cz/version/97702_NnUCpb9wM7HaYq0zW6OY0u3zCOPLSIqcMEWGdSPMYEsnPnBJYXgqDRGsg-u6hl2RJbES_329ZyCQgx5QyWjtZg" TargetMode="External"/><Relationship Id="rId35" Type="http://schemas.openxmlformats.org/officeDocument/2006/relationships/hyperlink" Target="https://podminky.urs.cz/item/CS_URS_2024_01/185803111" TargetMode="External"/><Relationship Id="rId56" Type="http://schemas.openxmlformats.org/officeDocument/2006/relationships/hyperlink" Target="https://vymery.bimplatforma.cz/version/97702_TX9prUOUSj97N4y_Qi6PsKsr7ktlB7H9yr02mkBLoN0FYNM25F0BX64JRqaRTAzwnMHgRFytFkcqDbsE8fZilQ" TargetMode="External"/><Relationship Id="rId77" Type="http://schemas.openxmlformats.org/officeDocument/2006/relationships/hyperlink" Target="https://podminky.urs.cz/item/CS_URS_2024_01/564851111" TargetMode="External"/><Relationship Id="rId100" Type="http://schemas.openxmlformats.org/officeDocument/2006/relationships/hyperlink" Target="https://vymery.bimplatforma.cz/version/97702_65-ytoV4QZbFySmsjw6FNFOUA6WxTqzDu2hPzVQNX_mYpSARAnfHqFmFPnPu9U1dePjUonFOYvcSIMpTH46soQ" TargetMode="External"/><Relationship Id="rId105" Type="http://schemas.openxmlformats.org/officeDocument/2006/relationships/hyperlink" Target="https://podminky.urs.cz/item/CS_URS_2024_01/577134031" TargetMode="External"/><Relationship Id="rId126" Type="http://schemas.openxmlformats.org/officeDocument/2006/relationships/hyperlink" Target="https://vymery.bimplatforma.cz/version/97702_zepm3wj83N3l_3MkVGrRnwDfofWfHC3WSTRumCE4h5PWaYcutOrkktg8a9oT4TcdWvc5YdeDCx8sFinWPo0jZg" TargetMode="External"/><Relationship Id="rId147" Type="http://schemas.openxmlformats.org/officeDocument/2006/relationships/hyperlink" Target="https://vymery.bimplatforma.cz/version/97702_FPukFfoiKVwJKbY3jFBuZ_Os05RiLPAkHc3EwXCvemzA8AwHygVJGuOnGZf2gKmQgDB7FoOPrcQfNtV_vX9TRg" TargetMode="External"/><Relationship Id="rId168" Type="http://schemas.openxmlformats.org/officeDocument/2006/relationships/hyperlink" Target="https://podminky.urs.cz/item/CS_URS_2024_01/919726123" TargetMode="External"/><Relationship Id="rId282" Type="http://schemas.openxmlformats.org/officeDocument/2006/relationships/hyperlink" Target="https://vymery.bimplatforma.cz/version/97702_pEC-5WLVcR79XJ2Vl2hE1h6DACN9yWu35xUjQ1PJ6LOth72H11QR-Az1nkyiSGnk1SrhxdRVAbpwT7hMOVzusQ" TargetMode="External"/><Relationship Id="rId312" Type="http://schemas.openxmlformats.org/officeDocument/2006/relationships/hyperlink" Target="https://podminky.urs.cz/item/CS_URS_2024_01/460371121" TargetMode="External"/><Relationship Id="rId317" Type="http://schemas.openxmlformats.org/officeDocument/2006/relationships/hyperlink" Target="https://podminky.urs.cz/item/CS_URS_2024_01/460841111" TargetMode="External"/><Relationship Id="rId8" Type="http://schemas.openxmlformats.org/officeDocument/2006/relationships/hyperlink" Target="https://podminky.urs.cz/item/CS_URS_2024_01/171201231" TargetMode="External"/><Relationship Id="rId51" Type="http://schemas.openxmlformats.org/officeDocument/2006/relationships/hyperlink" Target="https://podminky.urs.cz/item/CS_URS_2024_01/181152301" TargetMode="External"/><Relationship Id="rId72" Type="http://schemas.openxmlformats.org/officeDocument/2006/relationships/hyperlink" Target="https://vymery.bimplatforma.cz/version/97702_GukCjfAyvV732yJjRLbkhCqtoTmF7NGlBw1-3rgPdCBSMU30UE8TWFoRVTOlvepYr9iz6NbvZpVAFS7a4GoyIg" TargetMode="External"/><Relationship Id="rId93" Type="http://schemas.openxmlformats.org/officeDocument/2006/relationships/hyperlink" Target="https://podminky.urs.cz/item/CS_URS_2024_01/919726123" TargetMode="External"/><Relationship Id="rId98" Type="http://schemas.openxmlformats.org/officeDocument/2006/relationships/hyperlink" Target="https://vymery.bimplatforma.cz/version/97702_wc0QTF7lKUbE3B1BQMhDvWQF0L3AZAEMdL3yFrwwltCcJhRAuhrAduANh_oXWshT1Fqx7lc7OS4ArOooDQC_nA" TargetMode="External"/><Relationship Id="rId121" Type="http://schemas.openxmlformats.org/officeDocument/2006/relationships/hyperlink" Target="https://podminky.urs.cz/item/CS_URS_2024_01/938909311" TargetMode="External"/><Relationship Id="rId142" Type="http://schemas.openxmlformats.org/officeDocument/2006/relationships/hyperlink" Target="https://vymery.bimplatforma.cz/version/97702_9WeIGkq9VwXsdppNSnCP4UtPk1icZUxTGHKdIfavCI-L9XWl2QNENek3AQp31RodXaLwCwyRX4tpEa3gsu2avg" TargetMode="External"/><Relationship Id="rId163" Type="http://schemas.openxmlformats.org/officeDocument/2006/relationships/hyperlink" Target="https://vymery.bimplatforma.cz/version/97702_d96Rr-HRFZkcpHHnkI3EKGwrozrVu0T_GWrB_mb3wbddx8qVdBRAd3J6MgtyybNunrF1a0vI6pG6EYoSKOufNg" TargetMode="External"/><Relationship Id="rId184" Type="http://schemas.openxmlformats.org/officeDocument/2006/relationships/hyperlink" Target="https://vymery.bimplatforma.cz/version/97702_YoSIrRcKMD3IY3_YJQJtA1mRcZ1apma02LoSA-UmLyCglX8HjvsldNTXFNV8zwwtTs3Nc0Vpgo0qbxTlDEGWcA" TargetMode="External"/><Relationship Id="rId189" Type="http://schemas.openxmlformats.org/officeDocument/2006/relationships/hyperlink" Target="https://podminky.urs.cz/item/CS_URS_2024_01/877350310" TargetMode="External"/><Relationship Id="rId219" Type="http://schemas.openxmlformats.org/officeDocument/2006/relationships/hyperlink" Target="https://vymery.bimplatforma.cz/version/97702_8q5V2pXZnHsLP3mBM8YQsvjwWFFFqE6AsBhTeH59SRQH_SCeTP5MriFT2xuPYdRtCkHAQtlXFEgCelxRbjD3cA" TargetMode="External"/><Relationship Id="rId3" Type="http://schemas.openxmlformats.org/officeDocument/2006/relationships/hyperlink" Target="https://podminky.urs.cz/item/CS_URS_2024_01/162751117" TargetMode="External"/><Relationship Id="rId214" Type="http://schemas.openxmlformats.org/officeDocument/2006/relationships/hyperlink" Target="https://podminky.urs.cz/item/CS_URS_2024_01/162751119" TargetMode="External"/><Relationship Id="rId230" Type="http://schemas.openxmlformats.org/officeDocument/2006/relationships/hyperlink" Target="https://vymery.bimplatforma.cz/version/97702_8bqa4JsJzjpcwVnPGWHNzgfAJk_ruyWIFNbSRikLy9CVPrnlijQlOcezDt-oK6cx69U7wETtq2anFVuu_EKjbw" TargetMode="External"/><Relationship Id="rId235" Type="http://schemas.openxmlformats.org/officeDocument/2006/relationships/hyperlink" Target="https://vymery.bimplatforma.cz/version/97702_YBWNyG7f2XG1SvQ_omNwrlQUL3qN9EMRsHZ4LfXvXTm3Le5kHjBi-9fubtb-AUB21Y-HgvArmYR-4I8T2tX7Iw" TargetMode="External"/><Relationship Id="rId251" Type="http://schemas.openxmlformats.org/officeDocument/2006/relationships/hyperlink" Target="https://podminky.urs.cz/item/CS_URS_2024_01/113154112" TargetMode="External"/><Relationship Id="rId256" Type="http://schemas.openxmlformats.org/officeDocument/2006/relationships/hyperlink" Target="https://podminky.urs.cz/item/CS_URS_2024_01/171251201" TargetMode="External"/><Relationship Id="rId277" Type="http://schemas.openxmlformats.org/officeDocument/2006/relationships/hyperlink" Target="https://podminky.urs.cz/item/CS_URS_2024_01/919125111" TargetMode="External"/><Relationship Id="rId298" Type="http://schemas.openxmlformats.org/officeDocument/2006/relationships/hyperlink" Target="https://podminky.urs.cz/item/CS_URS_2024_01/711161383" TargetMode="External"/><Relationship Id="rId25" Type="http://schemas.openxmlformats.org/officeDocument/2006/relationships/hyperlink" Target="https://podminky.urs.cz/item/CS_URS_2024_01/183402121" TargetMode="External"/><Relationship Id="rId46" Type="http://schemas.openxmlformats.org/officeDocument/2006/relationships/hyperlink" Target="https://vymery.bimplatforma.cz/version/97702_HTZZcXlrw2WEfqT1g5_kHKVQBZiaHYyNcmMkm57w7Oph5PNi06wxwn4adh9wywtZ9CPYL_6IKB5cgQBJyIHY1Q" TargetMode="External"/><Relationship Id="rId67" Type="http://schemas.openxmlformats.org/officeDocument/2006/relationships/hyperlink" Target="https://vymery.bimplatforma.cz/version/97702_ZCvUKT93wZHc8J9gO-F_8FJjDXccbvUbsb1WBuWwCPvi3tntRejXLLdxM6wJj_VdU9NLNqxvzZ3TH4_-1ZLr-w" TargetMode="External"/><Relationship Id="rId116" Type="http://schemas.openxmlformats.org/officeDocument/2006/relationships/hyperlink" Target="https://vymery.bimplatforma.cz/version/97702_jkez5oMGC8-fkVay3BuY3_o1WtKZqqC2Ugrht4ddxjQFEmXiaymjQH_crhJrcz9SM_7zWBotaW4ds5vXrPIQNA" TargetMode="External"/><Relationship Id="rId137" Type="http://schemas.openxmlformats.org/officeDocument/2006/relationships/hyperlink" Target="https://podminky.urs.cz/item/CS_URS_2024_01/596212212" TargetMode="External"/><Relationship Id="rId158" Type="http://schemas.openxmlformats.org/officeDocument/2006/relationships/hyperlink" Target="https://podminky.urs.cz/item/CS_URS_2024_01/578132113" TargetMode="External"/><Relationship Id="rId272" Type="http://schemas.openxmlformats.org/officeDocument/2006/relationships/hyperlink" Target="https://podminky.urs.cz/item/CS_URS_2024_01/985323912" TargetMode="External"/><Relationship Id="rId293" Type="http://schemas.openxmlformats.org/officeDocument/2006/relationships/hyperlink" Target="https://podminky.urs.cz/item/CS_URS_2024_01/997221861" TargetMode="External"/><Relationship Id="rId302" Type="http://schemas.openxmlformats.org/officeDocument/2006/relationships/hyperlink" Target="https://podminky.urs.cz/item/CS_URS_2024_01/460010025" TargetMode="External"/><Relationship Id="rId307" Type="http://schemas.openxmlformats.org/officeDocument/2006/relationships/hyperlink" Target="https://podminky.urs.cz/item/CS_URS_2024_01/460242111" TargetMode="External"/><Relationship Id="rId323" Type="http://schemas.openxmlformats.org/officeDocument/2006/relationships/printerSettings" Target="../printerSettings/printerSettings3.bin"/><Relationship Id="rId20" Type="http://schemas.openxmlformats.org/officeDocument/2006/relationships/hyperlink" Target="https://vymery.bimplatforma.cz/version/97702_VnVNd_lAMGEjMshvPOvuEVPlILZ3QyZLJKSFyT2uMDgWGB9bWyiUTKzq0FhePJBoyouXcJxOQn0iunwtk5rfUw" TargetMode="External"/><Relationship Id="rId41" Type="http://schemas.openxmlformats.org/officeDocument/2006/relationships/hyperlink" Target="https://podminky.urs.cz/item/CS_URS_2024_01/185804312" TargetMode="External"/><Relationship Id="rId62" Type="http://schemas.openxmlformats.org/officeDocument/2006/relationships/hyperlink" Target="https://podminky.urs.cz/item/CS_URS_2024_01/162751119" TargetMode="External"/><Relationship Id="rId83" Type="http://schemas.openxmlformats.org/officeDocument/2006/relationships/hyperlink" Target="https://podminky.urs.cz/item/CS_URS_2024_01/573231107" TargetMode="External"/><Relationship Id="rId88" Type="http://schemas.openxmlformats.org/officeDocument/2006/relationships/hyperlink" Target="https://vymery.bimplatforma.cz/version/97702_xMqDmmi5hGEzbzmUKfyUD0ogLZjdnzjJ6OkRjIfXiqAntnIaS0S_rpMhU0g67s4Npga0VvDqYi2YcbNgynhyJg" TargetMode="External"/><Relationship Id="rId111" Type="http://schemas.openxmlformats.org/officeDocument/2006/relationships/hyperlink" Target="https://podminky.urs.cz/item/CS_URS_2024_01/571901111" TargetMode="External"/><Relationship Id="rId132" Type="http://schemas.openxmlformats.org/officeDocument/2006/relationships/hyperlink" Target="https://vymery.bimplatforma.cz/version/97702_T4Hu4-X4_qH-vJZ-Od0Q3jmYCP1fVQ6mx2DdFo71Crrp2dYOLFvB8MZhOEzZuzpdm6kYF4lzZe_CggOZFIPYJQ" TargetMode="External"/><Relationship Id="rId153" Type="http://schemas.openxmlformats.org/officeDocument/2006/relationships/hyperlink" Target="https://podminky.urs.cz/item/CS_URS_2024_01/979054451" TargetMode="External"/><Relationship Id="rId174" Type="http://schemas.openxmlformats.org/officeDocument/2006/relationships/hyperlink" Target="https://vymery.bimplatforma.cz/version/97702_5Ml0F54ZX4KcJbyznNb-TBViIgDCLv25Gc_ErJ0YlxfVZCwGT6vrnrxbroJVUzqa3zbVtRxY2wWU7HsT6S8C-A" TargetMode="External"/><Relationship Id="rId179" Type="http://schemas.openxmlformats.org/officeDocument/2006/relationships/hyperlink" Target="https://podminky.urs.cz/item/CS_URS_2024_01/171251201" TargetMode="External"/><Relationship Id="rId195" Type="http://schemas.openxmlformats.org/officeDocument/2006/relationships/hyperlink" Target="https://podminky.urs.cz/item/CS_URS_2024_01/892353922" TargetMode="External"/><Relationship Id="rId209" Type="http://schemas.openxmlformats.org/officeDocument/2006/relationships/hyperlink" Target="https://podminky.urs.cz/item/CS_URS_2024_01/899132212" TargetMode="External"/><Relationship Id="rId190" Type="http://schemas.openxmlformats.org/officeDocument/2006/relationships/hyperlink" Target="https://vymery.bimplatforma.cz/version/97702__rS4M-89L0_3vc7rnzPP43IT1sj40Q8QecMMy7OboovUsz3NXvyHBeOPeoQof3l5Cw0wI4k2MJVh7ZAs5esr9g" TargetMode="External"/><Relationship Id="rId204" Type="http://schemas.openxmlformats.org/officeDocument/2006/relationships/hyperlink" Target="https://vymery.bimplatforma.cz/version/97702_S26BUHkjihWZ1gsh1Hn_zR2gQOc0l3u7SQegy20YfOvqk7KSED9gXxjKVF5Z3OxOPwW837l34BhpcH_VUCh-Ug" TargetMode="External"/><Relationship Id="rId220" Type="http://schemas.openxmlformats.org/officeDocument/2006/relationships/hyperlink" Target="https://podminky.urs.cz/item/CS_URS_2024_01/171201231" TargetMode="External"/><Relationship Id="rId225" Type="http://schemas.openxmlformats.org/officeDocument/2006/relationships/hyperlink" Target="https://vymery.bimplatforma.cz/version/97702_yIUsQ86No7yr1E3xiQKVaSInmWqO38a3qhEJm1nhXLaBzZm4XAyZnoDq5dYFqH1lDvb1LavMH4rwPBww4tQDvA" TargetMode="External"/><Relationship Id="rId241" Type="http://schemas.openxmlformats.org/officeDocument/2006/relationships/hyperlink" Target="https://podminky.urs.cz/item/CS_URS_2024_01/113106123" TargetMode="External"/><Relationship Id="rId246" Type="http://schemas.openxmlformats.org/officeDocument/2006/relationships/hyperlink" Target="https://podminky.urs.cz/item/CS_URS_2024_01/113107231" TargetMode="External"/><Relationship Id="rId267" Type="http://schemas.openxmlformats.org/officeDocument/2006/relationships/hyperlink" Target="https://podminky.urs.cz/item/CS_URS_2024_01/985312114" TargetMode="External"/><Relationship Id="rId288" Type="http://schemas.openxmlformats.org/officeDocument/2006/relationships/hyperlink" Target="https://podminky.urs.cz/item/CS_URS_2024_01/997221569" TargetMode="External"/><Relationship Id="rId15" Type="http://schemas.openxmlformats.org/officeDocument/2006/relationships/hyperlink" Target="https://podminky.urs.cz/item/CS_URS_2024_01/181111111" TargetMode="External"/><Relationship Id="rId36" Type="http://schemas.openxmlformats.org/officeDocument/2006/relationships/hyperlink" Target="https://vymery.bimplatforma.cz/version/97702_Ss5n6ysbb50a1dco5Jia2w0fM5h52p2rc4vvVx96UljWyVQ2XvEEkctAHzGJ5KCWLUazs5G_wwVqgu9y_xmTzQ" TargetMode="External"/><Relationship Id="rId57" Type="http://schemas.openxmlformats.org/officeDocument/2006/relationships/hyperlink" Target="https://podminky.urs.cz/item/CS_URS_2024_01/132251102" TargetMode="External"/><Relationship Id="rId106" Type="http://schemas.openxmlformats.org/officeDocument/2006/relationships/hyperlink" Target="https://vymery.bimplatforma.cz/version/97702_KRSG7cbhKV3zoAScWqYJLPXgmFPujOmbHe7qwdRcTXDGZSue98kh4CyrzXLqKVmdE2LFj69qtxxg77GNgaZbDw" TargetMode="External"/><Relationship Id="rId127" Type="http://schemas.openxmlformats.org/officeDocument/2006/relationships/hyperlink" Target="https://podminky.urs.cz/item/CS_URS_2024_01/596412212" TargetMode="External"/><Relationship Id="rId262" Type="http://schemas.openxmlformats.org/officeDocument/2006/relationships/hyperlink" Target="https://podminky.urs.cz/item/CS_URS_2024_01/985131111" TargetMode="External"/><Relationship Id="rId283" Type="http://schemas.openxmlformats.org/officeDocument/2006/relationships/hyperlink" Target="https://podminky.urs.cz/item/CS_URS_2024_01/919735111" TargetMode="External"/><Relationship Id="rId313" Type="http://schemas.openxmlformats.org/officeDocument/2006/relationships/hyperlink" Target="https://podminky.urs.cz/item/CS_URS_2024_01/460661512" TargetMode="External"/><Relationship Id="rId318" Type="http://schemas.openxmlformats.org/officeDocument/2006/relationships/hyperlink" Target="https://vymery.bimplatforma.cz/version/97702_5C6_3GXY-PdFNoeFwUhDyoQCsYd83vq0xdDWFTrORbytlUMnUGsq3VFrfIgHxxXkNuVcQC--WfVE0cUJRiJ0og" TargetMode="External"/><Relationship Id="rId10" Type="http://schemas.openxmlformats.org/officeDocument/2006/relationships/hyperlink" Target="https://vymery.bimplatforma.cz/version/97702_JvtyI0FSj2Fj87-t6jMEj2OT-YHfIUFl5k4OAM44uSPw0KaNy6o1rJ1rs0RhiRr4O8mdG6NFasq7vkPW_cbXAg" TargetMode="External"/><Relationship Id="rId31" Type="http://schemas.openxmlformats.org/officeDocument/2006/relationships/hyperlink" Target="https://podminky.urs.cz/item/CS_URS_2024_01/184813511" TargetMode="External"/><Relationship Id="rId52" Type="http://schemas.openxmlformats.org/officeDocument/2006/relationships/hyperlink" Target="https://vymery.bimplatforma.cz/version/97702_TX9prUOUSj97N4y_Qi6PsKsr7ktlB7H9yr02mkBLoN0FYNM25F0BX64JRqaRTAzwnMHgRFytFkcqDbsE8fZilQ" TargetMode="External"/><Relationship Id="rId73" Type="http://schemas.openxmlformats.org/officeDocument/2006/relationships/hyperlink" Target="https://podminky.urs.cz/item/CS_URS_2024_01/211971121" TargetMode="External"/><Relationship Id="rId78" Type="http://schemas.openxmlformats.org/officeDocument/2006/relationships/hyperlink" Target="https://vymery.bimplatforma.cz/version/97702_oS2aCcdn4qVqPQRqxjhm4Uh7pA1coPJquqITtC_hVCYCUa6B83H8WA2ixFkqnfScb2svYvxP-C_UR9tm7lDMZg" TargetMode="External"/><Relationship Id="rId94" Type="http://schemas.openxmlformats.org/officeDocument/2006/relationships/hyperlink" Target="https://vymery.bimplatforma.cz/version/97702_oS2aCcdn4qVqPQRqxjhm4Uh7pA1coPJquqITtC_hVCYCUa6B83H8WA2ixFkqnfScb2svYvxP-C_UR9tm7lDMZg" TargetMode="External"/><Relationship Id="rId99" Type="http://schemas.openxmlformats.org/officeDocument/2006/relationships/hyperlink" Target="https://podminky.urs.cz/item/CS_URS_2024_01/565135101" TargetMode="External"/><Relationship Id="rId101" Type="http://schemas.openxmlformats.org/officeDocument/2006/relationships/hyperlink" Target="https://podminky.urs.cz/item/CS_URS_2024_01/567122111" TargetMode="External"/><Relationship Id="rId122" Type="http://schemas.openxmlformats.org/officeDocument/2006/relationships/hyperlink" Target="https://vymery.bimplatforma.cz/version/97702_AI2X5VAwI0BRZx2-hNwkLhMq0ZP4W4RyRgNvhSY705Z4C_oKGfgf71g6ICshfhGuKCj8Wk8vor_8ARowXASTsg" TargetMode="External"/><Relationship Id="rId143" Type="http://schemas.openxmlformats.org/officeDocument/2006/relationships/hyperlink" Target="https://podminky.urs.cz/item/CS_URS_2024_01/566201111" TargetMode="External"/><Relationship Id="rId148" Type="http://schemas.openxmlformats.org/officeDocument/2006/relationships/hyperlink" Target="https://vymery.bimplatforma.cz/version/97702_mGlAZoA5GFQxPucCGXa6-R-FmIwlEbZgDV2F-wextdyrxHzvbawTMhSAB2_opimmwwS_npPEJ5jzQNQGKTHeJw" TargetMode="External"/><Relationship Id="rId164" Type="http://schemas.openxmlformats.org/officeDocument/2006/relationships/hyperlink" Target="https://podminky.urs.cz/item/CS_URS_2024_01/919726123" TargetMode="External"/><Relationship Id="rId169" Type="http://schemas.openxmlformats.org/officeDocument/2006/relationships/hyperlink" Target="https://vymery.bimplatforma.cz/version/97702_iLWKCY__v8nTkNYLZ1LTVzydPQsdp6I3Ys07k4SgFoZoRu_gwsfp_IBb-wII5r8-MKqlNx-3B625C7dxZI8T4g" TargetMode="External"/><Relationship Id="rId185" Type="http://schemas.openxmlformats.org/officeDocument/2006/relationships/hyperlink" Target="https://podminky.urs.cz/item/CS_URS_2024_01/451573111" TargetMode="External"/><Relationship Id="rId4" Type="http://schemas.openxmlformats.org/officeDocument/2006/relationships/hyperlink" Target="https://podminky.urs.cz/item/CS_URS_2024_01/162751119" TargetMode="External"/><Relationship Id="rId9" Type="http://schemas.openxmlformats.org/officeDocument/2006/relationships/hyperlink" Target="https://podminky.urs.cz/item/CS_URS_2024_01/181152301" TargetMode="External"/><Relationship Id="rId180" Type="http://schemas.openxmlformats.org/officeDocument/2006/relationships/hyperlink" Target="https://podminky.urs.cz/item/CS_URS_2024_01/171201231" TargetMode="External"/><Relationship Id="rId210" Type="http://schemas.openxmlformats.org/officeDocument/2006/relationships/hyperlink" Target="https://podminky.urs.cz/item/CS_URS_2024_01/899132213" TargetMode="External"/><Relationship Id="rId215" Type="http://schemas.openxmlformats.org/officeDocument/2006/relationships/hyperlink" Target="https://vymery.bimplatforma.cz/version/97702_8q5V2pXZnHsLP3mBM8YQsvjwWFFFqE6AsBhTeH59SRQH_SCeTP5MriFT2xuPYdRtCkHAQtlXFEgCelxRbjD3cA" TargetMode="External"/><Relationship Id="rId236" Type="http://schemas.openxmlformats.org/officeDocument/2006/relationships/hyperlink" Target="https://vymery.bimplatforma.cz/version/97702_c3h9y1K5Rswy9mFye3SBbNFpNOspbRXGRxOeg-fF4hBuVlwDxM8udZsKRsdB1WSbJ7OIYd6zzoMqBCkBrdcEvg" TargetMode="External"/><Relationship Id="rId257" Type="http://schemas.openxmlformats.org/officeDocument/2006/relationships/hyperlink" Target="https://podminky.urs.cz/item/CS_URS_2024_01/890411811" TargetMode="External"/><Relationship Id="rId278" Type="http://schemas.openxmlformats.org/officeDocument/2006/relationships/hyperlink" Target="https://vymery.bimplatforma.cz/version/97702_Vq7PlSuDF1K4voR66WR1U2qZjGTUSjPSRpPK2U-EiS79XhjrQiNYPBF_alXzib7gOB_reDelny7BsVCzJlx-tw" TargetMode="External"/><Relationship Id="rId26" Type="http://schemas.openxmlformats.org/officeDocument/2006/relationships/hyperlink" Target="https://vymery.bimplatforma.cz/version/97702_u2eJe7UKzuiZLA4bBH8xGmOs7qKDheVVtJCMJieJudc-pkgagtxYaiXoOh7pXMxuOo-cPtbUyuWzdEyyzNb8WA" TargetMode="External"/><Relationship Id="rId231" Type="http://schemas.openxmlformats.org/officeDocument/2006/relationships/hyperlink" Target="https://podminky.urs.cz/item/CS_URS_2024_01/916131213" TargetMode="External"/><Relationship Id="rId252" Type="http://schemas.openxmlformats.org/officeDocument/2006/relationships/hyperlink" Target="https://podminky.urs.cz/item/CS_URS_2024_01/113154113" TargetMode="External"/><Relationship Id="rId273" Type="http://schemas.openxmlformats.org/officeDocument/2006/relationships/hyperlink" Target="https://podminky.urs.cz/item/CS_URS_2024_01/919112212" TargetMode="External"/><Relationship Id="rId294" Type="http://schemas.openxmlformats.org/officeDocument/2006/relationships/hyperlink" Target="https://podminky.urs.cz/item/CS_URS_2024_01/997221873" TargetMode="External"/><Relationship Id="rId308" Type="http://schemas.openxmlformats.org/officeDocument/2006/relationships/hyperlink" Target="https://podminky.urs.cz/item/CS_URS_2024_01/460242121" TargetMode="External"/><Relationship Id="rId47" Type="http://schemas.openxmlformats.org/officeDocument/2006/relationships/hyperlink" Target="https://podminky.urs.cz/item/CS_URS_2024_01/171152501" TargetMode="External"/><Relationship Id="rId68" Type="http://schemas.openxmlformats.org/officeDocument/2006/relationships/hyperlink" Target="https://podminky.urs.cz/item/CS_URS_2024_01/171201231" TargetMode="External"/><Relationship Id="rId89" Type="http://schemas.openxmlformats.org/officeDocument/2006/relationships/hyperlink" Target="https://podminky.urs.cz/item/CS_URS_2024_01/919721101" TargetMode="External"/><Relationship Id="rId112" Type="http://schemas.openxmlformats.org/officeDocument/2006/relationships/hyperlink" Target="https://vymery.bimplatforma.cz/version/97702_iFsA9pa7M_5nkR0q5_WscsikVYIvsg7KJ5CqEYoIX4dtI0Mx5fjzi0ZSwO_DNP8IzSOkzLA4HYTzNS9vvJN0-A" TargetMode="External"/><Relationship Id="rId133" Type="http://schemas.openxmlformats.org/officeDocument/2006/relationships/hyperlink" Target="https://podminky.urs.cz/item/CS_URS_2024_01/567122111" TargetMode="External"/><Relationship Id="rId154" Type="http://schemas.openxmlformats.org/officeDocument/2006/relationships/hyperlink" Target="https://vymery.bimplatforma.cz/version/97702_6Bh5oZDSXHWSyfUMaZlSHftqcfnpSFuetjf1c0wIgLGYBiRs_bI_Goz41jnMDTupoPA7eSYli6i96M2RUk9ywA" TargetMode="External"/><Relationship Id="rId175" Type="http://schemas.openxmlformats.org/officeDocument/2006/relationships/hyperlink" Target="https://podminky.urs.cz/item/CS_URS_2024_01/151101112" TargetMode="External"/><Relationship Id="rId196" Type="http://schemas.openxmlformats.org/officeDocument/2006/relationships/hyperlink" Target="https://vymery.bimplatforma.cz/version/97702__S3eI2r1HCAYr8Pt4P2aEyejGuydfXtosKhrfCA4xvOug92YAs_oIUIS_OKLLCNhrRUihKIVxZT03ZpQeOj67Q" TargetMode="External"/><Relationship Id="rId200" Type="http://schemas.openxmlformats.org/officeDocument/2006/relationships/hyperlink" Target="https://vymery.bimplatforma.cz/version/97702_S26BUHkjihWZ1gsh1Hn_zR2gQOc0l3u7SQegy20YfOvqk7KSED9gXxjKVF5Z3OxOPwW837l34BhpcH_VUCh-Ug" TargetMode="External"/><Relationship Id="rId16" Type="http://schemas.openxmlformats.org/officeDocument/2006/relationships/hyperlink" Target="https://vymery.bimplatforma.cz/version/97702_m3tRfuiwe29JbDlKC2k5D_RSzuDWl5nSwlzQS-g41Wkdxses7wAOubbpdO4YwKbFrhHlQPOTxDaUNWc1NAOgFw" TargetMode="External"/><Relationship Id="rId221" Type="http://schemas.openxmlformats.org/officeDocument/2006/relationships/hyperlink" Target="https://vymery.bimplatforma.cz/version/97702_8q5V2pXZnHsLP3mBM8YQsvjwWFFFqE6AsBhTeH59SRQH_SCeTP5MriFT2xuPYdRtCkHAQtlXFEgCelxRbjD3cA" TargetMode="External"/><Relationship Id="rId242" Type="http://schemas.openxmlformats.org/officeDocument/2006/relationships/hyperlink" Target="https://podminky.urs.cz/item/CS_URS_2024_01/113106161" TargetMode="External"/><Relationship Id="rId263" Type="http://schemas.openxmlformats.org/officeDocument/2006/relationships/hyperlink" Target="https://podminky.urs.cz/item/CS_URS_2024_01/985131311" TargetMode="External"/><Relationship Id="rId284" Type="http://schemas.openxmlformats.org/officeDocument/2006/relationships/hyperlink" Target="https://vymery.bimplatforma.cz/version/97702_pEC-5WLVcR79XJ2Vl2hE1h6DACN9yWu35xUjQ1PJ6LOth72H11QR-Az1nkyiSGnk1SrhxdRVAbpwT7hMOVzusQ" TargetMode="External"/><Relationship Id="rId319" Type="http://schemas.openxmlformats.org/officeDocument/2006/relationships/hyperlink" Target="https://podminky.urs.cz/item/CS_URS_2024_01/460841151" TargetMode="External"/><Relationship Id="rId37" Type="http://schemas.openxmlformats.org/officeDocument/2006/relationships/hyperlink" Target="https://podminky.urs.cz/item/CS_URS_2024_01/185804215" TargetMode="External"/><Relationship Id="rId58" Type="http://schemas.openxmlformats.org/officeDocument/2006/relationships/hyperlink" Target="https://vymery.bimplatforma.cz/version/97702_ZCvUKT93wZHc8J9gO-F_8FJjDXccbvUbsb1WBuWwCPvi3tntRejXLLdxM6wJj_VdU9NLNqxvzZ3TH4_-1ZLr-w" TargetMode="External"/><Relationship Id="rId79" Type="http://schemas.openxmlformats.org/officeDocument/2006/relationships/hyperlink" Target="https://podminky.urs.cz/item/CS_URS_2024_01/565135111" TargetMode="External"/><Relationship Id="rId102" Type="http://schemas.openxmlformats.org/officeDocument/2006/relationships/hyperlink" Target="https://vymery.bimplatforma.cz/version/97702_65-ytoV4QZbFySmsjw6FNFOUA6WxTqzDu2hPzVQNX_mYpSARAnfHqFmFPnPu9U1dePjUonFOYvcSIMpTH46soQ" TargetMode="External"/><Relationship Id="rId123" Type="http://schemas.openxmlformats.org/officeDocument/2006/relationships/hyperlink" Target="https://podminky.urs.cz/item/CS_URS_2024_01/938909331" TargetMode="External"/><Relationship Id="rId144" Type="http://schemas.openxmlformats.org/officeDocument/2006/relationships/hyperlink" Target="https://vymery.bimplatforma.cz/version/97702_6Bh5oZDSXHWSyfUMaZlSHftqcfnpSFuetjf1c0wIgLGYBiRs_bI_Goz41jnMDTupoPA7eSYli6i96M2RUk9ywA" TargetMode="External"/><Relationship Id="rId90" Type="http://schemas.openxmlformats.org/officeDocument/2006/relationships/hyperlink" Target="https://vymery.bimplatforma.cz/version/97702_EJIFAWCuo8GcuwRrszxUeA_7RcaqnbN_Z7SMvlHddrRkZMFKKgUkwgPvjFwObVz5_qhU6cA7hJO9t6-WgM1Dxg" TargetMode="External"/><Relationship Id="rId165" Type="http://schemas.openxmlformats.org/officeDocument/2006/relationships/hyperlink" Target="https://vymery.bimplatforma.cz/version/97702_vbs6qg1D6fIcWLJcHq4eSZVLLl065ayo30hUJzuhtmWLzpCcSzJon4EYfIdvlxopMpiNB1SOl-3XRzEGOHAmRw" TargetMode="External"/><Relationship Id="rId186" Type="http://schemas.openxmlformats.org/officeDocument/2006/relationships/hyperlink" Target="https://vymery.bimplatforma.cz/version/97702_s6WsCt_fQ9N-gg3Fg-32PcevvZnRWehv0XszuN602nDW_YFci53CgQmu7T6K5rxPWJiFn2313r6DbdY2m31DoA" TargetMode="External"/><Relationship Id="rId211" Type="http://schemas.openxmlformats.org/officeDocument/2006/relationships/hyperlink" Target="https://podminky.urs.cz/item/CS_URS_2024_01/899133111" TargetMode="External"/><Relationship Id="rId232" Type="http://schemas.openxmlformats.org/officeDocument/2006/relationships/hyperlink" Target="https://vymery.bimplatforma.cz/version/97702_u4bek7mcEjnRZboA-tJwMr3VF1Z4s22Y_VGX6DXBjYNeUVR-wfy5OocIRul2AaD0LeM6-eNofaMKTwNlprj8yw" TargetMode="External"/><Relationship Id="rId253" Type="http://schemas.openxmlformats.org/officeDocument/2006/relationships/hyperlink" Target="https://podminky.urs.cz/item/CS_URS_2024_01/113202111" TargetMode="External"/><Relationship Id="rId274" Type="http://schemas.openxmlformats.org/officeDocument/2006/relationships/hyperlink" Target="https://vymery.bimplatforma.cz/version/97702_Vq7PlSuDF1K4voR66WR1U2qZjGTUSjPSRpPK2U-EiS79XhjrQiNYPBF_alXzib7gOB_reDelny7BsVCzJlx-tw" TargetMode="External"/><Relationship Id="rId295" Type="http://schemas.openxmlformats.org/officeDocument/2006/relationships/hyperlink" Target="https://podminky.urs.cz/item/CS_URS_2024_01/997221875" TargetMode="External"/><Relationship Id="rId309" Type="http://schemas.openxmlformats.org/officeDocument/2006/relationships/hyperlink" Target="https://podminky.urs.cz/item/CS_URS_2024_01/460341113" TargetMode="External"/><Relationship Id="rId27" Type="http://schemas.openxmlformats.org/officeDocument/2006/relationships/hyperlink" Target="https://podminky.urs.cz/item/CS_URS_2024_01/183403153" TargetMode="External"/><Relationship Id="rId48" Type="http://schemas.openxmlformats.org/officeDocument/2006/relationships/hyperlink" Target="https://vymery.bimplatforma.cz/version/97702_pUNoH3X4aMrxjOu8WC63FG1b1n6Q81XMWnlvNu0QxjIYl837cuPi2x72q6NdYkMo7osHPdQWvs6ntAoDpUqFXA" TargetMode="External"/><Relationship Id="rId69" Type="http://schemas.openxmlformats.org/officeDocument/2006/relationships/hyperlink" Target="https://vymery.bimplatforma.cz/version/97702_ZCvUKT93wZHc8J9gO-F_8FJjDXccbvUbsb1WBuWwCPvi3tntRejXLLdxM6wJj_VdU9NLNqxvzZ3TH4_-1ZLr-w" TargetMode="External"/><Relationship Id="rId113" Type="http://schemas.openxmlformats.org/officeDocument/2006/relationships/hyperlink" Target="https://podminky.urs.cz/item/CS_URS_2024_01/573111112" TargetMode="External"/><Relationship Id="rId134" Type="http://schemas.openxmlformats.org/officeDocument/2006/relationships/hyperlink" Target="https://vymery.bimplatforma.cz/version/97702_o4ze5VYIHUgl2wJKnzh5XDg8v2IzLmq9eEsmbS_lP6tf0wKoMURM1GDrGmasKypXPhUTcKDm3BbJweU59Kfc8A" TargetMode="External"/><Relationship Id="rId320" Type="http://schemas.openxmlformats.org/officeDocument/2006/relationships/hyperlink" Target="https://vymery.bimplatforma.cz/version/97702_5C6_3GXY-PdFNoeFwUhDyoQCsYd83vq0xdDWFTrORbytlUMnUGsq3VFrfIgHxxXkNuVcQC--WfVE0cUJRiJ0og" TargetMode="External"/><Relationship Id="rId80" Type="http://schemas.openxmlformats.org/officeDocument/2006/relationships/hyperlink" Target="https://vymery.bimplatforma.cz/version/97702_9947UMnL9Axxi-RGAdj5Q5Mv48tYD86rdazf_c2uZJzE7w_Ew_BOGA6NoynX-aNXnYUKpCBXmR9xaKVeMIj6lw" TargetMode="External"/><Relationship Id="rId155" Type="http://schemas.openxmlformats.org/officeDocument/2006/relationships/hyperlink" Target="https://podminky.urs.cz/item/CS_URS_2024_01/564841011" TargetMode="External"/><Relationship Id="rId176" Type="http://schemas.openxmlformats.org/officeDocument/2006/relationships/hyperlink" Target="https://vymery.bimplatforma.cz/version/97702_5Ml0F54ZX4KcJbyznNb-TBViIgDCLv25Gc_ErJ0YlxfVZCwGT6vrnrxbroJVUzqa3zbVtRxY2wWU7HsT6S8C-A" TargetMode="External"/><Relationship Id="rId197" Type="http://schemas.openxmlformats.org/officeDocument/2006/relationships/hyperlink" Target="https://podminky.urs.cz/item/CS_URS_2024_01/895941302" TargetMode="External"/><Relationship Id="rId201" Type="http://schemas.openxmlformats.org/officeDocument/2006/relationships/hyperlink" Target="https://podminky.urs.cz/item/CS_URS_2024_01/895941322" TargetMode="External"/><Relationship Id="rId222" Type="http://schemas.openxmlformats.org/officeDocument/2006/relationships/hyperlink" Target="https://podminky.urs.cz/item/CS_URS_2024_01/914111111" TargetMode="External"/><Relationship Id="rId243" Type="http://schemas.openxmlformats.org/officeDocument/2006/relationships/hyperlink" Target="https://podminky.urs.cz/item/CS_URS_2024_01/113107152" TargetMode="External"/><Relationship Id="rId264" Type="http://schemas.openxmlformats.org/officeDocument/2006/relationships/hyperlink" Target="https://podminky.urs.cz/item/CS_URS_2024_01/985139112" TargetMode="External"/><Relationship Id="rId285" Type="http://schemas.openxmlformats.org/officeDocument/2006/relationships/hyperlink" Target="https://podminky.urs.cz/item/CS_URS_2024_01/997221551" TargetMode="External"/><Relationship Id="rId17" Type="http://schemas.openxmlformats.org/officeDocument/2006/relationships/hyperlink" Target="https://podminky.urs.cz/item/CS_URS_2024_01/181311103" TargetMode="External"/><Relationship Id="rId38" Type="http://schemas.openxmlformats.org/officeDocument/2006/relationships/hyperlink" Target="https://vymery.bimplatforma.cz/version/97702_Ss5n6ysbb50a1dco5Jia2w0fM5h52p2rc4vvVx96UljWyVQ2XvEEkctAHzGJ5KCWLUazs5G_wwVqgu9y_xmTzQ" TargetMode="External"/><Relationship Id="rId59" Type="http://schemas.openxmlformats.org/officeDocument/2006/relationships/hyperlink" Target="https://podminky.urs.cz/item/CS_URS_2024_01/162751117" TargetMode="External"/><Relationship Id="rId103" Type="http://schemas.openxmlformats.org/officeDocument/2006/relationships/hyperlink" Target="https://podminky.urs.cz/item/CS_URS_2024_01/573231107" TargetMode="External"/><Relationship Id="rId124" Type="http://schemas.openxmlformats.org/officeDocument/2006/relationships/hyperlink" Target="https://vymery.bimplatforma.cz/version/97702_hCavcZqCrGzuSTjtRssOqJgV0IFx94wgq8QfaVDpwk8Asq5K-DM6lOj01pskmOuRUMcorJ3cjqF8A9-gy4nX8Q" TargetMode="External"/><Relationship Id="rId310" Type="http://schemas.openxmlformats.org/officeDocument/2006/relationships/hyperlink" Target="https://podminky.urs.cz/item/CS_URS_2024_01/460341121" TargetMode="External"/><Relationship Id="rId70" Type="http://schemas.openxmlformats.org/officeDocument/2006/relationships/hyperlink" Target="https://vymery.bimplatforma.cz/version/97702_ZCvUKT93wZHc8J9gO-F_8FJjDXccbvUbsb1WBuWwCPvi3tntRejXLLdxM6wJj_VdU9NLNqxvzZ3TH4_-1ZLr-w" TargetMode="External"/><Relationship Id="rId91" Type="http://schemas.openxmlformats.org/officeDocument/2006/relationships/hyperlink" Target="https://podminky.urs.cz/item/CS_URS_2024_01/919721221" TargetMode="External"/><Relationship Id="rId145" Type="http://schemas.openxmlformats.org/officeDocument/2006/relationships/hyperlink" Target="https://podminky.urs.cz/item/CS_URS_2024_01/596211113" TargetMode="External"/><Relationship Id="rId166" Type="http://schemas.openxmlformats.org/officeDocument/2006/relationships/hyperlink" Target="https://podminky.urs.cz/item/CS_URS_2024_01/571908111" TargetMode="External"/><Relationship Id="rId187" Type="http://schemas.openxmlformats.org/officeDocument/2006/relationships/hyperlink" Target="https://podminky.urs.cz/item/CS_URS_2024_01/871353123" TargetMode="External"/><Relationship Id="rId1" Type="http://schemas.openxmlformats.org/officeDocument/2006/relationships/hyperlink" Target="https://podminky.urs.cz/item/CS_URS_2024_01/122251101" TargetMode="External"/><Relationship Id="rId212" Type="http://schemas.openxmlformats.org/officeDocument/2006/relationships/hyperlink" Target="https://podminky.urs.cz/item/CS_URS_2024_01/162751117" TargetMode="External"/><Relationship Id="rId233" Type="http://schemas.openxmlformats.org/officeDocument/2006/relationships/hyperlink" Target="https://vymery.bimplatforma.cz/version/97702_YRAqcTQv2XLlpRQm2NG9NkjIFuhmYVrj1dymdkWipA-arJWwcMO-qcMg7zdiNGEsSgMIwW15JCnuLRYrN8MSEg" TargetMode="External"/><Relationship Id="rId254" Type="http://schemas.openxmlformats.org/officeDocument/2006/relationships/hyperlink" Target="https://podminky.urs.cz/item/CS_URS_2024_01/122251102" TargetMode="External"/><Relationship Id="rId28" Type="http://schemas.openxmlformats.org/officeDocument/2006/relationships/hyperlink" Target="https://vymery.bimplatforma.cz/version/97702_8BWImkZD_Yi9Eo-BmfiVOU7oWNKDcRpCj6XyCJ-3sU8qYF_ybUrpkGMI4jYBGwiIJyWJGHoqS8z-1_tR7QZY4g" TargetMode="External"/><Relationship Id="rId49" Type="http://schemas.openxmlformats.org/officeDocument/2006/relationships/hyperlink" Target="https://podminky.urs.cz/item/CS_URS_2024_01/171251201" TargetMode="External"/><Relationship Id="rId114" Type="http://schemas.openxmlformats.org/officeDocument/2006/relationships/hyperlink" Target="https://vymery.bimplatforma.cz/version/97702_iFsA9pa7M_5nkR0q5_WscsikVYIvsg7KJ5CqEYoIX4dtI0Mx5fjzi0ZSwO_DNP8IzSOkzLA4HYTzNS9vvJN0-A" TargetMode="External"/><Relationship Id="rId275" Type="http://schemas.openxmlformats.org/officeDocument/2006/relationships/hyperlink" Target="https://podminky.urs.cz/item/CS_URS_2024_01/919122111" TargetMode="External"/><Relationship Id="rId296" Type="http://schemas.openxmlformats.org/officeDocument/2006/relationships/hyperlink" Target="https://podminky.urs.cz/item/CS_URS_2024_01/998225111" TargetMode="External"/><Relationship Id="rId300" Type="http://schemas.openxmlformats.org/officeDocument/2006/relationships/hyperlink" Target="https://podminky.urs.cz/item/CS_URS_2024_01/460010024" TargetMode="External"/><Relationship Id="rId60" Type="http://schemas.openxmlformats.org/officeDocument/2006/relationships/hyperlink" Target="https://vymery.bimplatforma.cz/version/97702_ZCvUKT93wZHc8J9gO-F_8FJjDXccbvUbsb1WBuWwCPvi3tntRejXLLdxM6wJj_VdU9NLNqxvzZ3TH4_-1ZLr-w" TargetMode="External"/><Relationship Id="rId81" Type="http://schemas.openxmlformats.org/officeDocument/2006/relationships/hyperlink" Target="https://podminky.urs.cz/item/CS_URS_2024_01/567122111" TargetMode="External"/><Relationship Id="rId135" Type="http://schemas.openxmlformats.org/officeDocument/2006/relationships/hyperlink" Target="https://podminky.urs.cz/item/CS_URS_2024_01/591211111" TargetMode="External"/><Relationship Id="rId156" Type="http://schemas.openxmlformats.org/officeDocument/2006/relationships/hyperlink" Target="https://vymery.bimplatforma.cz/version/97702_vbs6qg1D6fIcWLJcHq4eSZVLLl065ayo30hUJzuhtmWLzpCcSzJon4EYfIdvlxopMpiNB1SOl-3XRzEGOHAmRw" TargetMode="External"/><Relationship Id="rId177" Type="http://schemas.openxmlformats.org/officeDocument/2006/relationships/hyperlink" Target="https://podminky.urs.cz/item/CS_URS_2024_01/162751117" TargetMode="External"/><Relationship Id="rId198" Type="http://schemas.openxmlformats.org/officeDocument/2006/relationships/hyperlink" Target="https://vymery.bimplatforma.cz/version/97702_S26BUHkjihWZ1gsh1Hn_zR2gQOc0l3u7SQegy20YfOvqk7KSED9gXxjKVF5Z3OxOPwW837l34BhpcH_VUCh-Ug" TargetMode="External"/><Relationship Id="rId321" Type="http://schemas.openxmlformats.org/officeDocument/2006/relationships/hyperlink" Target="https://podminky.urs.cz/item/CS_URS_2024_01/460841811" TargetMode="External"/><Relationship Id="rId202" Type="http://schemas.openxmlformats.org/officeDocument/2006/relationships/hyperlink" Target="https://vymery.bimplatforma.cz/version/97702_S26BUHkjihWZ1gsh1Hn_zR2gQOc0l3u7SQegy20YfOvqk7KSED9gXxjKVF5Z3OxOPwW837l34BhpcH_VUCh-Ug" TargetMode="External"/><Relationship Id="rId223" Type="http://schemas.openxmlformats.org/officeDocument/2006/relationships/hyperlink" Target="https://vymery.bimplatforma.cz/version/97702_KHdITtjQviZUyPgAGzwHjkyGXLsOUZbBeHa7t0X3LftZOz1hSI_ugq6iDiN1-ODjGTn6zyHpJTeAAXF5KTtFaA" TargetMode="External"/><Relationship Id="rId244" Type="http://schemas.openxmlformats.org/officeDocument/2006/relationships/hyperlink" Target="https://podminky.urs.cz/item/CS_URS_2024_01/113107222" TargetMode="External"/><Relationship Id="rId18" Type="http://schemas.openxmlformats.org/officeDocument/2006/relationships/hyperlink" Target="https://vymery.bimplatforma.cz/version/97702_JajlMLgYk7hJIV96nrzWXlBRFX6SHEzfFGxbJEqledgZBBFoZGfNoCM-7VL0A6jCBFq1t5-zYE7LYtpmpmB_SA" TargetMode="External"/><Relationship Id="rId39" Type="http://schemas.openxmlformats.org/officeDocument/2006/relationships/hyperlink" Target="https://podminky.urs.cz/item/CS_URS_2024_01/185804311" TargetMode="External"/><Relationship Id="rId265" Type="http://schemas.openxmlformats.org/officeDocument/2006/relationships/hyperlink" Target="https://podminky.urs.cz/item/CS_URS_2024_01/985311113" TargetMode="External"/><Relationship Id="rId286" Type="http://schemas.openxmlformats.org/officeDocument/2006/relationships/hyperlink" Target="https://podminky.urs.cz/item/CS_URS_2024_01/997221559" TargetMode="External"/><Relationship Id="rId50" Type="http://schemas.openxmlformats.org/officeDocument/2006/relationships/hyperlink" Target="https://podminky.urs.cz/item/CS_URS_2024_01/171201231" TargetMode="External"/><Relationship Id="rId104" Type="http://schemas.openxmlformats.org/officeDocument/2006/relationships/hyperlink" Target="https://vymery.bimplatforma.cz/version/97702_KRSG7cbhKV3zoAScWqYJLPXgmFPujOmbHe7qwdRcTXDGZSue98kh4CyrzXLqKVmdE2LFj69qtxxg77GNgaZbDw" TargetMode="External"/><Relationship Id="rId125" Type="http://schemas.openxmlformats.org/officeDocument/2006/relationships/hyperlink" Target="https://podminky.urs.cz/item/CS_URS_2024_01/564841111" TargetMode="External"/><Relationship Id="rId146" Type="http://schemas.openxmlformats.org/officeDocument/2006/relationships/hyperlink" Target="https://vymery.bimplatforma.cz/version/97702_FHTSl_Tyht_kLsy5AEZ2ECixJi4BhC9r6vXtSa1_P7oA95eNk1j0P8tfeBvM1JYi8AfQllJAL10ptYzOxdFBiw" TargetMode="External"/><Relationship Id="rId167" Type="http://schemas.openxmlformats.org/officeDocument/2006/relationships/hyperlink" Target="https://vymery.bimplatforma.cz/version/97702_iLWKCY__v8nTkNYLZ1LTVzydPQsdp6I3Ys07k4SgFoZoRu_gwsfp_IBb-wII5r8-MKqlNx-3B625C7dxZI8T4g" TargetMode="External"/><Relationship Id="rId188" Type="http://schemas.openxmlformats.org/officeDocument/2006/relationships/hyperlink" Target="https://vymery.bimplatforma.cz/version/97702_lmAVeYF3CL0fzU9D3Qo_xj50-G6uzmLpBfVVOV30TTaplQ-vlNUdPSim55edamvQ_rzdq8xpM4QJ-kQ2x_5aag" TargetMode="External"/><Relationship Id="rId311" Type="http://schemas.openxmlformats.org/officeDocument/2006/relationships/hyperlink" Target="https://podminky.urs.cz/item/CS_URS_2024_01/460361121" TargetMode="External"/><Relationship Id="rId71" Type="http://schemas.openxmlformats.org/officeDocument/2006/relationships/hyperlink" Target="https://podminky.urs.cz/item/CS_URS_2024_01/211531111" TargetMode="External"/><Relationship Id="rId92" Type="http://schemas.openxmlformats.org/officeDocument/2006/relationships/hyperlink" Target="https://vymery.bimplatforma.cz/version/97702_1Mr4S9feqaJJy99czBqghc8Vd4xFuJEZ-ru82zJxyaURD54xbnBavkkDV5jY1oYeX1VO42f9J3WBuhm7gm_pgw" TargetMode="External"/><Relationship Id="rId213" Type="http://schemas.openxmlformats.org/officeDocument/2006/relationships/hyperlink" Target="https://vymery.bimplatforma.cz/version/97702_8q5V2pXZnHsLP3mBM8YQsvjwWFFFqE6AsBhTeH59SRQH_SCeTP5MriFT2xuPYdRtCkHAQtlXFEgCelxRbjD3cA" TargetMode="External"/><Relationship Id="rId234" Type="http://schemas.openxmlformats.org/officeDocument/2006/relationships/hyperlink" Target="https://vymery.bimplatforma.cz/version/97702_7tgzkYL_kN5cXpR7Kqh1I6bacmcKLv6rOFXWHtUXuRs969TeDBECS34YC-m68DidHk2i1n1VxUSjMW7BKwUjYA" TargetMode="External"/><Relationship Id="rId2" Type="http://schemas.openxmlformats.org/officeDocument/2006/relationships/hyperlink" Target="https://vymery.bimplatforma.cz/version/97702_PLUSHd51jjLplc0jwXmdSi5Mw1347VXnLAXSiZR0DtXDopDpeZrJLUNcOYAhkf1BTzIIlWzYPZzLfO3bDtlHfQ" TargetMode="External"/><Relationship Id="rId29" Type="http://schemas.openxmlformats.org/officeDocument/2006/relationships/hyperlink" Target="https://podminky.urs.cz/item/CS_URS_2024_01/183403161" TargetMode="External"/><Relationship Id="rId255" Type="http://schemas.openxmlformats.org/officeDocument/2006/relationships/hyperlink" Target="https://podminky.urs.cz/item/CS_URS_2024_01/162551107" TargetMode="External"/><Relationship Id="rId276" Type="http://schemas.openxmlformats.org/officeDocument/2006/relationships/hyperlink" Target="https://vymery.bimplatforma.cz/version/97702_Vq7PlSuDF1K4voR66WR1U2qZjGTUSjPSRpPK2U-EiS79XhjrQiNYPBF_alXzib7gOB_reDelny7BsVCzJlx-tw" TargetMode="External"/><Relationship Id="rId297" Type="http://schemas.openxmlformats.org/officeDocument/2006/relationships/hyperlink" Target="https://podminky.urs.cz/item/CS_URS_2024_01/711161222" TargetMode="External"/><Relationship Id="rId40" Type="http://schemas.openxmlformats.org/officeDocument/2006/relationships/hyperlink" Target="https://vymery.bimplatforma.cz/version/97702_Q5eOrGhE881sCjtgTX5-HyXiPa-sm3DUHMGwzRn5V_q6pIM1BeSMkKzTZmAP4WCTm3ut5g3shmrRkxeKijuxKA" TargetMode="External"/><Relationship Id="rId115" Type="http://schemas.openxmlformats.org/officeDocument/2006/relationships/hyperlink" Target="https://podminky.urs.cz/item/CS_URS_2024_01/573231107" TargetMode="External"/><Relationship Id="rId136" Type="http://schemas.openxmlformats.org/officeDocument/2006/relationships/hyperlink" Target="https://vymery.bimplatforma.cz/version/97702_uyzOVIdUZ-Xur1PwZxOm6JB8rno3MQBV1f5TDTe639KB8SMHy8I7i_0ckLDx1sdHRFULP4JhiAOHWt83Q-gdzg" TargetMode="External"/><Relationship Id="rId157" Type="http://schemas.openxmlformats.org/officeDocument/2006/relationships/hyperlink" Target="https://vymery.bimplatforma.cz/version/97702_d96Rr-HRFZkcpHHnkI3EKGwrozrVu0T_GWrB_mb3wbddx8qVdBRAd3J6MgtyybNunrF1a0vI6pG6EYoSKOufNg" TargetMode="External"/><Relationship Id="rId178" Type="http://schemas.openxmlformats.org/officeDocument/2006/relationships/hyperlink" Target="https://podminky.urs.cz/item/CS_URS_2024_01/162751119" TargetMode="External"/><Relationship Id="rId301" Type="http://schemas.openxmlformats.org/officeDocument/2006/relationships/hyperlink" Target="https://vymery.bimplatforma.cz/version/97702_-i3cd0u2el3tG0FfM83TQCqLaziJP56JBPG-eywPqUvEDtBW1YJHol1uXr_9YmBlp8c_Xe7t7ER_Yqs-W1s8iQ" TargetMode="External"/><Relationship Id="rId322" Type="http://schemas.openxmlformats.org/officeDocument/2006/relationships/hyperlink" Target="https://podminky.urs.cz/item/CS_URS_2024_01/469981111" TargetMode="External"/><Relationship Id="rId61" Type="http://schemas.openxmlformats.org/officeDocument/2006/relationships/hyperlink" Target="https://vymery.bimplatforma.cz/version/97702_ZCvUKT93wZHc8J9gO-F_8FJjDXccbvUbsb1WBuWwCPvi3tntRejXLLdxM6wJj_VdU9NLNqxvzZ3TH4_-1ZLr-w" TargetMode="External"/><Relationship Id="rId82" Type="http://schemas.openxmlformats.org/officeDocument/2006/relationships/hyperlink" Target="https://vymery.bimplatforma.cz/version/97702_9947UMnL9Axxi-RGAdj5Q5Mv48tYD86rdazf_c2uZJzE7w_Ew_BOGA6NoynX-aNXnYUKpCBXmR9xaKVeMIj6lw" TargetMode="External"/><Relationship Id="rId199" Type="http://schemas.openxmlformats.org/officeDocument/2006/relationships/hyperlink" Target="https://podminky.urs.cz/item/CS_URS_2024_01/895941313" TargetMode="External"/><Relationship Id="rId203" Type="http://schemas.openxmlformats.org/officeDocument/2006/relationships/hyperlink" Target="https://podminky.urs.cz/item/CS_URS_2024_01/89594133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vymery.bimplatforma.cz/version/97702_JTxM_HaoqMclqXon8QA_zNKhvMiiBc01S0xfSrYrUKOLA217PWvMwyaCv2D4hL7ZLwS5UBIIcdFnzYcAFUgGRA" TargetMode="External"/><Relationship Id="rId13" Type="http://schemas.openxmlformats.org/officeDocument/2006/relationships/hyperlink" Target="https://podminky.urs.cz/item/CS_URS_2024_01/913221111" TargetMode="External"/><Relationship Id="rId18" Type="http://schemas.openxmlformats.org/officeDocument/2006/relationships/hyperlink" Target="https://vymery.bimplatforma.cz/version/97702_lkap7SkcAO76UrngZyBtVgLftvbJg39z3fEuZd3zq_IwBSy67NyUVBBnu3JDQ_OBzSzMZOg605ANViZyAORhqw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s://podminky.urs.cz/item/CS_URS_2024_01/119003142" TargetMode="External"/><Relationship Id="rId21" Type="http://schemas.openxmlformats.org/officeDocument/2006/relationships/hyperlink" Target="https://podminky.urs.cz/item/CS_URS_2024_01/913331115" TargetMode="External"/><Relationship Id="rId7" Type="http://schemas.openxmlformats.org/officeDocument/2006/relationships/hyperlink" Target="https://podminky.urs.cz/item/CS_URS_2024_01/913111215" TargetMode="External"/><Relationship Id="rId12" Type="http://schemas.openxmlformats.org/officeDocument/2006/relationships/hyperlink" Target="https://vymery.bimplatforma.cz/version/97702_MLfIadaJ0mRMrZYV3XencwNy4BiOfDYZvogpCErsUH7x7kiXONIq5qk380tesF0KGccgbMyQeqAv9bAxZGCALA" TargetMode="External"/><Relationship Id="rId17" Type="http://schemas.openxmlformats.org/officeDocument/2006/relationships/hyperlink" Target="https://podminky.urs.cz/item/CS_URS_2024_01/913321111" TargetMode="External"/><Relationship Id="rId25" Type="http://schemas.openxmlformats.org/officeDocument/2006/relationships/printerSettings" Target="../printerSettings/printerSettings5.bin"/><Relationship Id="rId2" Type="http://schemas.openxmlformats.org/officeDocument/2006/relationships/hyperlink" Target="https://vymery.bimplatforma.cz/version/97702_XFOKKnIVbHMkPESPMyyFi6xAwEazBYmN67JooEWphZVNNxMgYu7k56FVkWw0F81zFmOInYrblefQXa4R2Cf_zw" TargetMode="External"/><Relationship Id="rId16" Type="http://schemas.openxmlformats.org/officeDocument/2006/relationships/hyperlink" Target="https://vymery.bimplatforma.cz/version/97702_IsAePknGt5mWwenWLhqb7YMKdfupxIxReB5lLsutnm-w5qG1UKmwdDZWZXY7aY6i_qT24yr466fIV9Y-IW5HJQ" TargetMode="External"/><Relationship Id="rId20" Type="http://schemas.openxmlformats.org/officeDocument/2006/relationships/hyperlink" Target="https://vymery.bimplatforma.cz/version/97702_lkap7SkcAO76UrngZyBtVgLftvbJg39z3fEuZd3zq_IwBSy67NyUVBBnu3JDQ_OBzSzMZOg605ANViZyAORhqw" TargetMode="External"/><Relationship Id="rId1" Type="http://schemas.openxmlformats.org/officeDocument/2006/relationships/hyperlink" Target="https://podminky.urs.cz/item/CS_URS_2024_01/119003141" TargetMode="External"/><Relationship Id="rId6" Type="http://schemas.openxmlformats.org/officeDocument/2006/relationships/hyperlink" Target="https://vymery.bimplatforma.cz/version/97702_JTxM_HaoqMclqXon8QA_zNKhvMiiBc01S0xfSrYrUKOLA217PWvMwyaCv2D4hL7ZLwS5UBIIcdFnzYcAFUgGRA" TargetMode="External"/><Relationship Id="rId11" Type="http://schemas.openxmlformats.org/officeDocument/2006/relationships/hyperlink" Target="https://podminky.urs.cz/item/CS_URS_2024_01/913121211" TargetMode="External"/><Relationship Id="rId24" Type="http://schemas.openxmlformats.org/officeDocument/2006/relationships/hyperlink" Target="https://vymery.bimplatforma.cz/version/97702_wpwk1-jGH6ZDGjFwoWGbHGcT-VTojeDQwEuVNPVr7RWLC15EA8jbtvbFcLpLggvGaOFzWBdfD9xaq99WJZM-3Q" TargetMode="External"/><Relationship Id="rId5" Type="http://schemas.openxmlformats.org/officeDocument/2006/relationships/hyperlink" Target="https://podminky.urs.cz/item/CS_URS_2024_01/913111115" TargetMode="External"/><Relationship Id="rId15" Type="http://schemas.openxmlformats.org/officeDocument/2006/relationships/hyperlink" Target="https://podminky.urs.cz/item/CS_URS_2024_01/913221211" TargetMode="External"/><Relationship Id="rId23" Type="http://schemas.openxmlformats.org/officeDocument/2006/relationships/hyperlink" Target="https://podminky.urs.cz/item/CS_URS_2024_01/913331215" TargetMode="External"/><Relationship Id="rId10" Type="http://schemas.openxmlformats.org/officeDocument/2006/relationships/hyperlink" Target="https://vymery.bimplatforma.cz/version/97702_MLfIadaJ0mRMrZYV3XencwNy4BiOfDYZvogpCErsUH7x7kiXONIq5qk380tesF0KGccgbMyQeqAv9bAxZGCALA" TargetMode="External"/><Relationship Id="rId19" Type="http://schemas.openxmlformats.org/officeDocument/2006/relationships/hyperlink" Target="https://podminky.urs.cz/item/CS_URS_2024_01/913321211" TargetMode="External"/><Relationship Id="rId4" Type="http://schemas.openxmlformats.org/officeDocument/2006/relationships/hyperlink" Target="https://vymery.bimplatforma.cz/version/97702_XFOKKnIVbHMkPESPMyyFi6xAwEazBYmN67JooEWphZVNNxMgYu7k56FVkWw0F81zFmOInYrblefQXa4R2Cf_zw" TargetMode="External"/><Relationship Id="rId9" Type="http://schemas.openxmlformats.org/officeDocument/2006/relationships/hyperlink" Target="https://podminky.urs.cz/item/CS_URS_2024_01/913121111" TargetMode="External"/><Relationship Id="rId14" Type="http://schemas.openxmlformats.org/officeDocument/2006/relationships/hyperlink" Target="https://vymery.bimplatforma.cz/version/97702_IsAePknGt5mWwenWLhqb7YMKdfupxIxReB5lLsutnm-w5qG1UKmwdDZWZXY7aY6i_qT24yr466fIV9Y-IW5HJQ" TargetMode="External"/><Relationship Id="rId22" Type="http://schemas.openxmlformats.org/officeDocument/2006/relationships/hyperlink" Target="https://vymery.bimplatforma.cz/version/97702_wpwk1-jGH6ZDGjFwoWGbHGcT-VTojeDQwEuVNPVr7RWLC15EA8jbtvbFcLpLggvGaOFzWBdfD9xaq99WJZM-3Q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32503000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s://podminky.urs.cz/item/CS_URS_2024_01/012303000" TargetMode="External"/><Relationship Id="rId7" Type="http://schemas.openxmlformats.org/officeDocument/2006/relationships/hyperlink" Target="https://podminky.urs.cz/item/CS_URS_2024_01/013294000" TargetMode="External"/><Relationship Id="rId12" Type="http://schemas.openxmlformats.org/officeDocument/2006/relationships/hyperlink" Target="https://podminky.urs.cz/item/CS_URS_2024_01/072103002" TargetMode="External"/><Relationship Id="rId2" Type="http://schemas.openxmlformats.org/officeDocument/2006/relationships/hyperlink" Target="https://podminky.urs.cz/item/CS_URS_2024_01/012203000" TargetMode="External"/><Relationship Id="rId1" Type="http://schemas.openxmlformats.org/officeDocument/2006/relationships/hyperlink" Target="https://podminky.urs.cz/item/CS_URS_2024_01/011134000" TargetMode="External"/><Relationship Id="rId6" Type="http://schemas.openxmlformats.org/officeDocument/2006/relationships/hyperlink" Target="https://podminky.urs.cz/item/CS_URS_2024_01/013274000" TargetMode="External"/><Relationship Id="rId11" Type="http://schemas.openxmlformats.org/officeDocument/2006/relationships/hyperlink" Target="https://podminky.urs.cz/item/CS_URS_2024_01/045303000" TargetMode="External"/><Relationship Id="rId5" Type="http://schemas.openxmlformats.org/officeDocument/2006/relationships/hyperlink" Target="https://podminky.urs.cz/item/CS_URS_2024_01/013254000" TargetMode="External"/><Relationship Id="rId10" Type="http://schemas.openxmlformats.org/officeDocument/2006/relationships/hyperlink" Target="https://podminky.urs.cz/item/CS_URS_2024_01/043154000" TargetMode="External"/><Relationship Id="rId4" Type="http://schemas.openxmlformats.org/officeDocument/2006/relationships/hyperlink" Target="https://podminky.urs.cz/item/CS_URS_2024_01/013244000" TargetMode="External"/><Relationship Id="rId9" Type="http://schemas.openxmlformats.org/officeDocument/2006/relationships/hyperlink" Target="https://podminky.urs.cz/item/CS_URS_2024_01/042603000" TargetMode="External"/><Relationship Id="rId1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vymery.bimplatforma.cz/version/97702_zepm3wj83N3l_3MkVGrRnwDfofWfHC3WSTRumCE4h5PWaYcutOrkktg8a9oT4TcdWvc5YdeDCx8sFinWPo0jZg" TargetMode="External"/><Relationship Id="rId21" Type="http://schemas.openxmlformats.org/officeDocument/2006/relationships/hyperlink" Target="https://vymery.bimplatforma.cz/version/97702_jkez5oMGC8-fkVay3BuY3_o1WtKZqqC2Ugrht4ddxjQFEmXiaymjQH_crhJrcz9SM_7zWBotaW4ds5vXrPIQNA" TargetMode="External"/><Relationship Id="rId34" Type="http://schemas.openxmlformats.org/officeDocument/2006/relationships/hyperlink" Target="https://vymery.bimplatforma.cz/version/97702_6Bh5oZDSXHWSyfUMaZlSHftqcfnpSFuetjf1c0wIgLGYBiRs_bI_Goz41jnMDTupoPA7eSYli6i96M2RUk9ywA" TargetMode="External"/><Relationship Id="rId42" Type="http://schemas.openxmlformats.org/officeDocument/2006/relationships/hyperlink" Target="https://vymery.bimplatforma.cz/version/97702_iLWKCY__v8nTkNYLZ1LTVzydPQsdp6I3Ys07k4SgFoZoRu_gwsfp_IBb-wII5r8-MKqlNx-3B625C7dxZI8T4g" TargetMode="External"/><Relationship Id="rId47" Type="http://schemas.openxmlformats.org/officeDocument/2006/relationships/hyperlink" Target="https://vymery.bimplatforma.cz/version/97702_HCSHbJ_zyyJqDG5n6l9NwbkBkMsDP4ISPw9UcNkd8zP60rExhUUKQVnSpE1nhyCDGsRSsI4d7VS-Os2CsoQPCw" TargetMode="External"/><Relationship Id="rId50" Type="http://schemas.openxmlformats.org/officeDocument/2006/relationships/hyperlink" Target="https://vymery.bimplatforma.cz/version/97702_YoSIrRcKMD3IY3_YJQJtA1mRcZ1apma02LoSA-UmLyCglX8HjvsldNTXFNV8zwwtTs3Nc0Vpgo0qbxTlDEGWcA" TargetMode="External"/><Relationship Id="rId55" Type="http://schemas.openxmlformats.org/officeDocument/2006/relationships/hyperlink" Target="https://vymery.bimplatforma.cz/version/97702__S3eI2r1HCAYr8Pt4P2aEyejGuydfXtosKhrfCA4xvOug92YAs_oIUIS_OKLLCNhrRUihKIVxZT03ZpQeOj67Q" TargetMode="External"/><Relationship Id="rId63" Type="http://schemas.openxmlformats.org/officeDocument/2006/relationships/hyperlink" Target="https://vymery.bimplatforma.cz/version/97702_JvtyI0FSj2Fj87-t6jMEj2OT-YHfIUFl5k4OAM44uSPw0KaNy6o1rJ1rs0RhiRr4O8mdG6NFasq7vkPW_cbXAg" TargetMode="External"/><Relationship Id="rId68" Type="http://schemas.openxmlformats.org/officeDocument/2006/relationships/hyperlink" Target="https://vymery.bimplatforma.cz/version/97702_KPVHf8Z7beQMl1qdhbU84PcN5mwNO8bb0AAFTFjJ2Q3Up_ubUAdIz7Wq9cxGB_hVt-ao-D-9QJcvcGvIyC-2LA" TargetMode="External"/><Relationship Id="rId76" Type="http://schemas.openxmlformats.org/officeDocument/2006/relationships/hyperlink" Target="https://vymery.bimplatforma.cz/version/97702_-i3cd0u2el3tG0FfM83TQCqLaziJP56JBPG-eywPqUvEDtBW1YJHol1uXr_9YmBlp8c_Xe7t7ER_Yqs-W1s8iQ" TargetMode="External"/><Relationship Id="rId84" Type="http://schemas.openxmlformats.org/officeDocument/2006/relationships/hyperlink" Target="https://vymery.bimplatforma.cz/version/97702_1Mr4S9feqaJJy99czBqghc8Vd4xFuJEZ-ru82zJxyaURD54xbnBavkkDV5jY1oYeX1VO42f9J3WBuhm7gm_pgw" TargetMode="External"/><Relationship Id="rId89" Type="http://schemas.openxmlformats.org/officeDocument/2006/relationships/hyperlink" Target="https://vymery.bimplatforma.cz/version/97702_MOm6hBq4Z12p1WsoCoMltSwUnsmBfKMDM9pMzdVEQlsXN6G51GhP9MAqL37IozuHw4kjM8Qs7VZ7nTwaASStMA" TargetMode="External"/><Relationship Id="rId97" Type="http://schemas.openxmlformats.org/officeDocument/2006/relationships/hyperlink" Target="https://vymery.bimplatforma.cz/version/97702_IsAePknGt5mWwenWLhqb7YMKdfupxIxReB5lLsutnm-w5qG1UKmwdDZWZXY7aY6i_qT24yr466fIV9Y-IW5HJQ" TargetMode="External"/><Relationship Id="rId7" Type="http://schemas.openxmlformats.org/officeDocument/2006/relationships/hyperlink" Target="https://vymery.bimplatforma.cz/version/97702_8bqa4JsJzjpcwVnPGWHNzgfAJk_ruyWIFNbSRikLy9CVPrnlijQlOcezDt-oK6cx69U7wETtq2anFVuu_EKjbw" TargetMode="External"/><Relationship Id="rId71" Type="http://schemas.openxmlformats.org/officeDocument/2006/relationships/hyperlink" Target="https://vymery.bimplatforma.cz/version/97702__S6dUud53sBgoTs56pzthmiy_l7-NAstQoXOr_PiizvY2ltygUhaf4pMEEfs2jPqvqFhKy7tDbK0MgaSeYq_YQ" TargetMode="External"/><Relationship Id="rId92" Type="http://schemas.openxmlformats.org/officeDocument/2006/relationships/hyperlink" Target="https://vymery.bimplatforma.cz/version/97702_HPYzD-iOCFnByAepkElYFHCEme7ldS6JUNtjH-2_EtNUW1Ih9Ijj79SBSV2G0EtBKLEyutta8Wm01iFe5pqNNA" TargetMode="External"/><Relationship Id="rId2" Type="http://schemas.openxmlformats.org/officeDocument/2006/relationships/hyperlink" Target="https://vymery.bimplatforma.cz/version/97702_8q5V2pXZnHsLP3mBM8YQsvjwWFFFqE6AsBhTeH59SRQH_SCeTP5MriFT2xuPYdRtCkHAQtlXFEgCelxRbjD3cA" TargetMode="External"/><Relationship Id="rId16" Type="http://schemas.openxmlformats.org/officeDocument/2006/relationships/hyperlink" Target="https://vymery.bimplatforma.cz/version/97702_9947UMnL9Axxi-RGAdj5Q5Mv48tYD86rdazf_c2uZJzE7w_Ew_BOGA6NoynX-aNXnYUKpCBXmR9xaKVeMIj6lw" TargetMode="External"/><Relationship Id="rId29" Type="http://schemas.openxmlformats.org/officeDocument/2006/relationships/hyperlink" Target="https://vymery.bimplatforma.cz/version/97702_o4ze5VYIHUgl2wJKnzh5XDg8v2IzLmq9eEsmbS_lP6tf0wKoMURM1GDrGmasKypXPhUTcKDm3BbJweU59Kfc8A" TargetMode="External"/><Relationship Id="rId11" Type="http://schemas.openxmlformats.org/officeDocument/2006/relationships/hyperlink" Target="https://vymery.bimplatforma.cz/version/97702_YRAqcTQv2XLlpRQm2NG9NkjIFuhmYVrj1dymdkWipA-arJWwcMO-qcMg7zdiNGEsSgMIwW15JCnuLRYrN8MSEg" TargetMode="External"/><Relationship Id="rId24" Type="http://schemas.openxmlformats.org/officeDocument/2006/relationships/hyperlink" Target="https://vymery.bimplatforma.cz/version/97702_xMqDmmi5hGEzbzmUKfyUD0ogLZjdnzjJ6OkRjIfXiqAntnIaS0S_rpMhU0g67s4Npga0VvDqYi2YcbNgynhyJg" TargetMode="External"/><Relationship Id="rId32" Type="http://schemas.openxmlformats.org/officeDocument/2006/relationships/hyperlink" Target="https://vymery.bimplatforma.cz/version/97702_Wbmd-UKJFLmlJ0YdHulJUSXTgNIuV1K_ybvsNFpm8iGrXIel1gxkTz33FvngF6exHBfiXAxOqPUR7o8g30VFiw" TargetMode="External"/><Relationship Id="rId37" Type="http://schemas.openxmlformats.org/officeDocument/2006/relationships/hyperlink" Target="https://vymery.bimplatforma.cz/version/97702_vbs6qg1D6fIcWLJcHq4eSZVLLl065ayo30hUJzuhtmWLzpCcSzJon4EYfIdvlxopMpiNB1SOl-3XRzEGOHAmRw" TargetMode="External"/><Relationship Id="rId40" Type="http://schemas.openxmlformats.org/officeDocument/2006/relationships/hyperlink" Target="https://vymery.bimplatforma.cz/version/97702_FPukFfoiKVwJKbY3jFBuZ_Os05RiLPAkHc3EwXCvemzA8AwHygVJGuOnGZf2gKmQgDB7FoOPrcQfNtV_vX9TRg" TargetMode="External"/><Relationship Id="rId45" Type="http://schemas.openxmlformats.org/officeDocument/2006/relationships/hyperlink" Target="https://vymery.bimplatforma.cz/version/97702_jU5MriuSd5x2oP71GLXwxxV5SaQ1aEHAIj6Xy219fJkh5YtOdSEapUgf3gGiedgkPeIKZ5DG_hmbokc8ZkqNCw" TargetMode="External"/><Relationship Id="rId53" Type="http://schemas.openxmlformats.org/officeDocument/2006/relationships/hyperlink" Target="https://vymery.bimplatforma.cz/version/97702__rS4M-89L0_3vc7rnzPP43IT1sj40Q8QecMMy7OboovUsz3NXvyHBeOPeoQof3l5Cw0wI4k2MJVh7ZAs5esr9g" TargetMode="External"/><Relationship Id="rId58" Type="http://schemas.openxmlformats.org/officeDocument/2006/relationships/hyperlink" Target="https://vymery.bimplatforma.cz/version/97702_UVZWe5GRZbNzS-iN9ZK0GxRB5L4PE3VVB0Qyi9eO0w9Z9f5pvAhjUnUJeiVPiRsB6NwioChG5bog2s342GRt3g" TargetMode="External"/><Relationship Id="rId66" Type="http://schemas.openxmlformats.org/officeDocument/2006/relationships/hyperlink" Target="https://vymery.bimplatforma.cz/version/97702_8BWImkZD_Yi9Eo-BmfiVOU7oWNKDcRpCj6XyCJ-3sU8qYF_ybUrpkGMI4jYBGwiIJyWJGHoqS8z-1_tR7QZY4g" TargetMode="External"/><Relationship Id="rId74" Type="http://schemas.openxmlformats.org/officeDocument/2006/relationships/hyperlink" Target="https://vymery.bimplatforma.cz/version/97702_eRBhVb6Jtx2hI-idp62MQjs9kIiqdTo84DtEGBrd1hYQjF2UQeb-B1aLPi6-uKdAhq8JrTSJstZRcAaddix7cA" TargetMode="External"/><Relationship Id="rId79" Type="http://schemas.openxmlformats.org/officeDocument/2006/relationships/hyperlink" Target="https://vymery.bimplatforma.cz/version/97702_Vq7PlSuDF1K4voR66WR1U2qZjGTUSjPSRpPK2U-EiS79XhjrQiNYPBF_alXzib7gOB_reDelny7BsVCzJlx-tw" TargetMode="External"/><Relationship Id="rId87" Type="http://schemas.openxmlformats.org/officeDocument/2006/relationships/hyperlink" Target="https://vymery.bimplatforma.cz/version/97702_G8OP93jFTxkK5-tFQq2FYG37OcyM2X-d77ruS-ij8oT6t5HwLSJS-rCnx7V-h_9tESMGRoN1QyfMeAJasWVKxg" TargetMode="External"/><Relationship Id="rId5" Type="http://schemas.openxmlformats.org/officeDocument/2006/relationships/hyperlink" Target="https://vymery.bimplatforma.cz/version/97702_yIUsQ86No7yr1E3xiQKVaSInmWqO38a3qhEJm1nhXLaBzZm4XAyZnoDq5dYFqH1lDvb1LavMH4rwPBww4tQDvA" TargetMode="External"/><Relationship Id="rId61" Type="http://schemas.openxmlformats.org/officeDocument/2006/relationships/hyperlink" Target="https://vymery.bimplatforma.cz/version/97702_sLhBLo-_3EWAxKn4kdRgXGnGC5qgrqqJWBB-cXRsjxCx-KVm37sFdN_-2_qSZJvbhsUcO_Mh7UEosUJbcdR-4Q" TargetMode="External"/><Relationship Id="rId82" Type="http://schemas.openxmlformats.org/officeDocument/2006/relationships/hyperlink" Target="https://vymery.bimplatforma.cz/version/97702_2O7fbLyl8Pe_5IUR8kFLNGOUsjwfXnTOxBR-_qrj_FRzAjVIf6qEALpPwkMjjwYgZ4YbCGK2_wuECG6rM6yo-Q" TargetMode="External"/><Relationship Id="rId90" Type="http://schemas.openxmlformats.org/officeDocument/2006/relationships/hyperlink" Target="https://vymery.bimplatforma.cz/version/97702_d7onHiFV8UrlPU5CkjElWFrGKPTuy1w7iz2bRCFFiEHVq91QLj0dD82TWJZ1sjGwYo6s8lL-yiWwEKqhxa203Q" TargetMode="External"/><Relationship Id="rId95" Type="http://schemas.openxmlformats.org/officeDocument/2006/relationships/hyperlink" Target="https://vymery.bimplatforma.cz/version/97702_JTxM_HaoqMclqXon8QA_zNKhvMiiBc01S0xfSrYrUKOLA217PWvMwyaCv2D4hL7ZLwS5UBIIcdFnzYcAFUgGRA" TargetMode="External"/><Relationship Id="rId19" Type="http://schemas.openxmlformats.org/officeDocument/2006/relationships/hyperlink" Target="https://vymery.bimplatforma.cz/version/97702_KRSG7cbhKV3zoAScWqYJLPXgmFPujOmbHe7qwdRcTXDGZSue98kh4CyrzXLqKVmdE2LFj69qtxxg77GNgaZbDw" TargetMode="External"/><Relationship Id="rId14" Type="http://schemas.openxmlformats.org/officeDocument/2006/relationships/hyperlink" Target="https://vymery.bimplatforma.cz/version/97702_c3h9y1K5Rswy9mFye3SBbNFpNOspbRXGRxOeg-fF4hBuVlwDxM8udZsKRsdB1WSbJ7OIYd6zzoMqBCkBrdcEvg" TargetMode="External"/><Relationship Id="rId22" Type="http://schemas.openxmlformats.org/officeDocument/2006/relationships/hyperlink" Target="https://vymery.bimplatforma.cz/version/97702_AI2X5VAwI0BRZx2-hNwkLhMq0ZP4W4RyRgNvhSY705Z4C_oKGfgf71g6ICshfhGuKCj8Wk8vor_8ARowXASTsg" TargetMode="External"/><Relationship Id="rId27" Type="http://schemas.openxmlformats.org/officeDocument/2006/relationships/hyperlink" Target="https://vymery.bimplatforma.cz/version/97702_vr_p5NHQB7x1lKybDReC8ogvfH9vUCJoHUVH6tph1Xzz1AUhMCA3ECuszHRpCQTB5vE_hz7zERgSmknrp92I9w" TargetMode="External"/><Relationship Id="rId30" Type="http://schemas.openxmlformats.org/officeDocument/2006/relationships/hyperlink" Target="https://vymery.bimplatforma.cz/version/97702_T4Hu4-X4_qH-vJZ-Od0Q3jmYCP1fVQ6mx2DdFo71Crrp2dYOLFvB8MZhOEzZuzpdm6kYF4lzZe_CggOZFIPYJQ" TargetMode="External"/><Relationship Id="rId35" Type="http://schemas.openxmlformats.org/officeDocument/2006/relationships/hyperlink" Target="https://vymery.bimplatforma.cz/version/97702_TVNyIQPZpul3JdXT0IZGSSmmex7bc-67pOrGuszmTfmv3wU2qxn5avGiPU-wzO66NYdUWHhDdrZ5rSu52z3d7w" TargetMode="External"/><Relationship Id="rId43" Type="http://schemas.openxmlformats.org/officeDocument/2006/relationships/hyperlink" Target="https://vymery.bimplatforma.cz/version/97702_ZCvUKT93wZHc8J9gO-F_8FJjDXccbvUbsb1WBuWwCPvi3tntRejXLLdxM6wJj_VdU9NLNqxvzZ3TH4_-1ZLr-w" TargetMode="External"/><Relationship Id="rId48" Type="http://schemas.openxmlformats.org/officeDocument/2006/relationships/hyperlink" Target="https://vymery.bimplatforma.cz/version/97702_5Ml0F54ZX4KcJbyznNb-TBViIgDCLv25Gc_ErJ0YlxfVZCwGT6vrnrxbroJVUzqa3zbVtRxY2wWU7HsT6S8C-A" TargetMode="External"/><Relationship Id="rId56" Type="http://schemas.openxmlformats.org/officeDocument/2006/relationships/hyperlink" Target="https://vymery.bimplatforma.cz/version/97702_S26BUHkjihWZ1gsh1Hn_zR2gQOc0l3u7SQegy20YfOvqk7KSED9gXxjKVF5Z3OxOPwW837l34BhpcH_VUCh-Ug" TargetMode="External"/><Relationship Id="rId64" Type="http://schemas.openxmlformats.org/officeDocument/2006/relationships/hyperlink" Target="https://vymery.bimplatforma.cz/version/97702_m3tRfuiwe29JbDlKC2k5D_RSzuDWl5nSwlzQS-g41Wkdxses7wAOubbpdO4YwKbFrhHlQPOTxDaUNWc1NAOgFw" TargetMode="External"/><Relationship Id="rId69" Type="http://schemas.openxmlformats.org/officeDocument/2006/relationships/hyperlink" Target="https://vymery.bimplatforma.cz/version/97702_Ss5n6ysbb50a1dco5Jia2w0fM5h52p2rc4vvVx96UljWyVQ2XvEEkctAHzGJ5KCWLUazs5G_wwVqgu9y_xmTzQ" TargetMode="External"/><Relationship Id="rId77" Type="http://schemas.openxmlformats.org/officeDocument/2006/relationships/hyperlink" Target="https://vymery.bimplatforma.cz/version/97702_fPu4qgh2FEwOXxNTOYZBqwrB1ibTJfIHYKx76bYAHUU_XX8gq-lhABdTqXW6IrskNt1oy3FCRxWJL2v7Ywcd1Q" TargetMode="External"/><Relationship Id="rId100" Type="http://schemas.openxmlformats.org/officeDocument/2006/relationships/printerSettings" Target="../printerSettings/printerSettings7.bin"/><Relationship Id="rId8" Type="http://schemas.openxmlformats.org/officeDocument/2006/relationships/hyperlink" Target="https://vymery.bimplatforma.cz/version/97702_K0K7hVzffuXldqCO7cF0YVzinvjTXAQeNiCq6Dr8QTbKQRIf_-5PvDY4MCwB2hR6h0_uKd7reO5L4ka1ozkxEg" TargetMode="External"/><Relationship Id="rId51" Type="http://schemas.openxmlformats.org/officeDocument/2006/relationships/hyperlink" Target="https://vymery.bimplatforma.cz/version/97702_s6WsCt_fQ9N-gg3Fg-32PcevvZnRWehv0XszuN602nDW_YFci53CgQmu7T6K5rxPWJiFn2313r6DbdY2m31DoA" TargetMode="External"/><Relationship Id="rId72" Type="http://schemas.openxmlformats.org/officeDocument/2006/relationships/hyperlink" Target="https://vymery.bimplatforma.cz/version/97702_JajlMLgYk7hJIV96nrzWXlBRFX6SHEzfFGxbJEqledgZBBFoZGfNoCM-7VL0A6jCBFq1t5-zYE7LYtpmpmB_SA" TargetMode="External"/><Relationship Id="rId80" Type="http://schemas.openxmlformats.org/officeDocument/2006/relationships/hyperlink" Target="https://vymery.bimplatforma.cz/version/97702_pEC-5WLVcR79XJ2Vl2hE1h6DACN9yWu35xUjQ1PJ6LOth72H11QR-Az1nkyiSGnk1SrhxdRVAbpwT7hMOVzusQ" TargetMode="External"/><Relationship Id="rId85" Type="http://schemas.openxmlformats.org/officeDocument/2006/relationships/hyperlink" Target="https://vymery.bimplatforma.cz/version/97702_pUNoH3X4aMrxjOu8WC63FG1b1n6Q81XMWnlvNu0QxjIYl837cuPi2x72q6NdYkMo7osHPdQWvs6ntAoDpUqFXA" TargetMode="External"/><Relationship Id="rId93" Type="http://schemas.openxmlformats.org/officeDocument/2006/relationships/hyperlink" Target="https://vymery.bimplatforma.cz/version/97702_2KVzYwOyScbUoERUlNSRv6SQRIOVKv6yLv8D8CYKV-9ys86sLVBRE4PNo8ChwPouu3pL5Z9BHnolrZQWyTD3VA" TargetMode="External"/><Relationship Id="rId98" Type="http://schemas.openxmlformats.org/officeDocument/2006/relationships/hyperlink" Target="https://vymery.bimplatforma.cz/version/97702_lkap7SkcAO76UrngZyBtVgLftvbJg39z3fEuZd3zq_IwBSy67NyUVBBnu3JDQ_OBzSzMZOg605ANViZyAORhqw" TargetMode="External"/><Relationship Id="rId3" Type="http://schemas.openxmlformats.org/officeDocument/2006/relationships/hyperlink" Target="https://vymery.bimplatforma.cz/version/97702_KHdITtjQviZUyPgAGzwHjkyGXLsOUZbBeHa7t0X3LftZOz1hSI_ugq6iDiN1-ODjGTn6zyHpJTeAAXF5KTtFaA" TargetMode="External"/><Relationship Id="rId12" Type="http://schemas.openxmlformats.org/officeDocument/2006/relationships/hyperlink" Target="https://vymery.bimplatforma.cz/version/97702_7tgzkYL_kN5cXpR7Kqh1I6bacmcKLv6rOFXWHtUXuRs969TeDBECS34YC-m68DidHk2i1n1VxUSjMW7BKwUjYA" TargetMode="External"/><Relationship Id="rId17" Type="http://schemas.openxmlformats.org/officeDocument/2006/relationships/hyperlink" Target="https://vymery.bimplatforma.cz/version/97702_wc0QTF7lKUbE3B1BQMhDvWQF0L3AZAEMdL3yFrwwltCcJhRAuhrAduANh_oXWshT1Fqx7lc7OS4ArOooDQC_nA" TargetMode="External"/><Relationship Id="rId25" Type="http://schemas.openxmlformats.org/officeDocument/2006/relationships/hyperlink" Target="https://vymery.bimplatforma.cz/version/97702_iFsA9pa7M_5nkR0q5_WscsikVYIvsg7KJ5CqEYoIX4dtI0Mx5fjzi0ZSwO_DNP8IzSOkzLA4HYTzNS9vvJN0-A" TargetMode="External"/><Relationship Id="rId33" Type="http://schemas.openxmlformats.org/officeDocument/2006/relationships/hyperlink" Target="https://vymery.bimplatforma.cz/version/97702_9WeIGkq9VwXsdppNSnCP4UtPk1icZUxTGHKdIfavCI-L9XWl2QNENek3AQp31RodXaLwCwyRX4tpEa3gsu2avg" TargetMode="External"/><Relationship Id="rId38" Type="http://schemas.openxmlformats.org/officeDocument/2006/relationships/hyperlink" Target="https://vymery.bimplatforma.cz/version/97702_d96Rr-HRFZkcpHHnkI3EKGwrozrVu0T_GWrB_mb3wbddx8qVdBRAd3J6MgtyybNunrF1a0vI6pG6EYoSKOufNg" TargetMode="External"/><Relationship Id="rId46" Type="http://schemas.openxmlformats.org/officeDocument/2006/relationships/hyperlink" Target="https://vymery.bimplatforma.cz/version/97702_GukCjfAyvV732yJjRLbkhCqtoTmF7NGlBw1-3rgPdCBSMU30UE8TWFoRVTOlvepYr9iz6NbvZpVAFS7a4GoyIg" TargetMode="External"/><Relationship Id="rId59" Type="http://schemas.openxmlformats.org/officeDocument/2006/relationships/hyperlink" Target="https://vymery.bimplatforma.cz/version/97702_rxrOeodD93skWWCSHbb86OMbssVcjeWBrJHBsniKj45alTB672LxEXEo6Bk9nvhDl_YqRxgRy94XD8DL0ZK6cQ" TargetMode="External"/><Relationship Id="rId67" Type="http://schemas.openxmlformats.org/officeDocument/2006/relationships/hyperlink" Target="https://vymery.bimplatforma.cz/version/97702_NnUCpb9wM7HaYq0zW6OY0u3zCOPLSIqcMEWGdSPMYEsnPnBJYXgqDRGsg-u6hl2RJbES_329ZyCQgx5QyWjtZg" TargetMode="External"/><Relationship Id="rId20" Type="http://schemas.openxmlformats.org/officeDocument/2006/relationships/hyperlink" Target="https://vymery.bimplatforma.cz/version/97702_rDkxNj_BZf6AP4JCzTQ6AgDmtdpCP4lEw6FqA0eWk_boW0bQRF1k-A8GL8I6QmWKE7MEqZOItZCKNNe2Btdk-w" TargetMode="External"/><Relationship Id="rId41" Type="http://schemas.openxmlformats.org/officeDocument/2006/relationships/hyperlink" Target="https://vymery.bimplatforma.cz/version/97702_mGlAZoA5GFQxPucCGXa6-R-FmIwlEbZgDV2F-wextdyrxHzvbawTMhSAB2_opimmwwS_npPEJ5jzQNQGKTHeJw" TargetMode="External"/><Relationship Id="rId54" Type="http://schemas.openxmlformats.org/officeDocument/2006/relationships/hyperlink" Target="https://vymery.bimplatforma.cz/version/97702_f9NvexpsTywv4aRSQ90w15mMEwkSEASDGTgvmunH-B73-c6xDqcYfTS2Ps0-0HJbR4mYEXx5buW63FCgRx4tXQ" TargetMode="External"/><Relationship Id="rId62" Type="http://schemas.openxmlformats.org/officeDocument/2006/relationships/hyperlink" Target="https://vymery.bimplatforma.cz/version/97702_PLUSHd51jjLplc0jwXmdSi5Mw1347VXnLAXSiZR0DtXDopDpeZrJLUNcOYAhkf1BTzIIlWzYPZzLfO3bDtlHfQ" TargetMode="External"/><Relationship Id="rId70" Type="http://schemas.openxmlformats.org/officeDocument/2006/relationships/hyperlink" Target="https://vymery.bimplatforma.cz/version/97702_Q5eOrGhE881sCjtgTX5-HyXiPa-sm3DUHMGwzRn5V_q6pIM1BeSMkKzTZmAP4WCTm3ut5g3shmrRkxeKijuxKA" TargetMode="External"/><Relationship Id="rId75" Type="http://schemas.openxmlformats.org/officeDocument/2006/relationships/hyperlink" Target="https://vymery.bimplatforma.cz/version/97702_C8AIbEPeUhTMjPYzSyxDpDRC8d5u-9zighfkLCO3XblSiwEpG_kNqhdVkMx803izj3ojHjkpgy_eFBanyD2CBQ" TargetMode="External"/><Relationship Id="rId83" Type="http://schemas.openxmlformats.org/officeDocument/2006/relationships/hyperlink" Target="https://vymery.bimplatforma.cz/version/97702_EJIFAWCuo8GcuwRrszxUeA_7RcaqnbN_Z7SMvlHddrRkZMFKKgUkwgPvjFwObVz5_qhU6cA7hJO9t6-WgM1Dxg" TargetMode="External"/><Relationship Id="rId88" Type="http://schemas.openxmlformats.org/officeDocument/2006/relationships/hyperlink" Target="https://vymery.bimplatforma.cz/version/97702_xrix19xz0E--MXho8VcFkYo0Hkou46AUGGgAh6A8XS2QQZ7t15q0Ehm74h2s76UGP7nTS7Nq2Gm8zaer20mcQw" TargetMode="External"/><Relationship Id="rId91" Type="http://schemas.openxmlformats.org/officeDocument/2006/relationships/hyperlink" Target="https://vymery.bimplatforma.cz/version/97702_soXAUHshAtV2uaG8XNyqVg0qCKO2rK151ORxYL42Q614KG6-Ekzmi6RODm1DX1kixLZ6VThk9uy02q6l8Umogw" TargetMode="External"/><Relationship Id="rId96" Type="http://schemas.openxmlformats.org/officeDocument/2006/relationships/hyperlink" Target="https://vymery.bimplatforma.cz/version/97702_MLfIadaJ0mRMrZYV3XencwNy4BiOfDYZvogpCErsUH7x7kiXONIq5qk380tesF0KGccgbMyQeqAv9bAxZGCALA" TargetMode="External"/><Relationship Id="rId1" Type="http://schemas.openxmlformats.org/officeDocument/2006/relationships/hyperlink" Target="https://vymery.bimplatforma.cz/version/97702_SbeVnWFybsqHVuVpF56hkiLUhWwjtAT5OP1Mt82vwiRrcEAUJd7IMyGXIXhlwKFJLuzsZ0JBPYc_wmFck_nRlw" TargetMode="External"/><Relationship Id="rId6" Type="http://schemas.openxmlformats.org/officeDocument/2006/relationships/hyperlink" Target="https://vymery.bimplatforma.cz/version/97702_myUVqmn-qNt3dW8juvdMYNo31sd46A1wUGQk8sRYEfaLf-bL1Eoz5CoqPWFMeD5IFsoiFOfPiXXdg0-pOX1PJw" TargetMode="External"/><Relationship Id="rId15" Type="http://schemas.openxmlformats.org/officeDocument/2006/relationships/hyperlink" Target="https://vymery.bimplatforma.cz/version/97702_oS2aCcdn4qVqPQRqxjhm4Uh7pA1coPJquqITtC_hVCYCUa6B83H8WA2ixFkqnfScb2svYvxP-C_UR9tm7lDMZg" TargetMode="External"/><Relationship Id="rId23" Type="http://schemas.openxmlformats.org/officeDocument/2006/relationships/hyperlink" Target="https://vymery.bimplatforma.cz/version/97702_hCavcZqCrGzuSTjtRssOqJgV0IFx94wgq8QfaVDpwk8Asq5K-DM6lOj01pskmOuRUMcorJ3cjqF8A9-gy4nX8Q" TargetMode="External"/><Relationship Id="rId28" Type="http://schemas.openxmlformats.org/officeDocument/2006/relationships/hyperlink" Target="https://vymery.bimplatforma.cz/version/97702_1QjW3SNixK8oU-wGD7o-nm_Pd3h79TyhP5ZlJ5qPgNaSx1YW8xn8_SvJVXBQGHL4S2YQmVQ2MV88lNT0qtfLug" TargetMode="External"/><Relationship Id="rId36" Type="http://schemas.openxmlformats.org/officeDocument/2006/relationships/hyperlink" Target="https://vymery.bimplatforma.cz/version/97702_4JRhWfGskgskfg7uNJmnkI4FWdOq5SMho4MoZZ-dUtENhyZr1zT8LYuxCbu7hQn9QAkSSBrZCDKd1a32RvQpag" TargetMode="External"/><Relationship Id="rId49" Type="http://schemas.openxmlformats.org/officeDocument/2006/relationships/hyperlink" Target="https://vymery.bimplatforma.cz/version/97702_tODZ9HIrVnNzeumuWdLCJ5f8YldyednvyHJqac5SdCzW1FojKgx4xKZlDfg_DnOpB64mgJHISsI4xyhUVHRn3A" TargetMode="External"/><Relationship Id="rId57" Type="http://schemas.openxmlformats.org/officeDocument/2006/relationships/hyperlink" Target="https://vymery.bimplatforma.cz/version/97702_UpUMVTVemVyna6SNu94g6Z77xeTxhuUgtEFqbrcadAssRfDfcpVHuKgfWlw8Yo0lw7MnvYz7_RgozwAp5UH0fg" TargetMode="External"/><Relationship Id="rId10" Type="http://schemas.openxmlformats.org/officeDocument/2006/relationships/hyperlink" Target="https://vymery.bimplatforma.cz/version/97702_u4bek7mcEjnRZboA-tJwMr3VF1Z4s22Y_VGX6DXBjYNeUVR-wfy5OocIRul2AaD0LeM6-eNofaMKTwNlprj8yw" TargetMode="External"/><Relationship Id="rId31" Type="http://schemas.openxmlformats.org/officeDocument/2006/relationships/hyperlink" Target="https://vymery.bimplatforma.cz/version/97702_uyzOVIdUZ-Xur1PwZxOm6JB8rno3MQBV1f5TDTe639KB8SMHy8I7i_0ckLDx1sdHRFULP4JhiAOHWt83Q-gdzg" TargetMode="External"/><Relationship Id="rId44" Type="http://schemas.openxmlformats.org/officeDocument/2006/relationships/hyperlink" Target="https://vymery.bimplatforma.cz/version/97702_IuhY1dxz4u1EoNhVdOMgVUWr75BV6q9trRwRxEqfYKoMWRcMWWp2BwYnf7sflta57ySD4GWs7ymU7gbG6VjwLg" TargetMode="External"/><Relationship Id="rId52" Type="http://schemas.openxmlformats.org/officeDocument/2006/relationships/hyperlink" Target="https://vymery.bimplatforma.cz/version/97702_lmAVeYF3CL0fzU9D3Qo_xj50-G6uzmLpBfVVOV30TTaplQ-vlNUdPSim55edamvQ_rzdq8xpM4QJ-kQ2x_5aag" TargetMode="External"/><Relationship Id="rId60" Type="http://schemas.openxmlformats.org/officeDocument/2006/relationships/hyperlink" Target="https://vymery.bimplatforma.cz/version/97702_aHawqHA_rWx3h8Kqsa672ThEiL-3nq7W-Ptzy4p2l_QHcj9BPsg10qYTZzlQ75DR7a9mjjIl9TYsNtYYBvDgkg" TargetMode="External"/><Relationship Id="rId65" Type="http://schemas.openxmlformats.org/officeDocument/2006/relationships/hyperlink" Target="https://vymery.bimplatforma.cz/version/97702_u2eJe7UKzuiZLA4bBH8xGmOs7qKDheVVtJCMJieJudc-pkgagtxYaiXoOh7pXMxuOo-cPtbUyuWzdEyyzNb8WA" TargetMode="External"/><Relationship Id="rId73" Type="http://schemas.openxmlformats.org/officeDocument/2006/relationships/hyperlink" Target="https://vymery.bimplatforma.cz/version/97702_VnVNd_lAMGEjMshvPOvuEVPlILZ3QyZLJKSFyT2uMDgWGB9bWyiUTKzq0FhePJBoyouXcJxOQn0iunwtk5rfUw" TargetMode="External"/><Relationship Id="rId78" Type="http://schemas.openxmlformats.org/officeDocument/2006/relationships/hyperlink" Target="https://vymery.bimplatforma.cz/version/97702_5C6_3GXY-PdFNoeFwUhDyoQCsYd83vq0xdDWFTrORbytlUMnUGsq3VFrfIgHxxXkNuVcQC--WfVE0cUJRiJ0og" TargetMode="External"/><Relationship Id="rId81" Type="http://schemas.openxmlformats.org/officeDocument/2006/relationships/hyperlink" Target="https://vymery.bimplatforma.cz/version/97702_HTZZcXlrw2WEfqT1g5_kHKVQBZiaHYyNcmMkm57w7Oph5PNi06wxwn4adh9wywtZ9CPYL_6IKB5cgQBJyIHY1Q" TargetMode="External"/><Relationship Id="rId86" Type="http://schemas.openxmlformats.org/officeDocument/2006/relationships/hyperlink" Target="https://vymery.bimplatforma.cz/version/97702_TX9prUOUSj97N4y_Qi6PsKsr7ktlB7H9yr02mkBLoN0FYNM25F0BX64JRqaRTAzwnMHgRFytFkcqDbsE8fZilQ" TargetMode="External"/><Relationship Id="rId94" Type="http://schemas.openxmlformats.org/officeDocument/2006/relationships/hyperlink" Target="https://vymery.bimplatforma.cz/version/97702_XFOKKnIVbHMkPESPMyyFi6xAwEazBYmN67JooEWphZVNNxMgYu7k56FVkWw0F81zFmOInYrblefQXa4R2Cf_zw" TargetMode="External"/><Relationship Id="rId99" Type="http://schemas.openxmlformats.org/officeDocument/2006/relationships/hyperlink" Target="https://vymery.bimplatforma.cz/version/97702_wpwk1-jGH6ZDGjFwoWGbHGcT-VTojeDQwEuVNPVr7RWLC15EA8jbtvbFcLpLggvGaOFzWBdfD9xaq99WJZM-3Q" TargetMode="External"/><Relationship Id="rId101" Type="http://schemas.openxmlformats.org/officeDocument/2006/relationships/drawing" Target="../drawings/drawing6.xml"/><Relationship Id="rId4" Type="http://schemas.openxmlformats.org/officeDocument/2006/relationships/hyperlink" Target="https://vymery.bimplatforma.cz/version/97702_vhBDUxJjD8_KVt3izZWlIucObf9uri5Uqf5C7hcbadLZOC2Ot4YVzEz1zxjd9Z9_jkL3_cMtp5lorFZlgMB-8A" TargetMode="External"/><Relationship Id="rId9" Type="http://schemas.openxmlformats.org/officeDocument/2006/relationships/hyperlink" Target="https://vymery.bimplatforma.cz/version/97702_f-dwojd5PlUyuqH7W7LLmQyp7fwffFDEaQZxTyDpjsnn6HX5T9uUwYgnorHWDfzALOPuJqWTu4mj9GisHhFLiA" TargetMode="External"/><Relationship Id="rId13" Type="http://schemas.openxmlformats.org/officeDocument/2006/relationships/hyperlink" Target="https://vymery.bimplatforma.cz/version/97702_YBWNyG7f2XG1SvQ_omNwrlQUL3qN9EMRsHZ4LfXvXTm3Le5kHjBi-9fubtb-AUB21Y-HgvArmYR-4I8T2tX7Iw" TargetMode="External"/><Relationship Id="rId18" Type="http://schemas.openxmlformats.org/officeDocument/2006/relationships/hyperlink" Target="https://vymery.bimplatforma.cz/version/97702_65-ytoV4QZbFySmsjw6FNFOUA6WxTqzDu2hPzVQNX_mYpSARAnfHqFmFPnPu9U1dePjUonFOYvcSIMpTH46soQ" TargetMode="External"/><Relationship Id="rId39" Type="http://schemas.openxmlformats.org/officeDocument/2006/relationships/hyperlink" Target="https://vymery.bimplatforma.cz/version/97702_FHTSl_Tyht_kLsy5AEZ2ECixJi4BhC9r6vXtSa1_P7oA95eNk1j0P8tfeBvM1JYi8AfQllJAL10ptYzOxdFBiw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workbookViewId="0">
      <selection activeCell="V20" sqref="V20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22" t="s">
        <v>14</v>
      </c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R5" s="21"/>
      <c r="BE5" s="319" t="s">
        <v>15</v>
      </c>
      <c r="BS5" s="18" t="s">
        <v>6</v>
      </c>
    </row>
    <row r="6" spans="1:74" ht="36.9" customHeight="1">
      <c r="B6" s="21"/>
      <c r="D6" s="27" t="s">
        <v>16</v>
      </c>
      <c r="K6" s="324" t="s">
        <v>17</v>
      </c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R6" s="21"/>
      <c r="BE6" s="320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21</v>
      </c>
      <c r="AR7" s="21"/>
      <c r="BE7" s="320"/>
      <c r="BS7" s="18" t="s">
        <v>6</v>
      </c>
    </row>
    <row r="8" spans="1:74" ht="12" customHeight="1">
      <c r="B8" s="21"/>
      <c r="D8" s="28" t="s">
        <v>22</v>
      </c>
      <c r="K8" s="26" t="s">
        <v>23</v>
      </c>
      <c r="AK8" s="28" t="s">
        <v>24</v>
      </c>
      <c r="AN8" s="29" t="s">
        <v>25</v>
      </c>
      <c r="AR8" s="21"/>
      <c r="BE8" s="320"/>
      <c r="BS8" s="18" t="s">
        <v>6</v>
      </c>
    </row>
    <row r="9" spans="1:74" ht="29.25" customHeight="1">
      <c r="B9" s="21"/>
      <c r="D9" s="25" t="s">
        <v>26</v>
      </c>
      <c r="K9" s="30" t="s">
        <v>27</v>
      </c>
      <c r="AK9" s="25" t="s">
        <v>28</v>
      </c>
      <c r="AN9" s="30" t="s">
        <v>29</v>
      </c>
      <c r="AR9" s="21"/>
      <c r="BE9" s="320"/>
      <c r="BS9" s="18" t="s">
        <v>6</v>
      </c>
    </row>
    <row r="10" spans="1:74" ht="12" customHeight="1">
      <c r="B10" s="21"/>
      <c r="D10" s="28" t="s">
        <v>30</v>
      </c>
      <c r="AK10" s="28" t="s">
        <v>31</v>
      </c>
      <c r="AN10" s="26" t="s">
        <v>32</v>
      </c>
      <c r="AR10" s="21"/>
      <c r="BE10" s="320"/>
      <c r="BS10" s="18" t="s">
        <v>6</v>
      </c>
    </row>
    <row r="11" spans="1:74" ht="18.45" customHeight="1">
      <c r="B11" s="21"/>
      <c r="E11" s="26" t="s">
        <v>33</v>
      </c>
      <c r="AK11" s="28" t="s">
        <v>34</v>
      </c>
      <c r="AN11" s="26" t="s">
        <v>35</v>
      </c>
      <c r="AR11" s="21"/>
      <c r="BE11" s="320"/>
      <c r="BS11" s="18" t="s">
        <v>6</v>
      </c>
    </row>
    <row r="12" spans="1:74" ht="6.9" customHeight="1">
      <c r="B12" s="21"/>
      <c r="AR12" s="21"/>
      <c r="BE12" s="320"/>
      <c r="BS12" s="18" t="s">
        <v>6</v>
      </c>
    </row>
    <row r="13" spans="1:74" ht="12" customHeight="1">
      <c r="B13" s="21"/>
      <c r="D13" s="28" t="s">
        <v>36</v>
      </c>
      <c r="AK13" s="28" t="s">
        <v>31</v>
      </c>
      <c r="AN13" s="31" t="s">
        <v>37</v>
      </c>
      <c r="AR13" s="21"/>
      <c r="BE13" s="320"/>
      <c r="BS13" s="18" t="s">
        <v>6</v>
      </c>
    </row>
    <row r="14" spans="1:74" ht="13.2">
      <c r="B14" s="21"/>
      <c r="E14" s="325" t="s">
        <v>37</v>
      </c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28" t="s">
        <v>34</v>
      </c>
      <c r="AN14" s="31" t="s">
        <v>37</v>
      </c>
      <c r="AR14" s="21"/>
      <c r="BE14" s="320"/>
      <c r="BS14" s="18" t="s">
        <v>6</v>
      </c>
    </row>
    <row r="15" spans="1:74" ht="6.9" customHeight="1">
      <c r="B15" s="21"/>
      <c r="AR15" s="21"/>
      <c r="BE15" s="320"/>
      <c r="BS15" s="18" t="s">
        <v>4</v>
      </c>
    </row>
    <row r="16" spans="1:74" ht="12" customHeight="1">
      <c r="B16" s="21"/>
      <c r="D16" s="28" t="s">
        <v>38</v>
      </c>
      <c r="AK16" s="28" t="s">
        <v>31</v>
      </c>
      <c r="AN16" s="26" t="s">
        <v>39</v>
      </c>
      <c r="AR16" s="21"/>
      <c r="BE16" s="320"/>
      <c r="BS16" s="18" t="s">
        <v>4</v>
      </c>
    </row>
    <row r="17" spans="2:71" ht="18.45" customHeight="1">
      <c r="B17" s="21"/>
      <c r="E17" s="26" t="s">
        <v>40</v>
      </c>
      <c r="AK17" s="28" t="s">
        <v>34</v>
      </c>
      <c r="AN17" s="26" t="s">
        <v>41</v>
      </c>
      <c r="AR17" s="21"/>
      <c r="BE17" s="320"/>
      <c r="BS17" s="18" t="s">
        <v>42</v>
      </c>
    </row>
    <row r="18" spans="2:71" ht="6.9" customHeight="1">
      <c r="B18" s="21"/>
      <c r="AR18" s="21"/>
      <c r="BE18" s="320"/>
      <c r="BS18" s="18" t="s">
        <v>6</v>
      </c>
    </row>
    <row r="19" spans="2:71" ht="12" customHeight="1">
      <c r="B19" s="21"/>
      <c r="D19" s="28" t="s">
        <v>43</v>
      </c>
      <c r="AK19" s="28" t="s">
        <v>31</v>
      </c>
      <c r="AN19" s="26" t="s">
        <v>35</v>
      </c>
      <c r="AR19" s="21"/>
      <c r="BE19" s="320"/>
      <c r="BS19" s="18" t="s">
        <v>6</v>
      </c>
    </row>
    <row r="20" spans="2:71" ht="18.45" customHeight="1">
      <c r="B20" s="21"/>
      <c r="E20" s="26" t="s">
        <v>44</v>
      </c>
      <c r="AK20" s="28" t="s">
        <v>34</v>
      </c>
      <c r="AN20" s="26" t="s">
        <v>35</v>
      </c>
      <c r="AR20" s="21"/>
      <c r="BE20" s="320"/>
      <c r="BS20" s="18" t="s">
        <v>4</v>
      </c>
    </row>
    <row r="21" spans="2:71" ht="6.9" customHeight="1">
      <c r="B21" s="21"/>
      <c r="AR21" s="21"/>
      <c r="BE21" s="320"/>
    </row>
    <row r="22" spans="2:71" ht="12" customHeight="1">
      <c r="B22" s="21"/>
      <c r="D22" s="28" t="s">
        <v>45</v>
      </c>
      <c r="AR22" s="21"/>
      <c r="BE22" s="320"/>
    </row>
    <row r="23" spans="2:71" ht="47.25" customHeight="1">
      <c r="B23" s="21"/>
      <c r="E23" s="327" t="s">
        <v>46</v>
      </c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R23" s="21"/>
      <c r="BE23" s="320"/>
    </row>
    <row r="24" spans="2:71" ht="6.9" customHeight="1">
      <c r="B24" s="21"/>
      <c r="AR24" s="21"/>
      <c r="BE24" s="320"/>
    </row>
    <row r="25" spans="2:71" ht="6.9" customHeight="1">
      <c r="B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1"/>
      <c r="BE25" s="320"/>
    </row>
    <row r="26" spans="2:71" s="1" customFormat="1" ht="25.95" customHeight="1">
      <c r="B26" s="34"/>
      <c r="D26" s="35" t="s">
        <v>47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28">
        <f>ROUND(AG54,2)</f>
        <v>0</v>
      </c>
      <c r="AL26" s="329"/>
      <c r="AM26" s="329"/>
      <c r="AN26" s="329"/>
      <c r="AO26" s="329"/>
      <c r="AR26" s="34"/>
      <c r="BE26" s="320"/>
    </row>
    <row r="27" spans="2:71" s="1" customFormat="1" ht="6.9" customHeight="1">
      <c r="B27" s="34"/>
      <c r="AR27" s="34"/>
      <c r="BE27" s="320"/>
    </row>
    <row r="28" spans="2:71" s="1" customFormat="1" ht="13.2">
      <c r="B28" s="34"/>
      <c r="L28" s="330" t="s">
        <v>48</v>
      </c>
      <c r="M28" s="330"/>
      <c r="N28" s="330"/>
      <c r="O28" s="330"/>
      <c r="P28" s="330"/>
      <c r="W28" s="330" t="s">
        <v>49</v>
      </c>
      <c r="X28" s="330"/>
      <c r="Y28" s="330"/>
      <c r="Z28" s="330"/>
      <c r="AA28" s="330"/>
      <c r="AB28" s="330"/>
      <c r="AC28" s="330"/>
      <c r="AD28" s="330"/>
      <c r="AE28" s="330"/>
      <c r="AK28" s="330" t="s">
        <v>50</v>
      </c>
      <c r="AL28" s="330"/>
      <c r="AM28" s="330"/>
      <c r="AN28" s="330"/>
      <c r="AO28" s="330"/>
      <c r="AR28" s="34"/>
      <c r="BE28" s="320"/>
    </row>
    <row r="29" spans="2:71" s="2" customFormat="1" ht="14.4" customHeight="1">
      <c r="B29" s="38"/>
      <c r="D29" s="28" t="s">
        <v>51</v>
      </c>
      <c r="F29" s="28" t="s">
        <v>52</v>
      </c>
      <c r="L29" s="333">
        <v>0.21</v>
      </c>
      <c r="M29" s="332"/>
      <c r="N29" s="332"/>
      <c r="O29" s="332"/>
      <c r="P29" s="332"/>
      <c r="W29" s="331">
        <f>ROUND(AZ54, 2)</f>
        <v>0</v>
      </c>
      <c r="X29" s="332"/>
      <c r="Y29" s="332"/>
      <c r="Z29" s="332"/>
      <c r="AA29" s="332"/>
      <c r="AB29" s="332"/>
      <c r="AC29" s="332"/>
      <c r="AD29" s="332"/>
      <c r="AE29" s="332"/>
      <c r="AK29" s="331">
        <f>ROUND(AV54, 2)</f>
        <v>0</v>
      </c>
      <c r="AL29" s="332"/>
      <c r="AM29" s="332"/>
      <c r="AN29" s="332"/>
      <c r="AO29" s="332"/>
      <c r="AR29" s="38"/>
      <c r="BE29" s="321"/>
    </row>
    <row r="30" spans="2:71" s="2" customFormat="1" ht="14.4" customHeight="1">
      <c r="B30" s="38"/>
      <c r="F30" s="28" t="s">
        <v>53</v>
      </c>
      <c r="L30" s="333">
        <v>0.12</v>
      </c>
      <c r="M30" s="332"/>
      <c r="N30" s="332"/>
      <c r="O30" s="332"/>
      <c r="P30" s="332"/>
      <c r="W30" s="331">
        <f>ROUND(BA54, 2)</f>
        <v>0</v>
      </c>
      <c r="X30" s="332"/>
      <c r="Y30" s="332"/>
      <c r="Z30" s="332"/>
      <c r="AA30" s="332"/>
      <c r="AB30" s="332"/>
      <c r="AC30" s="332"/>
      <c r="AD30" s="332"/>
      <c r="AE30" s="332"/>
      <c r="AK30" s="331">
        <f>ROUND(AW54, 2)</f>
        <v>0</v>
      </c>
      <c r="AL30" s="332"/>
      <c r="AM30" s="332"/>
      <c r="AN30" s="332"/>
      <c r="AO30" s="332"/>
      <c r="AR30" s="38"/>
      <c r="BE30" s="321"/>
    </row>
    <row r="31" spans="2:71" s="2" customFormat="1" ht="14.4" hidden="1" customHeight="1">
      <c r="B31" s="38"/>
      <c r="F31" s="28" t="s">
        <v>54</v>
      </c>
      <c r="L31" s="333">
        <v>0.21</v>
      </c>
      <c r="M31" s="332"/>
      <c r="N31" s="332"/>
      <c r="O31" s="332"/>
      <c r="P31" s="332"/>
      <c r="W31" s="331">
        <f>ROUND(BB54, 2)</f>
        <v>0</v>
      </c>
      <c r="X31" s="332"/>
      <c r="Y31" s="332"/>
      <c r="Z31" s="332"/>
      <c r="AA31" s="332"/>
      <c r="AB31" s="332"/>
      <c r="AC31" s="332"/>
      <c r="AD31" s="332"/>
      <c r="AE31" s="332"/>
      <c r="AK31" s="331">
        <v>0</v>
      </c>
      <c r="AL31" s="332"/>
      <c r="AM31" s="332"/>
      <c r="AN31" s="332"/>
      <c r="AO31" s="332"/>
      <c r="AR31" s="38"/>
      <c r="BE31" s="321"/>
    </row>
    <row r="32" spans="2:71" s="2" customFormat="1" ht="14.4" hidden="1" customHeight="1">
      <c r="B32" s="38"/>
      <c r="F32" s="28" t="s">
        <v>55</v>
      </c>
      <c r="L32" s="333">
        <v>0.12</v>
      </c>
      <c r="M32" s="332"/>
      <c r="N32" s="332"/>
      <c r="O32" s="332"/>
      <c r="P32" s="332"/>
      <c r="W32" s="331">
        <f>ROUND(BC54, 2)</f>
        <v>0</v>
      </c>
      <c r="X32" s="332"/>
      <c r="Y32" s="332"/>
      <c r="Z32" s="332"/>
      <c r="AA32" s="332"/>
      <c r="AB32" s="332"/>
      <c r="AC32" s="332"/>
      <c r="AD32" s="332"/>
      <c r="AE32" s="332"/>
      <c r="AK32" s="331">
        <v>0</v>
      </c>
      <c r="AL32" s="332"/>
      <c r="AM32" s="332"/>
      <c r="AN32" s="332"/>
      <c r="AO32" s="332"/>
      <c r="AR32" s="38"/>
      <c r="BE32" s="321"/>
    </row>
    <row r="33" spans="2:44" s="2" customFormat="1" ht="14.4" hidden="1" customHeight="1">
      <c r="B33" s="38"/>
      <c r="F33" s="28" t="s">
        <v>56</v>
      </c>
      <c r="L33" s="333">
        <v>0</v>
      </c>
      <c r="M33" s="332"/>
      <c r="N33" s="332"/>
      <c r="O33" s="332"/>
      <c r="P33" s="332"/>
      <c r="W33" s="331">
        <f>ROUND(BD54, 2)</f>
        <v>0</v>
      </c>
      <c r="X33" s="332"/>
      <c r="Y33" s="332"/>
      <c r="Z33" s="332"/>
      <c r="AA33" s="332"/>
      <c r="AB33" s="332"/>
      <c r="AC33" s="332"/>
      <c r="AD33" s="332"/>
      <c r="AE33" s="332"/>
      <c r="AK33" s="331">
        <v>0</v>
      </c>
      <c r="AL33" s="332"/>
      <c r="AM33" s="332"/>
      <c r="AN33" s="332"/>
      <c r="AO33" s="332"/>
      <c r="AR33" s="38"/>
    </row>
    <row r="34" spans="2:44" s="1" customFormat="1" ht="6.9" customHeight="1">
      <c r="B34" s="34"/>
      <c r="AR34" s="34"/>
    </row>
    <row r="35" spans="2:44" s="1" customFormat="1" ht="25.95" customHeight="1">
      <c r="B35" s="34"/>
      <c r="C35" s="39"/>
      <c r="D35" s="40" t="s">
        <v>57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58</v>
      </c>
      <c r="U35" s="41"/>
      <c r="V35" s="41"/>
      <c r="W35" s="41"/>
      <c r="X35" s="337" t="s">
        <v>59</v>
      </c>
      <c r="Y35" s="335"/>
      <c r="Z35" s="335"/>
      <c r="AA35" s="335"/>
      <c r="AB35" s="335"/>
      <c r="AC35" s="41"/>
      <c r="AD35" s="41"/>
      <c r="AE35" s="41"/>
      <c r="AF35" s="41"/>
      <c r="AG35" s="41"/>
      <c r="AH35" s="41"/>
      <c r="AI35" s="41"/>
      <c r="AJ35" s="41"/>
      <c r="AK35" s="334">
        <f>SUM(AK26:AK33)</f>
        <v>0</v>
      </c>
      <c r="AL35" s="335"/>
      <c r="AM35" s="335"/>
      <c r="AN35" s="335"/>
      <c r="AO35" s="336"/>
      <c r="AP35" s="39"/>
      <c r="AQ35" s="39"/>
      <c r="AR35" s="34"/>
    </row>
    <row r="36" spans="2:44" s="1" customFormat="1" ht="6.9" customHeight="1">
      <c r="B36" s="34"/>
      <c r="AR36" s="34"/>
    </row>
    <row r="37" spans="2:44" s="1" customFormat="1" ht="6.9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6.9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4.9" customHeight="1">
      <c r="B42" s="34"/>
      <c r="C42" s="22" t="s">
        <v>60</v>
      </c>
      <c r="AR42" s="34"/>
    </row>
    <row r="43" spans="2:44" s="1" customFormat="1" ht="6.9" customHeight="1">
      <c r="B43" s="34"/>
      <c r="AR43" s="34"/>
    </row>
    <row r="44" spans="2:44" s="3" customFormat="1" ht="12" customHeight="1">
      <c r="B44" s="47"/>
      <c r="C44" s="28" t="s">
        <v>13</v>
      </c>
      <c r="L44" s="3" t="str">
        <f>K5</f>
        <v>R24-009</v>
      </c>
      <c r="AR44" s="47"/>
    </row>
    <row r="45" spans="2:44" s="4" customFormat="1" ht="36.9" customHeight="1">
      <c r="B45" s="48"/>
      <c r="C45" s="49" t="s">
        <v>16</v>
      </c>
      <c r="L45" s="301" t="str">
        <f>K6</f>
        <v>Dobříš - Rekonstrukce ulice Tylova</v>
      </c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R45" s="48"/>
    </row>
    <row r="46" spans="2:44" s="1" customFormat="1" ht="6.9" customHeight="1">
      <c r="B46" s="34"/>
      <c r="AR46" s="34"/>
    </row>
    <row r="47" spans="2:44" s="1" customFormat="1" ht="12" customHeight="1">
      <c r="B47" s="34"/>
      <c r="C47" s="28" t="s">
        <v>22</v>
      </c>
      <c r="L47" s="50" t="str">
        <f>IF(K8="","",K8)</f>
        <v>Město Dobříš [540111]</v>
      </c>
      <c r="AI47" s="28" t="s">
        <v>24</v>
      </c>
      <c r="AM47" s="303" t="str">
        <f>IF(AN8= "","",AN8)</f>
        <v>2. 5. 2024</v>
      </c>
      <c r="AN47" s="303"/>
      <c r="AR47" s="34"/>
    </row>
    <row r="48" spans="2:44" s="1" customFormat="1" ht="6.9" customHeight="1">
      <c r="B48" s="34"/>
      <c r="AR48" s="34"/>
    </row>
    <row r="49" spans="1:91" s="1" customFormat="1" ht="25.65" customHeight="1">
      <c r="B49" s="34"/>
      <c r="C49" s="28" t="s">
        <v>30</v>
      </c>
      <c r="L49" s="3" t="str">
        <f>IF(E11= "","",E11)</f>
        <v>Město Dobříš, Mírové nám. 119, 263 01 Dobříš</v>
      </c>
      <c r="AI49" s="28" t="s">
        <v>38</v>
      </c>
      <c r="AM49" s="304" t="str">
        <f>IF(E17="","",E17)</f>
        <v>DOPAS s.r.o., Mahenova 494/3, 150 00 Praha 5</v>
      </c>
      <c r="AN49" s="305"/>
      <c r="AO49" s="305"/>
      <c r="AP49" s="305"/>
      <c r="AR49" s="34"/>
      <c r="AS49" s="306" t="s">
        <v>61</v>
      </c>
      <c r="AT49" s="307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15.15" customHeight="1">
      <c r="B50" s="34"/>
      <c r="C50" s="28" t="s">
        <v>36</v>
      </c>
      <c r="L50" s="3" t="str">
        <f>IF(E14= "Vyplň údaj","",E14)</f>
        <v/>
      </c>
      <c r="AI50" s="28" t="s">
        <v>43</v>
      </c>
      <c r="AM50" s="304" t="str">
        <f>IF(E20="","",E20)</f>
        <v>L. Štuller</v>
      </c>
      <c r="AN50" s="305"/>
      <c r="AO50" s="305"/>
      <c r="AP50" s="305"/>
      <c r="AR50" s="34"/>
      <c r="AS50" s="308"/>
      <c r="AT50" s="309"/>
      <c r="BD50" s="55"/>
    </row>
    <row r="51" spans="1:91" s="1" customFormat="1" ht="10.8" customHeight="1">
      <c r="B51" s="34"/>
      <c r="AR51" s="34"/>
      <c r="AS51" s="308"/>
      <c r="AT51" s="309"/>
      <c r="BD51" s="55"/>
    </row>
    <row r="52" spans="1:91" s="1" customFormat="1" ht="29.25" customHeight="1">
      <c r="B52" s="34"/>
      <c r="C52" s="310" t="s">
        <v>62</v>
      </c>
      <c r="D52" s="311"/>
      <c r="E52" s="311"/>
      <c r="F52" s="311"/>
      <c r="G52" s="311"/>
      <c r="H52" s="56"/>
      <c r="I52" s="313" t="s">
        <v>63</v>
      </c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2" t="s">
        <v>64</v>
      </c>
      <c r="AH52" s="311"/>
      <c r="AI52" s="311"/>
      <c r="AJ52" s="311"/>
      <c r="AK52" s="311"/>
      <c r="AL52" s="311"/>
      <c r="AM52" s="311"/>
      <c r="AN52" s="313" t="s">
        <v>65</v>
      </c>
      <c r="AO52" s="311"/>
      <c r="AP52" s="311"/>
      <c r="AQ52" s="57" t="s">
        <v>66</v>
      </c>
      <c r="AR52" s="34"/>
      <c r="AS52" s="58" t="s">
        <v>67</v>
      </c>
      <c r="AT52" s="59" t="s">
        <v>68</v>
      </c>
      <c r="AU52" s="59" t="s">
        <v>69</v>
      </c>
      <c r="AV52" s="59" t="s">
        <v>70</v>
      </c>
      <c r="AW52" s="59" t="s">
        <v>71</v>
      </c>
      <c r="AX52" s="59" t="s">
        <v>72</v>
      </c>
      <c r="AY52" s="59" t="s">
        <v>73</v>
      </c>
      <c r="AZ52" s="59" t="s">
        <v>74</v>
      </c>
      <c r="BA52" s="59" t="s">
        <v>75</v>
      </c>
      <c r="BB52" s="59" t="s">
        <v>76</v>
      </c>
      <c r="BC52" s="59" t="s">
        <v>77</v>
      </c>
      <c r="BD52" s="60" t="s">
        <v>78</v>
      </c>
    </row>
    <row r="53" spans="1:91" s="1" customFormat="1" ht="10.8" customHeight="1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" customHeight="1">
      <c r="B54" s="62"/>
      <c r="C54" s="63" t="s">
        <v>79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317">
        <f>ROUND(SUM(AG55:AG58),2)</f>
        <v>0</v>
      </c>
      <c r="AH54" s="317"/>
      <c r="AI54" s="317"/>
      <c r="AJ54" s="317"/>
      <c r="AK54" s="317"/>
      <c r="AL54" s="317"/>
      <c r="AM54" s="317"/>
      <c r="AN54" s="318">
        <f>SUM(AG54,AT54)</f>
        <v>0</v>
      </c>
      <c r="AO54" s="318"/>
      <c r="AP54" s="318"/>
      <c r="AQ54" s="66" t="s">
        <v>35</v>
      </c>
      <c r="AR54" s="62"/>
      <c r="AS54" s="67">
        <f>ROUND(SUM(AS55:AS58),2)</f>
        <v>0</v>
      </c>
      <c r="AT54" s="68">
        <f>ROUND(SUM(AV54:AW54),2)</f>
        <v>0</v>
      </c>
      <c r="AU54" s="69">
        <f>ROUND(SUM(AU55:AU58),5)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ROUND(SUM(AZ55:AZ58),2)</f>
        <v>0</v>
      </c>
      <c r="BA54" s="68">
        <f>ROUND(SUM(BA55:BA58),2)</f>
        <v>0</v>
      </c>
      <c r="BB54" s="68">
        <f>ROUND(SUM(BB55:BB58),2)</f>
        <v>0</v>
      </c>
      <c r="BC54" s="68">
        <f>ROUND(SUM(BC55:BC58),2)</f>
        <v>0</v>
      </c>
      <c r="BD54" s="70">
        <f>ROUND(SUM(BD55:BD58),2)</f>
        <v>0</v>
      </c>
      <c r="BS54" s="71" t="s">
        <v>80</v>
      </c>
      <c r="BT54" s="71" t="s">
        <v>81</v>
      </c>
      <c r="BU54" s="72" t="s">
        <v>82</v>
      </c>
      <c r="BV54" s="71" t="s">
        <v>83</v>
      </c>
      <c r="BW54" s="71" t="s">
        <v>5</v>
      </c>
      <c r="BX54" s="71" t="s">
        <v>84</v>
      </c>
      <c r="CL54" s="71" t="s">
        <v>19</v>
      </c>
    </row>
    <row r="55" spans="1:91" s="6" customFormat="1" ht="16.5" customHeight="1">
      <c r="A55" s="73" t="s">
        <v>85</v>
      </c>
      <c r="B55" s="74"/>
      <c r="C55" s="75"/>
      <c r="D55" s="314" t="s">
        <v>86</v>
      </c>
      <c r="E55" s="314"/>
      <c r="F55" s="314"/>
      <c r="G55" s="314"/>
      <c r="H55" s="314"/>
      <c r="I55" s="76"/>
      <c r="J55" s="314" t="s">
        <v>87</v>
      </c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5">
        <f>'SO 101 - Komunikace a zpe...'!J30</f>
        <v>0</v>
      </c>
      <c r="AH55" s="316"/>
      <c r="AI55" s="316"/>
      <c r="AJ55" s="316"/>
      <c r="AK55" s="316"/>
      <c r="AL55" s="316"/>
      <c r="AM55" s="316"/>
      <c r="AN55" s="315">
        <f>SUM(AG55,AT55)</f>
        <v>0</v>
      </c>
      <c r="AO55" s="316"/>
      <c r="AP55" s="316"/>
      <c r="AQ55" s="77" t="s">
        <v>88</v>
      </c>
      <c r="AR55" s="74"/>
      <c r="AS55" s="78">
        <v>0</v>
      </c>
      <c r="AT55" s="79">
        <f>ROUND(SUM(AV55:AW55),2)</f>
        <v>0</v>
      </c>
      <c r="AU55" s="80">
        <f>'SO 101 - Komunikace a zpe...'!P110</f>
        <v>0</v>
      </c>
      <c r="AV55" s="79">
        <f>'SO 101 - Komunikace a zpe...'!J33</f>
        <v>0</v>
      </c>
      <c r="AW55" s="79">
        <f>'SO 101 - Komunikace a zpe...'!J34</f>
        <v>0</v>
      </c>
      <c r="AX55" s="79">
        <f>'SO 101 - Komunikace a zpe...'!J35</f>
        <v>0</v>
      </c>
      <c r="AY55" s="79">
        <f>'SO 101 - Komunikace a zpe...'!J36</f>
        <v>0</v>
      </c>
      <c r="AZ55" s="79">
        <f>'SO 101 - Komunikace a zpe...'!F33</f>
        <v>0</v>
      </c>
      <c r="BA55" s="79">
        <f>'SO 101 - Komunikace a zpe...'!F34</f>
        <v>0</v>
      </c>
      <c r="BB55" s="79">
        <f>'SO 101 - Komunikace a zpe...'!F35</f>
        <v>0</v>
      </c>
      <c r="BC55" s="79">
        <f>'SO 101 - Komunikace a zpe...'!F36</f>
        <v>0</v>
      </c>
      <c r="BD55" s="81">
        <f>'SO 101 - Komunikace a zpe...'!F37</f>
        <v>0</v>
      </c>
      <c r="BT55" s="82" t="s">
        <v>89</v>
      </c>
      <c r="BV55" s="82" t="s">
        <v>83</v>
      </c>
      <c r="BW55" s="82" t="s">
        <v>90</v>
      </c>
      <c r="BX55" s="82" t="s">
        <v>5</v>
      </c>
      <c r="CL55" s="82" t="s">
        <v>35</v>
      </c>
      <c r="CM55" s="82" t="s">
        <v>91</v>
      </c>
    </row>
    <row r="56" spans="1:91" s="6" customFormat="1" ht="16.5" customHeight="1">
      <c r="A56" s="73" t="s">
        <v>85</v>
      </c>
      <c r="B56" s="74"/>
      <c r="C56" s="75"/>
      <c r="D56" s="314" t="s">
        <v>92</v>
      </c>
      <c r="E56" s="314"/>
      <c r="F56" s="314"/>
      <c r="G56" s="314"/>
      <c r="H56" s="314"/>
      <c r="I56" s="76"/>
      <c r="J56" s="314" t="s">
        <v>93</v>
      </c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5">
        <f>'SO 401 - Veřejné osvětlení'!J30</f>
        <v>0</v>
      </c>
      <c r="AH56" s="316"/>
      <c r="AI56" s="316"/>
      <c r="AJ56" s="316"/>
      <c r="AK56" s="316"/>
      <c r="AL56" s="316"/>
      <c r="AM56" s="316"/>
      <c r="AN56" s="315">
        <f>SUM(AG56,AT56)</f>
        <v>0</v>
      </c>
      <c r="AO56" s="316"/>
      <c r="AP56" s="316"/>
      <c r="AQ56" s="77" t="s">
        <v>88</v>
      </c>
      <c r="AR56" s="74"/>
      <c r="AS56" s="78">
        <v>0</v>
      </c>
      <c r="AT56" s="79">
        <f>ROUND(SUM(AV56:AW56),2)</f>
        <v>0</v>
      </c>
      <c r="AU56" s="80">
        <f>'SO 401 - Veřejné osvětlení'!P88</f>
        <v>0</v>
      </c>
      <c r="AV56" s="79">
        <f>'SO 401 - Veřejné osvětlení'!J33</f>
        <v>0</v>
      </c>
      <c r="AW56" s="79">
        <f>'SO 401 - Veřejné osvětlení'!J34</f>
        <v>0</v>
      </c>
      <c r="AX56" s="79">
        <f>'SO 401 - Veřejné osvětlení'!J35</f>
        <v>0</v>
      </c>
      <c r="AY56" s="79">
        <f>'SO 401 - Veřejné osvětlení'!J36</f>
        <v>0</v>
      </c>
      <c r="AZ56" s="79">
        <f>'SO 401 - Veřejné osvětlení'!F33</f>
        <v>0</v>
      </c>
      <c r="BA56" s="79">
        <f>'SO 401 - Veřejné osvětlení'!F34</f>
        <v>0</v>
      </c>
      <c r="BB56" s="79">
        <f>'SO 401 - Veřejné osvětlení'!F35</f>
        <v>0</v>
      </c>
      <c r="BC56" s="79">
        <f>'SO 401 - Veřejné osvětlení'!F36</f>
        <v>0</v>
      </c>
      <c r="BD56" s="81">
        <f>'SO 401 - Veřejné osvětlení'!F37</f>
        <v>0</v>
      </c>
      <c r="BT56" s="82" t="s">
        <v>89</v>
      </c>
      <c r="BV56" s="82" t="s">
        <v>83</v>
      </c>
      <c r="BW56" s="82" t="s">
        <v>94</v>
      </c>
      <c r="BX56" s="82" t="s">
        <v>5</v>
      </c>
      <c r="CL56" s="82" t="s">
        <v>35</v>
      </c>
      <c r="CM56" s="82" t="s">
        <v>91</v>
      </c>
    </row>
    <row r="57" spans="1:91" s="6" customFormat="1" ht="16.5" customHeight="1">
      <c r="A57" s="73" t="s">
        <v>85</v>
      </c>
      <c r="B57" s="74"/>
      <c r="C57" s="75"/>
      <c r="D57" s="314" t="s">
        <v>95</v>
      </c>
      <c r="E57" s="314"/>
      <c r="F57" s="314"/>
      <c r="G57" s="314"/>
      <c r="H57" s="314"/>
      <c r="I57" s="76"/>
      <c r="J57" s="314" t="s">
        <v>96</v>
      </c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5">
        <f>'SO 901 - Hrubý návrh DIO'!J30</f>
        <v>0</v>
      </c>
      <c r="AH57" s="316"/>
      <c r="AI57" s="316"/>
      <c r="AJ57" s="316"/>
      <c r="AK57" s="316"/>
      <c r="AL57" s="316"/>
      <c r="AM57" s="316"/>
      <c r="AN57" s="315">
        <f>SUM(AG57,AT57)</f>
        <v>0</v>
      </c>
      <c r="AO57" s="316"/>
      <c r="AP57" s="316"/>
      <c r="AQ57" s="77" t="s">
        <v>88</v>
      </c>
      <c r="AR57" s="74"/>
      <c r="AS57" s="78">
        <v>0</v>
      </c>
      <c r="AT57" s="79">
        <f>ROUND(SUM(AV57:AW57),2)</f>
        <v>0</v>
      </c>
      <c r="AU57" s="80">
        <f>'SO 901 - Hrubý návrh DIO'!P82</f>
        <v>0</v>
      </c>
      <c r="AV57" s="79">
        <f>'SO 901 - Hrubý návrh DIO'!J33</f>
        <v>0</v>
      </c>
      <c r="AW57" s="79">
        <f>'SO 901 - Hrubý návrh DIO'!J34</f>
        <v>0</v>
      </c>
      <c r="AX57" s="79">
        <f>'SO 901 - Hrubý návrh DIO'!J35</f>
        <v>0</v>
      </c>
      <c r="AY57" s="79">
        <f>'SO 901 - Hrubý návrh DIO'!J36</f>
        <v>0</v>
      </c>
      <c r="AZ57" s="79">
        <f>'SO 901 - Hrubý návrh DIO'!F33</f>
        <v>0</v>
      </c>
      <c r="BA57" s="79">
        <f>'SO 901 - Hrubý návrh DIO'!F34</f>
        <v>0</v>
      </c>
      <c r="BB57" s="79">
        <f>'SO 901 - Hrubý návrh DIO'!F35</f>
        <v>0</v>
      </c>
      <c r="BC57" s="79">
        <f>'SO 901 - Hrubý návrh DIO'!F36</f>
        <v>0</v>
      </c>
      <c r="BD57" s="81">
        <f>'SO 901 - Hrubý návrh DIO'!F37</f>
        <v>0</v>
      </c>
      <c r="BT57" s="82" t="s">
        <v>89</v>
      </c>
      <c r="BV57" s="82" t="s">
        <v>83</v>
      </c>
      <c r="BW57" s="82" t="s">
        <v>97</v>
      </c>
      <c r="BX57" s="82" t="s">
        <v>5</v>
      </c>
      <c r="CL57" s="82" t="s">
        <v>35</v>
      </c>
      <c r="CM57" s="82" t="s">
        <v>91</v>
      </c>
    </row>
    <row r="58" spans="1:91" s="6" customFormat="1" ht="16.5" customHeight="1">
      <c r="A58" s="73" t="s">
        <v>85</v>
      </c>
      <c r="B58" s="74"/>
      <c r="C58" s="75"/>
      <c r="D58" s="314" t="s">
        <v>98</v>
      </c>
      <c r="E58" s="314"/>
      <c r="F58" s="314"/>
      <c r="G58" s="314"/>
      <c r="H58" s="314"/>
      <c r="I58" s="76"/>
      <c r="J58" s="314" t="s">
        <v>99</v>
      </c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5">
        <f>'VON - Vedlejší a ostatní ...'!J30</f>
        <v>0</v>
      </c>
      <c r="AH58" s="316"/>
      <c r="AI58" s="316"/>
      <c r="AJ58" s="316"/>
      <c r="AK58" s="316"/>
      <c r="AL58" s="316"/>
      <c r="AM58" s="316"/>
      <c r="AN58" s="315">
        <f>SUM(AG58,AT58)</f>
        <v>0</v>
      </c>
      <c r="AO58" s="316"/>
      <c r="AP58" s="316"/>
      <c r="AQ58" s="77" t="s">
        <v>98</v>
      </c>
      <c r="AR58" s="74"/>
      <c r="AS58" s="83">
        <v>0</v>
      </c>
      <c r="AT58" s="84">
        <f>ROUND(SUM(AV58:AW58),2)</f>
        <v>0</v>
      </c>
      <c r="AU58" s="85">
        <f>'VON - Vedlejší a ostatní ...'!P84</f>
        <v>0</v>
      </c>
      <c r="AV58" s="84">
        <f>'VON - Vedlejší a ostatní ...'!J33</f>
        <v>0</v>
      </c>
      <c r="AW58" s="84">
        <f>'VON - Vedlejší a ostatní ...'!J34</f>
        <v>0</v>
      </c>
      <c r="AX58" s="84">
        <f>'VON - Vedlejší a ostatní ...'!J35</f>
        <v>0</v>
      </c>
      <c r="AY58" s="84">
        <f>'VON - Vedlejší a ostatní ...'!J36</f>
        <v>0</v>
      </c>
      <c r="AZ58" s="84">
        <f>'VON - Vedlejší a ostatní ...'!F33</f>
        <v>0</v>
      </c>
      <c r="BA58" s="84">
        <f>'VON - Vedlejší a ostatní ...'!F34</f>
        <v>0</v>
      </c>
      <c r="BB58" s="84">
        <f>'VON - Vedlejší a ostatní ...'!F35</f>
        <v>0</v>
      </c>
      <c r="BC58" s="84">
        <f>'VON - Vedlejší a ostatní ...'!F36</f>
        <v>0</v>
      </c>
      <c r="BD58" s="86">
        <f>'VON - Vedlejší a ostatní ...'!F37</f>
        <v>0</v>
      </c>
      <c r="BT58" s="82" t="s">
        <v>89</v>
      </c>
      <c r="BV58" s="82" t="s">
        <v>83</v>
      </c>
      <c r="BW58" s="82" t="s">
        <v>100</v>
      </c>
      <c r="BX58" s="82" t="s">
        <v>5</v>
      </c>
      <c r="CL58" s="82" t="s">
        <v>35</v>
      </c>
      <c r="CM58" s="82" t="s">
        <v>91</v>
      </c>
    </row>
    <row r="59" spans="1:91" s="1" customFormat="1" ht="30" customHeight="1">
      <c r="B59" s="34"/>
      <c r="AR59" s="34"/>
    </row>
    <row r="60" spans="1:91" s="1" customFormat="1" ht="6.9" customHeight="1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34"/>
    </row>
  </sheetData>
  <sheetProtection algorithmName="SHA-512" hashValue="5FN1/6/E+IChjjRcaoymwV+vrg6v3zMeG8K1g1dRdfgJ6v0VGi2o3zC/FR5RfYZyeuhlYdRTB0CXTuu9jPCAhw==" saltValue="Drv+C7twpqQXyl+31U0/ow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 101 - Komunikace a zpe...'!C2" display="/" xr:uid="{00000000-0004-0000-0000-000000000000}"/>
    <hyperlink ref="A56" location="'SO 401 - Veřejné osvětlení'!C2" display="/" xr:uid="{00000000-0004-0000-0000-000001000000}"/>
    <hyperlink ref="A57" location="'SO 901 - Hrubý návrh DIO'!C2" display="/" xr:uid="{00000000-0004-0000-0000-000002000000}"/>
    <hyperlink ref="A58" location="'VON - Vedlejší a ostatní ...'!C2" display="/" xr:uid="{00000000-0004-0000-0000-000003000000}"/>
  </hyperlinks>
  <pageMargins left="0.39370078740157483" right="0.39370078740157483" top="0.39370078740157483" bottom="0.39370078740157483" header="0" footer="0"/>
  <pageSetup paperSize="9" scale="68" fitToHeight="100" orientation="portrait" blackAndWhite="1" r:id="rId1"/>
  <headerFooter>
    <oddHeader>&amp;LMěsto Dobříš - Rekonstrukce ulice Tylova&amp;CDOPAS s.r.o.&amp;RPOLOŽKOVÝ VÝKAZ VÝMĚR</oddHeader>
    <oddFooter>&amp;LRekapitulace stavby :
SO 101 - Komunikace a zpevněné plochy
SO 401 - Veřejné osvětlení
SO 901 - Hrubý návrh DIO
VON - Vedlejší a ostatní náklady&amp;CStrana &amp;P z &amp;N&amp;RRekapitulace
položkového soupisu prací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CF2D-5579-4BEE-8D5A-6BFCC2B3C3D4}">
  <sheetPr>
    <pageSetUpPr fitToPage="1"/>
  </sheetPr>
  <dimension ref="A1:A107"/>
  <sheetViews>
    <sheetView view="pageLayout" topLeftCell="A10" workbookViewId="0"/>
  </sheetViews>
  <sheetFormatPr defaultRowHeight="10.199999999999999"/>
  <cols>
    <col min="1" max="1" width="112" style="351" customWidth="1"/>
    <col min="2" max="256" width="9.140625" style="351"/>
    <col min="257" max="257" width="112" style="351" customWidth="1"/>
    <col min="258" max="512" width="9.140625" style="351"/>
    <col min="513" max="513" width="112" style="351" customWidth="1"/>
    <col min="514" max="768" width="9.140625" style="351"/>
    <col min="769" max="769" width="112" style="351" customWidth="1"/>
    <col min="770" max="1024" width="9.140625" style="351"/>
    <col min="1025" max="1025" width="112" style="351" customWidth="1"/>
    <col min="1026" max="1280" width="9.140625" style="351"/>
    <col min="1281" max="1281" width="112" style="351" customWidth="1"/>
    <col min="1282" max="1536" width="9.140625" style="351"/>
    <col min="1537" max="1537" width="112" style="351" customWidth="1"/>
    <col min="1538" max="1792" width="9.140625" style="351"/>
    <col min="1793" max="1793" width="112" style="351" customWidth="1"/>
    <col min="1794" max="2048" width="9.140625" style="351"/>
    <col min="2049" max="2049" width="112" style="351" customWidth="1"/>
    <col min="2050" max="2304" width="9.140625" style="351"/>
    <col min="2305" max="2305" width="112" style="351" customWidth="1"/>
    <col min="2306" max="2560" width="9.140625" style="351"/>
    <col min="2561" max="2561" width="112" style="351" customWidth="1"/>
    <col min="2562" max="2816" width="9.140625" style="351"/>
    <col min="2817" max="2817" width="112" style="351" customWidth="1"/>
    <col min="2818" max="3072" width="9.140625" style="351"/>
    <col min="3073" max="3073" width="112" style="351" customWidth="1"/>
    <col min="3074" max="3328" width="9.140625" style="351"/>
    <col min="3329" max="3329" width="112" style="351" customWidth="1"/>
    <col min="3330" max="3584" width="9.140625" style="351"/>
    <col min="3585" max="3585" width="112" style="351" customWidth="1"/>
    <col min="3586" max="3840" width="9.140625" style="351"/>
    <col min="3841" max="3841" width="112" style="351" customWidth="1"/>
    <col min="3842" max="4096" width="9.140625" style="351"/>
    <col min="4097" max="4097" width="112" style="351" customWidth="1"/>
    <col min="4098" max="4352" width="9.140625" style="351"/>
    <col min="4353" max="4353" width="112" style="351" customWidth="1"/>
    <col min="4354" max="4608" width="9.140625" style="351"/>
    <col min="4609" max="4609" width="112" style="351" customWidth="1"/>
    <col min="4610" max="4864" width="9.140625" style="351"/>
    <col min="4865" max="4865" width="112" style="351" customWidth="1"/>
    <col min="4866" max="5120" width="9.140625" style="351"/>
    <col min="5121" max="5121" width="112" style="351" customWidth="1"/>
    <col min="5122" max="5376" width="9.140625" style="351"/>
    <col min="5377" max="5377" width="112" style="351" customWidth="1"/>
    <col min="5378" max="5632" width="9.140625" style="351"/>
    <col min="5633" max="5633" width="112" style="351" customWidth="1"/>
    <col min="5634" max="5888" width="9.140625" style="351"/>
    <col min="5889" max="5889" width="112" style="351" customWidth="1"/>
    <col min="5890" max="6144" width="9.140625" style="351"/>
    <col min="6145" max="6145" width="112" style="351" customWidth="1"/>
    <col min="6146" max="6400" width="9.140625" style="351"/>
    <col min="6401" max="6401" width="112" style="351" customWidth="1"/>
    <col min="6402" max="6656" width="9.140625" style="351"/>
    <col min="6657" max="6657" width="112" style="351" customWidth="1"/>
    <col min="6658" max="6912" width="9.140625" style="351"/>
    <col min="6913" max="6913" width="112" style="351" customWidth="1"/>
    <col min="6914" max="7168" width="9.140625" style="351"/>
    <col min="7169" max="7169" width="112" style="351" customWidth="1"/>
    <col min="7170" max="7424" width="9.140625" style="351"/>
    <col min="7425" max="7425" width="112" style="351" customWidth="1"/>
    <col min="7426" max="7680" width="9.140625" style="351"/>
    <col min="7681" max="7681" width="112" style="351" customWidth="1"/>
    <col min="7682" max="7936" width="9.140625" style="351"/>
    <col min="7937" max="7937" width="112" style="351" customWidth="1"/>
    <col min="7938" max="8192" width="9.140625" style="351"/>
    <col min="8193" max="8193" width="112" style="351" customWidth="1"/>
    <col min="8194" max="8448" width="9.140625" style="351"/>
    <col min="8449" max="8449" width="112" style="351" customWidth="1"/>
    <col min="8450" max="8704" width="9.140625" style="351"/>
    <col min="8705" max="8705" width="112" style="351" customWidth="1"/>
    <col min="8706" max="8960" width="9.140625" style="351"/>
    <col min="8961" max="8961" width="112" style="351" customWidth="1"/>
    <col min="8962" max="9216" width="9.140625" style="351"/>
    <col min="9217" max="9217" width="112" style="351" customWidth="1"/>
    <col min="9218" max="9472" width="9.140625" style="351"/>
    <col min="9473" max="9473" width="112" style="351" customWidth="1"/>
    <col min="9474" max="9728" width="9.140625" style="351"/>
    <col min="9729" max="9729" width="112" style="351" customWidth="1"/>
    <col min="9730" max="9984" width="9.140625" style="351"/>
    <col min="9985" max="9985" width="112" style="351" customWidth="1"/>
    <col min="9986" max="10240" width="9.140625" style="351"/>
    <col min="10241" max="10241" width="112" style="351" customWidth="1"/>
    <col min="10242" max="10496" width="9.140625" style="351"/>
    <col min="10497" max="10497" width="112" style="351" customWidth="1"/>
    <col min="10498" max="10752" width="9.140625" style="351"/>
    <col min="10753" max="10753" width="112" style="351" customWidth="1"/>
    <col min="10754" max="11008" width="9.140625" style="351"/>
    <col min="11009" max="11009" width="112" style="351" customWidth="1"/>
    <col min="11010" max="11264" width="9.140625" style="351"/>
    <col min="11265" max="11265" width="112" style="351" customWidth="1"/>
    <col min="11266" max="11520" width="9.140625" style="351"/>
    <col min="11521" max="11521" width="112" style="351" customWidth="1"/>
    <col min="11522" max="11776" width="9.140625" style="351"/>
    <col min="11777" max="11777" width="112" style="351" customWidth="1"/>
    <col min="11778" max="12032" width="9.140625" style="351"/>
    <col min="12033" max="12033" width="112" style="351" customWidth="1"/>
    <col min="12034" max="12288" width="9.140625" style="351"/>
    <col min="12289" max="12289" width="112" style="351" customWidth="1"/>
    <col min="12290" max="12544" width="9.140625" style="351"/>
    <col min="12545" max="12545" width="112" style="351" customWidth="1"/>
    <col min="12546" max="12800" width="9.140625" style="351"/>
    <col min="12801" max="12801" width="112" style="351" customWidth="1"/>
    <col min="12802" max="13056" width="9.140625" style="351"/>
    <col min="13057" max="13057" width="112" style="351" customWidth="1"/>
    <col min="13058" max="13312" width="9.140625" style="351"/>
    <col min="13313" max="13313" width="112" style="351" customWidth="1"/>
    <col min="13314" max="13568" width="9.140625" style="351"/>
    <col min="13569" max="13569" width="112" style="351" customWidth="1"/>
    <col min="13570" max="13824" width="9.140625" style="351"/>
    <col min="13825" max="13825" width="112" style="351" customWidth="1"/>
    <col min="13826" max="14080" width="9.140625" style="351"/>
    <col min="14081" max="14081" width="112" style="351" customWidth="1"/>
    <col min="14082" max="14336" width="9.140625" style="351"/>
    <col min="14337" max="14337" width="112" style="351" customWidth="1"/>
    <col min="14338" max="14592" width="9.140625" style="351"/>
    <col min="14593" max="14593" width="112" style="351" customWidth="1"/>
    <col min="14594" max="14848" width="9.140625" style="351"/>
    <col min="14849" max="14849" width="112" style="351" customWidth="1"/>
    <col min="14850" max="15104" width="9.140625" style="351"/>
    <col min="15105" max="15105" width="112" style="351" customWidth="1"/>
    <col min="15106" max="15360" width="9.140625" style="351"/>
    <col min="15361" max="15361" width="112" style="351" customWidth="1"/>
    <col min="15362" max="15616" width="9.140625" style="351"/>
    <col min="15617" max="15617" width="112" style="351" customWidth="1"/>
    <col min="15618" max="15872" width="9.140625" style="351"/>
    <col min="15873" max="15873" width="112" style="351" customWidth="1"/>
    <col min="15874" max="16128" width="9.140625" style="351"/>
    <col min="16129" max="16129" width="112" style="351" customWidth="1"/>
    <col min="16130" max="16384" width="9.140625" style="351"/>
  </cols>
  <sheetData>
    <row r="1" spans="1:1" ht="51" customHeight="1">
      <c r="A1" s="350" t="s">
        <v>2560</v>
      </c>
    </row>
    <row r="2" spans="1:1" ht="51" customHeight="1">
      <c r="A2" s="352" t="s">
        <v>2561</v>
      </c>
    </row>
    <row r="3" spans="1:1" ht="51" customHeight="1">
      <c r="A3" s="352" t="s">
        <v>2562</v>
      </c>
    </row>
    <row r="4" spans="1:1" ht="78" customHeight="1">
      <c r="A4" s="352" t="s">
        <v>2563</v>
      </c>
    </row>
    <row r="5" spans="1:1" ht="63.75" customHeight="1">
      <c r="A5" s="352" t="s">
        <v>2564</v>
      </c>
    </row>
    <row r="6" spans="1:1" ht="80.400000000000006" customHeight="1">
      <c r="A6" s="352" t="s">
        <v>2565</v>
      </c>
    </row>
    <row r="7" spans="1:1" ht="64.5" customHeight="1">
      <c r="A7" s="352" t="s">
        <v>2566</v>
      </c>
    </row>
    <row r="8" spans="1:1" ht="104.25" customHeight="1">
      <c r="A8" s="352" t="s">
        <v>2567</v>
      </c>
    </row>
    <row r="9" spans="1:1" ht="77.25" customHeight="1">
      <c r="A9" s="352" t="s">
        <v>2568</v>
      </c>
    </row>
    <row r="10" spans="1:1" ht="79.5" customHeight="1">
      <c r="A10" s="352" t="s">
        <v>2569</v>
      </c>
    </row>
    <row r="11" spans="1:1" ht="51" customHeight="1">
      <c r="A11" s="352" t="s">
        <v>2570</v>
      </c>
    </row>
    <row r="12" spans="1:1" ht="51" customHeight="1">
      <c r="A12" s="352" t="s">
        <v>2571</v>
      </c>
    </row>
    <row r="13" spans="1:1" ht="51" customHeight="1">
      <c r="A13" s="352" t="s">
        <v>2572</v>
      </c>
    </row>
    <row r="14" spans="1:1" ht="51" customHeight="1">
      <c r="A14" s="352" t="s">
        <v>2573</v>
      </c>
    </row>
    <row r="15" spans="1:1" ht="51" customHeight="1">
      <c r="A15" s="352" t="s">
        <v>2574</v>
      </c>
    </row>
    <row r="16" spans="1:1" ht="51" customHeight="1">
      <c r="A16" s="352" t="s">
        <v>2575</v>
      </c>
    </row>
    <row r="17" spans="1:1" ht="51" customHeight="1">
      <c r="A17" s="352" t="s">
        <v>2576</v>
      </c>
    </row>
    <row r="18" spans="1:1" ht="51" customHeight="1">
      <c r="A18" s="352" t="s">
        <v>2577</v>
      </c>
    </row>
    <row r="19" spans="1:1" ht="51" customHeight="1">
      <c r="A19" s="352" t="s">
        <v>2578</v>
      </c>
    </row>
    <row r="20" spans="1:1" ht="90.75" customHeight="1">
      <c r="A20" s="352" t="s">
        <v>2579</v>
      </c>
    </row>
    <row r="21" spans="1:1" ht="64.5" customHeight="1">
      <c r="A21" s="352" t="s">
        <v>2580</v>
      </c>
    </row>
    <row r="22" spans="1:1" ht="51" customHeight="1">
      <c r="A22" s="352" t="s">
        <v>2581</v>
      </c>
    </row>
    <row r="23" spans="1:1" ht="66" customHeight="1">
      <c r="A23" s="352" t="s">
        <v>2582</v>
      </c>
    </row>
    <row r="24" spans="1:1" ht="78" customHeight="1">
      <c r="A24" s="352" t="s">
        <v>2583</v>
      </c>
    </row>
    <row r="25" spans="1:1" ht="51" customHeight="1">
      <c r="A25" s="352" t="s">
        <v>2584</v>
      </c>
    </row>
    <row r="26" spans="1:1" ht="51" customHeight="1">
      <c r="A26" s="352" t="s">
        <v>2585</v>
      </c>
    </row>
    <row r="27" spans="1:1" ht="51" customHeight="1">
      <c r="A27" s="352" t="s">
        <v>2586</v>
      </c>
    </row>
    <row r="28" spans="1:1" ht="51" customHeight="1">
      <c r="A28" s="352" t="s">
        <v>2587</v>
      </c>
    </row>
    <row r="29" spans="1:1" ht="51" customHeight="1">
      <c r="A29" s="352" t="s">
        <v>2588</v>
      </c>
    </row>
    <row r="31" spans="1:1" ht="13.8">
      <c r="A31" s="353"/>
    </row>
    <row r="32" spans="1:1" ht="13.8">
      <c r="A32" s="353"/>
    </row>
    <row r="33" spans="1:1" ht="13.8">
      <c r="A33" s="353"/>
    </row>
    <row r="34" spans="1:1" ht="13.8">
      <c r="A34" s="353"/>
    </row>
    <row r="35" spans="1:1" ht="13.8">
      <c r="A35" s="353"/>
    </row>
    <row r="36" spans="1:1" ht="13.8">
      <c r="A36" s="353"/>
    </row>
    <row r="37" spans="1:1" ht="13.8">
      <c r="A37" s="353"/>
    </row>
    <row r="38" spans="1:1" ht="13.8">
      <c r="A38" s="353"/>
    </row>
    <row r="39" spans="1:1" ht="13.8">
      <c r="A39" s="353"/>
    </row>
    <row r="40" spans="1:1" ht="13.8">
      <c r="A40" s="353"/>
    </row>
    <row r="41" spans="1:1" ht="13.8">
      <c r="A41" s="353"/>
    </row>
    <row r="42" spans="1:1" ht="13.8">
      <c r="A42" s="353"/>
    </row>
    <row r="43" spans="1:1" ht="13.8">
      <c r="A43" s="353"/>
    </row>
    <row r="44" spans="1:1" ht="13.8">
      <c r="A44" s="353"/>
    </row>
    <row r="45" spans="1:1" ht="13.8">
      <c r="A45" s="353"/>
    </row>
    <row r="46" spans="1:1" ht="13.8">
      <c r="A46" s="353"/>
    </row>
    <row r="47" spans="1:1" ht="13.8">
      <c r="A47" s="353"/>
    </row>
    <row r="48" spans="1:1" ht="13.8">
      <c r="A48" s="353"/>
    </row>
    <row r="49" spans="1:1" ht="13.8">
      <c r="A49" s="353"/>
    </row>
    <row r="50" spans="1:1" ht="13.8">
      <c r="A50" s="353"/>
    </row>
    <row r="51" spans="1:1" ht="13.8">
      <c r="A51" s="353"/>
    </row>
    <row r="52" spans="1:1" ht="13.8">
      <c r="A52" s="353"/>
    </row>
    <row r="53" spans="1:1" ht="13.8">
      <c r="A53" s="353"/>
    </row>
    <row r="54" spans="1:1" ht="13.8">
      <c r="A54" s="353"/>
    </row>
    <row r="55" spans="1:1" ht="13.8">
      <c r="A55" s="353"/>
    </row>
    <row r="56" spans="1:1" ht="13.8">
      <c r="A56" s="353"/>
    </row>
    <row r="57" spans="1:1" ht="13.8">
      <c r="A57" s="353"/>
    </row>
    <row r="58" spans="1:1" ht="13.8">
      <c r="A58" s="353"/>
    </row>
    <row r="59" spans="1:1" ht="13.8">
      <c r="A59" s="353"/>
    </row>
    <row r="60" spans="1:1" ht="13.8">
      <c r="A60" s="353"/>
    </row>
    <row r="61" spans="1:1" ht="13.8">
      <c r="A61" s="353"/>
    </row>
    <row r="62" spans="1:1" ht="13.8">
      <c r="A62" s="353"/>
    </row>
    <row r="63" spans="1:1" ht="13.8">
      <c r="A63" s="353"/>
    </row>
    <row r="64" spans="1:1" ht="13.8">
      <c r="A64" s="353"/>
    </row>
    <row r="65" spans="1:1" ht="13.8">
      <c r="A65" s="353"/>
    </row>
    <row r="66" spans="1:1" ht="13.8">
      <c r="A66" s="353"/>
    </row>
    <row r="67" spans="1:1" ht="13.8">
      <c r="A67" s="353"/>
    </row>
    <row r="68" spans="1:1" ht="13.8">
      <c r="A68" s="353"/>
    </row>
    <row r="69" spans="1:1" ht="13.8">
      <c r="A69" s="353"/>
    </row>
    <row r="70" spans="1:1" ht="13.8">
      <c r="A70" s="353"/>
    </row>
    <row r="71" spans="1:1" ht="13.8">
      <c r="A71" s="353"/>
    </row>
    <row r="72" spans="1:1" ht="13.8">
      <c r="A72" s="353"/>
    </row>
    <row r="73" spans="1:1" ht="13.8">
      <c r="A73" s="353"/>
    </row>
    <row r="74" spans="1:1" ht="13.8">
      <c r="A74" s="353"/>
    </row>
    <row r="75" spans="1:1" ht="13.8">
      <c r="A75" s="353"/>
    </row>
    <row r="76" spans="1:1" ht="13.8">
      <c r="A76" s="353"/>
    </row>
    <row r="77" spans="1:1" ht="13.8">
      <c r="A77" s="353"/>
    </row>
    <row r="78" spans="1:1" ht="13.8">
      <c r="A78" s="353"/>
    </row>
    <row r="79" spans="1:1" ht="13.8">
      <c r="A79" s="353"/>
    </row>
    <row r="80" spans="1:1" ht="13.8">
      <c r="A80" s="353"/>
    </row>
    <row r="81" spans="1:1" ht="13.8">
      <c r="A81" s="353"/>
    </row>
    <row r="82" spans="1:1" ht="13.8">
      <c r="A82" s="353"/>
    </row>
    <row r="83" spans="1:1" ht="13.8">
      <c r="A83" s="353"/>
    </row>
    <row r="84" spans="1:1" ht="13.8">
      <c r="A84" s="353"/>
    </row>
    <row r="85" spans="1:1" ht="13.8">
      <c r="A85" s="353"/>
    </row>
    <row r="86" spans="1:1" ht="13.8">
      <c r="A86" s="353"/>
    </row>
    <row r="87" spans="1:1" ht="13.8">
      <c r="A87" s="353"/>
    </row>
    <row r="88" spans="1:1" ht="13.8">
      <c r="A88" s="353"/>
    </row>
    <row r="89" spans="1:1" ht="13.8">
      <c r="A89" s="353"/>
    </row>
    <row r="90" spans="1:1" ht="13.8">
      <c r="A90" s="353"/>
    </row>
    <row r="91" spans="1:1" ht="13.8">
      <c r="A91" s="353"/>
    </row>
    <row r="92" spans="1:1" ht="13.8">
      <c r="A92" s="353"/>
    </row>
    <row r="93" spans="1:1" ht="13.8">
      <c r="A93" s="353"/>
    </row>
    <row r="94" spans="1:1" ht="13.8">
      <c r="A94" s="353"/>
    </row>
    <row r="95" spans="1:1" ht="13.8">
      <c r="A95" s="353"/>
    </row>
    <row r="96" spans="1:1" ht="13.8">
      <c r="A96" s="353"/>
    </row>
    <row r="97" spans="1:1" ht="13.8">
      <c r="A97" s="353"/>
    </row>
    <row r="98" spans="1:1" ht="13.8">
      <c r="A98" s="353"/>
    </row>
    <row r="99" spans="1:1" ht="13.8">
      <c r="A99" s="353"/>
    </row>
    <row r="100" spans="1:1" ht="13.8">
      <c r="A100" s="353"/>
    </row>
    <row r="101" spans="1:1" ht="13.8">
      <c r="A101" s="353"/>
    </row>
    <row r="102" spans="1:1" ht="13.8">
      <c r="A102" s="353"/>
    </row>
    <row r="103" spans="1:1" ht="13.8">
      <c r="A103" s="353"/>
    </row>
    <row r="104" spans="1:1" ht="13.8">
      <c r="A104" s="353"/>
    </row>
    <row r="105" spans="1:1" ht="13.8">
      <c r="A105" s="353"/>
    </row>
    <row r="106" spans="1:1" ht="13.8">
      <c r="A106" s="353"/>
    </row>
    <row r="107" spans="1:1" ht="13.8">
      <c r="A107" s="353"/>
    </row>
  </sheetData>
  <sheetProtection algorithmName="SHA-512" hashValue="q4Cd7Wnti7HKqYj2Nc44zpfFsHsBq73Bk3fRbhPpDf5SJXTFDJtOCXynuDphYeBzItuV1/fshUzbZxePfH0YuA==" saltValue="b9+UJ/PmlMtPmckeRpYm4g==" spinCount="100000" sheet="1" objects="1" scenarios="1"/>
  <pageMargins left="0.70866141732283472" right="0.70866141732283472" top="0.94488188976377963" bottom="0.78740157480314965" header="0.31496062992125984" footer="0.31496062992125984"/>
  <pageSetup paperSize="9" scale="98" fitToHeight="100" orientation="portrait" r:id="rId1"/>
  <headerFooter>
    <oddHeader>&amp;LMěsto Dobříš - Rekonstrukce ul. Tylova&amp;CDOPAS s.r.o.&amp;RPOLOŽKOVÝ VÝKAZ VÝMĚR</oddHeader>
    <oddFooter>&amp;LVOP&amp;C&amp;P z &amp;N&amp;Rčást - Všeobecné podmínky k ceně díla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8" t="s">
        <v>90</v>
      </c>
      <c r="AZ2" s="87" t="s">
        <v>101</v>
      </c>
      <c r="BA2" s="87" t="s">
        <v>102</v>
      </c>
      <c r="BB2" s="87" t="s">
        <v>35</v>
      </c>
      <c r="BC2" s="87" t="s">
        <v>91</v>
      </c>
      <c r="BD2" s="87" t="s">
        <v>103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91</v>
      </c>
      <c r="AZ3" s="87" t="s">
        <v>104</v>
      </c>
      <c r="BA3" s="87" t="s">
        <v>105</v>
      </c>
      <c r="BB3" s="87" t="s">
        <v>35</v>
      </c>
      <c r="BC3" s="87" t="s">
        <v>106</v>
      </c>
      <c r="BD3" s="87" t="s">
        <v>103</v>
      </c>
    </row>
    <row r="4" spans="2:56" ht="24.9" customHeight="1">
      <c r="B4" s="21"/>
      <c r="D4" s="22" t="s">
        <v>107</v>
      </c>
      <c r="L4" s="21"/>
      <c r="M4" s="88" t="s">
        <v>10</v>
      </c>
      <c r="AT4" s="18" t="s">
        <v>4</v>
      </c>
      <c r="AZ4" s="87" t="s">
        <v>108</v>
      </c>
      <c r="BA4" s="87" t="s">
        <v>109</v>
      </c>
      <c r="BB4" s="87" t="s">
        <v>35</v>
      </c>
      <c r="BC4" s="87" t="s">
        <v>103</v>
      </c>
      <c r="BD4" s="87" t="s">
        <v>103</v>
      </c>
    </row>
    <row r="5" spans="2:56" ht="6.9" customHeight="1">
      <c r="B5" s="21"/>
      <c r="L5" s="21"/>
      <c r="AZ5" s="87" t="s">
        <v>110</v>
      </c>
      <c r="BA5" s="87" t="s">
        <v>111</v>
      </c>
      <c r="BB5" s="87" t="s">
        <v>35</v>
      </c>
      <c r="BC5" s="87" t="s">
        <v>89</v>
      </c>
      <c r="BD5" s="87" t="s">
        <v>103</v>
      </c>
    </row>
    <row r="6" spans="2:56" ht="12" customHeight="1">
      <c r="B6" s="21"/>
      <c r="D6" s="28" t="s">
        <v>16</v>
      </c>
      <c r="L6" s="21"/>
      <c r="AZ6" s="87" t="s">
        <v>112</v>
      </c>
      <c r="BA6" s="87" t="s">
        <v>113</v>
      </c>
      <c r="BB6" s="87" t="s">
        <v>35</v>
      </c>
      <c r="BC6" s="87" t="s">
        <v>89</v>
      </c>
      <c r="BD6" s="87" t="s">
        <v>103</v>
      </c>
    </row>
    <row r="7" spans="2:56" ht="16.5" customHeight="1">
      <c r="B7" s="21"/>
      <c r="E7" s="338" t="str">
        <f>'Rekapitulace stavby'!K6</f>
        <v>Dobříš - Rekonstrukce ulice Tylova</v>
      </c>
      <c r="F7" s="339"/>
      <c r="G7" s="339"/>
      <c r="H7" s="339"/>
      <c r="L7" s="21"/>
      <c r="AZ7" s="87" t="s">
        <v>114</v>
      </c>
      <c r="BA7" s="87" t="s">
        <v>115</v>
      </c>
      <c r="BB7" s="87" t="s">
        <v>35</v>
      </c>
      <c r="BC7" s="87" t="s">
        <v>116</v>
      </c>
      <c r="BD7" s="87" t="s">
        <v>103</v>
      </c>
    </row>
    <row r="8" spans="2:56" s="1" customFormat="1" ht="12" customHeight="1">
      <c r="B8" s="34"/>
      <c r="D8" s="28" t="s">
        <v>117</v>
      </c>
      <c r="L8" s="34"/>
      <c r="AZ8" s="87" t="s">
        <v>118</v>
      </c>
      <c r="BA8" s="87" t="s">
        <v>119</v>
      </c>
      <c r="BB8" s="87" t="s">
        <v>35</v>
      </c>
      <c r="BC8" s="87" t="s">
        <v>120</v>
      </c>
      <c r="BD8" s="87" t="s">
        <v>103</v>
      </c>
    </row>
    <row r="9" spans="2:56" s="1" customFormat="1" ht="16.5" customHeight="1">
      <c r="B9" s="34"/>
      <c r="E9" s="301" t="s">
        <v>121</v>
      </c>
      <c r="F9" s="340"/>
      <c r="G9" s="340"/>
      <c r="H9" s="340"/>
      <c r="L9" s="34"/>
      <c r="AZ9" s="87" t="s">
        <v>122</v>
      </c>
      <c r="BA9" s="87" t="s">
        <v>123</v>
      </c>
      <c r="BB9" s="87" t="s">
        <v>35</v>
      </c>
      <c r="BC9" s="87" t="s">
        <v>124</v>
      </c>
      <c r="BD9" s="87" t="s">
        <v>103</v>
      </c>
    </row>
    <row r="10" spans="2:56" s="1" customFormat="1" ht="10.199999999999999">
      <c r="B10" s="34"/>
      <c r="L10" s="34"/>
      <c r="AZ10" s="87" t="s">
        <v>125</v>
      </c>
      <c r="BA10" s="87" t="s">
        <v>126</v>
      </c>
      <c r="BB10" s="87" t="s">
        <v>35</v>
      </c>
      <c r="BC10" s="87" t="s">
        <v>127</v>
      </c>
      <c r="BD10" s="87" t="s">
        <v>103</v>
      </c>
    </row>
    <row r="11" spans="2:56" s="1" customFormat="1" ht="12" customHeight="1">
      <c r="B11" s="34"/>
      <c r="D11" s="28" t="s">
        <v>18</v>
      </c>
      <c r="F11" s="26" t="s">
        <v>35</v>
      </c>
      <c r="I11" s="28" t="s">
        <v>20</v>
      </c>
      <c r="J11" s="26" t="s">
        <v>35</v>
      </c>
      <c r="L11" s="34"/>
      <c r="AZ11" s="87" t="s">
        <v>128</v>
      </c>
      <c r="BA11" s="87" t="s">
        <v>129</v>
      </c>
      <c r="BB11" s="87" t="s">
        <v>35</v>
      </c>
      <c r="BC11" s="87" t="s">
        <v>130</v>
      </c>
      <c r="BD11" s="87" t="s">
        <v>103</v>
      </c>
    </row>
    <row r="12" spans="2:56" s="1" customFormat="1" ht="12" customHeight="1">
      <c r="B12" s="34"/>
      <c r="D12" s="28" t="s">
        <v>22</v>
      </c>
      <c r="F12" s="26" t="s">
        <v>23</v>
      </c>
      <c r="I12" s="28" t="s">
        <v>24</v>
      </c>
      <c r="J12" s="51" t="str">
        <f>'Rekapitulace stavby'!AN8</f>
        <v>2. 5. 2024</v>
      </c>
      <c r="L12" s="34"/>
      <c r="AZ12" s="87" t="s">
        <v>131</v>
      </c>
      <c r="BA12" s="87" t="s">
        <v>132</v>
      </c>
      <c r="BB12" s="87" t="s">
        <v>35</v>
      </c>
      <c r="BC12" s="87" t="s">
        <v>133</v>
      </c>
      <c r="BD12" s="87" t="s">
        <v>103</v>
      </c>
    </row>
    <row r="13" spans="2:56" s="1" customFormat="1" ht="10.8" customHeight="1">
      <c r="B13" s="34"/>
      <c r="L13" s="34"/>
      <c r="AZ13" s="87" t="s">
        <v>134</v>
      </c>
      <c r="BA13" s="87" t="s">
        <v>135</v>
      </c>
      <c r="BB13" s="87" t="s">
        <v>35</v>
      </c>
      <c r="BC13" s="87" t="s">
        <v>136</v>
      </c>
      <c r="BD13" s="87" t="s">
        <v>103</v>
      </c>
    </row>
    <row r="14" spans="2:56" s="1" customFormat="1" ht="12" customHeight="1">
      <c r="B14" s="34"/>
      <c r="D14" s="28" t="s">
        <v>30</v>
      </c>
      <c r="I14" s="28" t="s">
        <v>31</v>
      </c>
      <c r="J14" s="26" t="s">
        <v>32</v>
      </c>
      <c r="L14" s="34"/>
      <c r="AZ14" s="87" t="s">
        <v>137</v>
      </c>
      <c r="BA14" s="87" t="s">
        <v>138</v>
      </c>
      <c r="BB14" s="87" t="s">
        <v>35</v>
      </c>
      <c r="BC14" s="87" t="s">
        <v>139</v>
      </c>
      <c r="BD14" s="87" t="s">
        <v>103</v>
      </c>
    </row>
    <row r="15" spans="2:56" s="1" customFormat="1" ht="18" customHeight="1">
      <c r="B15" s="34"/>
      <c r="E15" s="26" t="s">
        <v>33</v>
      </c>
      <c r="I15" s="28" t="s">
        <v>34</v>
      </c>
      <c r="J15" s="26" t="s">
        <v>35</v>
      </c>
      <c r="L15" s="34"/>
      <c r="AZ15" s="87" t="s">
        <v>140</v>
      </c>
      <c r="BA15" s="87" t="s">
        <v>141</v>
      </c>
      <c r="BB15" s="87" t="s">
        <v>35</v>
      </c>
      <c r="BC15" s="87" t="s">
        <v>142</v>
      </c>
      <c r="BD15" s="87" t="s">
        <v>103</v>
      </c>
    </row>
    <row r="16" spans="2:56" s="1" customFormat="1" ht="6.9" customHeight="1">
      <c r="B16" s="34"/>
      <c r="L16" s="34"/>
      <c r="AZ16" s="87" t="s">
        <v>143</v>
      </c>
      <c r="BA16" s="87" t="s">
        <v>144</v>
      </c>
      <c r="BB16" s="87" t="s">
        <v>35</v>
      </c>
      <c r="BC16" s="87" t="s">
        <v>145</v>
      </c>
      <c r="BD16" s="87" t="s">
        <v>103</v>
      </c>
    </row>
    <row r="17" spans="2:56" s="1" customFormat="1" ht="12" customHeight="1">
      <c r="B17" s="34"/>
      <c r="D17" s="28" t="s">
        <v>36</v>
      </c>
      <c r="I17" s="28" t="s">
        <v>31</v>
      </c>
      <c r="J17" s="29" t="str">
        <f>'Rekapitulace stavby'!AN13</f>
        <v>Vyplň údaj</v>
      </c>
      <c r="L17" s="34"/>
      <c r="AZ17" s="87" t="s">
        <v>146</v>
      </c>
      <c r="BA17" s="87" t="s">
        <v>147</v>
      </c>
      <c r="BB17" s="87" t="s">
        <v>35</v>
      </c>
      <c r="BC17" s="87" t="s">
        <v>148</v>
      </c>
      <c r="BD17" s="87" t="s">
        <v>103</v>
      </c>
    </row>
    <row r="18" spans="2:56" s="1" customFormat="1" ht="18" customHeight="1">
      <c r="B18" s="34"/>
      <c r="E18" s="341" t="str">
        <f>'Rekapitulace stavby'!E14</f>
        <v>Vyplň údaj</v>
      </c>
      <c r="F18" s="322"/>
      <c r="G18" s="322"/>
      <c r="H18" s="322"/>
      <c r="I18" s="28" t="s">
        <v>34</v>
      </c>
      <c r="J18" s="29" t="str">
        <f>'Rekapitulace stavby'!AN14</f>
        <v>Vyplň údaj</v>
      </c>
      <c r="L18" s="34"/>
      <c r="AZ18" s="87" t="s">
        <v>149</v>
      </c>
      <c r="BA18" s="87" t="s">
        <v>150</v>
      </c>
      <c r="BB18" s="87" t="s">
        <v>35</v>
      </c>
      <c r="BC18" s="87" t="s">
        <v>151</v>
      </c>
      <c r="BD18" s="87" t="s">
        <v>103</v>
      </c>
    </row>
    <row r="19" spans="2:56" s="1" customFormat="1" ht="6.9" customHeight="1">
      <c r="B19" s="34"/>
      <c r="L19" s="34"/>
      <c r="AZ19" s="87" t="s">
        <v>152</v>
      </c>
      <c r="BA19" s="87" t="s">
        <v>153</v>
      </c>
      <c r="BB19" s="87" t="s">
        <v>35</v>
      </c>
      <c r="BC19" s="87" t="s">
        <v>154</v>
      </c>
      <c r="BD19" s="87" t="s">
        <v>103</v>
      </c>
    </row>
    <row r="20" spans="2:56" s="1" customFormat="1" ht="12" customHeight="1">
      <c r="B20" s="34"/>
      <c r="D20" s="28" t="s">
        <v>38</v>
      </c>
      <c r="I20" s="28" t="s">
        <v>31</v>
      </c>
      <c r="J20" s="26" t="s">
        <v>39</v>
      </c>
      <c r="L20" s="34"/>
      <c r="AZ20" s="87" t="s">
        <v>155</v>
      </c>
      <c r="BA20" s="87" t="s">
        <v>156</v>
      </c>
      <c r="BB20" s="87" t="s">
        <v>35</v>
      </c>
      <c r="BC20" s="87" t="s">
        <v>157</v>
      </c>
      <c r="BD20" s="87" t="s">
        <v>103</v>
      </c>
    </row>
    <row r="21" spans="2:56" s="1" customFormat="1" ht="18" customHeight="1">
      <c r="B21" s="34"/>
      <c r="E21" s="26" t="s">
        <v>40</v>
      </c>
      <c r="I21" s="28" t="s">
        <v>34</v>
      </c>
      <c r="J21" s="26" t="s">
        <v>41</v>
      </c>
      <c r="L21" s="34"/>
      <c r="AZ21" s="87" t="s">
        <v>158</v>
      </c>
      <c r="BA21" s="87" t="s">
        <v>159</v>
      </c>
      <c r="BB21" s="87" t="s">
        <v>35</v>
      </c>
      <c r="BC21" s="87" t="s">
        <v>160</v>
      </c>
      <c r="BD21" s="87" t="s">
        <v>103</v>
      </c>
    </row>
    <row r="22" spans="2:56" s="1" customFormat="1" ht="6.9" customHeight="1">
      <c r="B22" s="34"/>
      <c r="L22" s="34"/>
      <c r="AZ22" s="87" t="s">
        <v>161</v>
      </c>
      <c r="BA22" s="87" t="s">
        <v>162</v>
      </c>
      <c r="BB22" s="87" t="s">
        <v>35</v>
      </c>
      <c r="BC22" s="87" t="s">
        <v>160</v>
      </c>
      <c r="BD22" s="87" t="s">
        <v>103</v>
      </c>
    </row>
    <row r="23" spans="2:56" s="1" customFormat="1" ht="12" customHeight="1">
      <c r="B23" s="34"/>
      <c r="D23" s="28" t="s">
        <v>43</v>
      </c>
      <c r="I23" s="28" t="s">
        <v>31</v>
      </c>
      <c r="J23" s="26" t="s">
        <v>35</v>
      </c>
      <c r="L23" s="34"/>
      <c r="AZ23" s="87" t="s">
        <v>163</v>
      </c>
      <c r="BA23" s="87" t="s">
        <v>164</v>
      </c>
      <c r="BB23" s="87" t="s">
        <v>35</v>
      </c>
      <c r="BC23" s="87" t="s">
        <v>165</v>
      </c>
      <c r="BD23" s="87" t="s">
        <v>103</v>
      </c>
    </row>
    <row r="24" spans="2:56" s="1" customFormat="1" ht="18" customHeight="1">
      <c r="B24" s="34"/>
      <c r="E24" s="26" t="s">
        <v>44</v>
      </c>
      <c r="I24" s="28" t="s">
        <v>34</v>
      </c>
      <c r="J24" s="26" t="s">
        <v>35</v>
      </c>
      <c r="L24" s="34"/>
      <c r="AZ24" s="87" t="s">
        <v>166</v>
      </c>
      <c r="BA24" s="87" t="s">
        <v>167</v>
      </c>
      <c r="BB24" s="87" t="s">
        <v>35</v>
      </c>
      <c r="BC24" s="87" t="s">
        <v>168</v>
      </c>
      <c r="BD24" s="87" t="s">
        <v>103</v>
      </c>
    </row>
    <row r="25" spans="2:56" s="1" customFormat="1" ht="6.9" customHeight="1">
      <c r="B25" s="34"/>
      <c r="L25" s="34"/>
      <c r="AZ25" s="87" t="s">
        <v>169</v>
      </c>
      <c r="BA25" s="87" t="s">
        <v>170</v>
      </c>
      <c r="BB25" s="87" t="s">
        <v>35</v>
      </c>
      <c r="BC25" s="87" t="s">
        <v>171</v>
      </c>
      <c r="BD25" s="87" t="s">
        <v>103</v>
      </c>
    </row>
    <row r="26" spans="2:56" s="1" customFormat="1" ht="12" customHeight="1">
      <c r="B26" s="34"/>
      <c r="D26" s="28" t="s">
        <v>45</v>
      </c>
      <c r="L26" s="34"/>
      <c r="AZ26" s="87" t="s">
        <v>172</v>
      </c>
      <c r="BA26" s="87" t="s">
        <v>173</v>
      </c>
      <c r="BB26" s="87" t="s">
        <v>35</v>
      </c>
      <c r="BC26" s="87" t="s">
        <v>160</v>
      </c>
      <c r="BD26" s="87" t="s">
        <v>103</v>
      </c>
    </row>
    <row r="27" spans="2:56" s="7" customFormat="1" ht="71.25" customHeight="1">
      <c r="B27" s="89"/>
      <c r="E27" s="327" t="s">
        <v>46</v>
      </c>
      <c r="F27" s="327"/>
      <c r="G27" s="327"/>
      <c r="H27" s="327"/>
      <c r="L27" s="89"/>
      <c r="AZ27" s="90" t="s">
        <v>174</v>
      </c>
      <c r="BA27" s="90" t="s">
        <v>175</v>
      </c>
      <c r="BB27" s="90" t="s">
        <v>35</v>
      </c>
      <c r="BC27" s="90" t="s">
        <v>176</v>
      </c>
      <c r="BD27" s="90" t="s">
        <v>103</v>
      </c>
    </row>
    <row r="28" spans="2:56" s="1" customFormat="1" ht="6.9" customHeight="1">
      <c r="B28" s="34"/>
      <c r="L28" s="34"/>
      <c r="AZ28" s="87" t="s">
        <v>177</v>
      </c>
      <c r="BA28" s="87" t="s">
        <v>178</v>
      </c>
      <c r="BB28" s="87" t="s">
        <v>35</v>
      </c>
      <c r="BC28" s="87" t="s">
        <v>179</v>
      </c>
      <c r="BD28" s="87" t="s">
        <v>103</v>
      </c>
    </row>
    <row r="29" spans="2:56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  <c r="AZ29" s="87" t="s">
        <v>180</v>
      </c>
      <c r="BA29" s="87" t="s">
        <v>181</v>
      </c>
      <c r="BB29" s="87" t="s">
        <v>35</v>
      </c>
      <c r="BC29" s="87" t="s">
        <v>182</v>
      </c>
      <c r="BD29" s="87" t="s">
        <v>103</v>
      </c>
    </row>
    <row r="30" spans="2:56" s="1" customFormat="1" ht="25.35" customHeight="1">
      <c r="B30" s="34"/>
      <c r="D30" s="91" t="s">
        <v>47</v>
      </c>
      <c r="J30" s="65">
        <f>ROUND(J110, 2)</f>
        <v>0</v>
      </c>
      <c r="L30" s="34"/>
      <c r="AZ30" s="87" t="s">
        <v>183</v>
      </c>
      <c r="BA30" s="87" t="s">
        <v>184</v>
      </c>
      <c r="BB30" s="87" t="s">
        <v>35</v>
      </c>
      <c r="BC30" s="87" t="s">
        <v>185</v>
      </c>
      <c r="BD30" s="87" t="s">
        <v>103</v>
      </c>
    </row>
    <row r="31" spans="2:56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  <c r="AZ31" s="87" t="s">
        <v>186</v>
      </c>
      <c r="BA31" s="87" t="s">
        <v>187</v>
      </c>
      <c r="BB31" s="87" t="s">
        <v>35</v>
      </c>
      <c r="BC31" s="87" t="s">
        <v>188</v>
      </c>
      <c r="BD31" s="87" t="s">
        <v>103</v>
      </c>
    </row>
    <row r="32" spans="2:56" s="1" customFormat="1" ht="14.4" customHeight="1">
      <c r="B32" s="34"/>
      <c r="F32" s="37" t="s">
        <v>49</v>
      </c>
      <c r="I32" s="37" t="s">
        <v>48</v>
      </c>
      <c r="J32" s="37" t="s">
        <v>50</v>
      </c>
      <c r="L32" s="34"/>
      <c r="AZ32" s="87" t="s">
        <v>189</v>
      </c>
      <c r="BA32" s="87" t="s">
        <v>190</v>
      </c>
      <c r="BB32" s="87" t="s">
        <v>35</v>
      </c>
      <c r="BC32" s="87" t="s">
        <v>191</v>
      </c>
      <c r="BD32" s="87" t="s">
        <v>103</v>
      </c>
    </row>
    <row r="33" spans="2:56" s="1" customFormat="1" ht="14.4" customHeight="1">
      <c r="B33" s="34"/>
      <c r="D33" s="54" t="s">
        <v>51</v>
      </c>
      <c r="E33" s="28" t="s">
        <v>52</v>
      </c>
      <c r="F33" s="92">
        <f>ROUND((SUM(BE110:BE2033)),  2)</f>
        <v>0</v>
      </c>
      <c r="I33" s="93">
        <v>0.21</v>
      </c>
      <c r="J33" s="92">
        <f>ROUND(((SUM(BE110:BE2033))*I33),  2)</f>
        <v>0</v>
      </c>
      <c r="L33" s="34"/>
      <c r="AZ33" s="87" t="s">
        <v>192</v>
      </c>
      <c r="BA33" s="87" t="s">
        <v>193</v>
      </c>
      <c r="BB33" s="87" t="s">
        <v>35</v>
      </c>
      <c r="BC33" s="87" t="s">
        <v>194</v>
      </c>
      <c r="BD33" s="87" t="s">
        <v>103</v>
      </c>
    </row>
    <row r="34" spans="2:56" s="1" customFormat="1" ht="14.4" customHeight="1">
      <c r="B34" s="34"/>
      <c r="E34" s="28" t="s">
        <v>53</v>
      </c>
      <c r="F34" s="92">
        <f>ROUND((SUM(BF110:BF2033)),  2)</f>
        <v>0</v>
      </c>
      <c r="I34" s="93">
        <v>0.12</v>
      </c>
      <c r="J34" s="92">
        <f>ROUND(((SUM(BF110:BF2033))*I34),  2)</f>
        <v>0</v>
      </c>
      <c r="L34" s="34"/>
      <c r="AZ34" s="87" t="s">
        <v>195</v>
      </c>
      <c r="BA34" s="87" t="s">
        <v>196</v>
      </c>
      <c r="BB34" s="87" t="s">
        <v>35</v>
      </c>
      <c r="BC34" s="87" t="s">
        <v>197</v>
      </c>
      <c r="BD34" s="87" t="s">
        <v>103</v>
      </c>
    </row>
    <row r="35" spans="2:56" s="1" customFormat="1" ht="14.4" hidden="1" customHeight="1">
      <c r="B35" s="34"/>
      <c r="E35" s="28" t="s">
        <v>54</v>
      </c>
      <c r="F35" s="92">
        <f>ROUND((SUM(BG110:BG2033)),  2)</f>
        <v>0</v>
      </c>
      <c r="I35" s="93">
        <v>0.21</v>
      </c>
      <c r="J35" s="92">
        <f>0</f>
        <v>0</v>
      </c>
      <c r="L35" s="34"/>
      <c r="AZ35" s="87" t="s">
        <v>198</v>
      </c>
      <c r="BA35" s="87" t="s">
        <v>199</v>
      </c>
      <c r="BB35" s="87" t="s">
        <v>35</v>
      </c>
      <c r="BC35" s="87" t="s">
        <v>200</v>
      </c>
      <c r="BD35" s="87" t="s">
        <v>103</v>
      </c>
    </row>
    <row r="36" spans="2:56" s="1" customFormat="1" ht="14.4" hidden="1" customHeight="1">
      <c r="B36" s="34"/>
      <c r="E36" s="28" t="s">
        <v>55</v>
      </c>
      <c r="F36" s="92">
        <f>ROUND((SUM(BH110:BH2033)),  2)</f>
        <v>0</v>
      </c>
      <c r="I36" s="93">
        <v>0.12</v>
      </c>
      <c r="J36" s="92">
        <f>0</f>
        <v>0</v>
      </c>
      <c r="L36" s="34"/>
      <c r="AZ36" s="87" t="s">
        <v>201</v>
      </c>
      <c r="BA36" s="87" t="s">
        <v>202</v>
      </c>
      <c r="BB36" s="87" t="s">
        <v>35</v>
      </c>
      <c r="BC36" s="87" t="s">
        <v>203</v>
      </c>
      <c r="BD36" s="87" t="s">
        <v>103</v>
      </c>
    </row>
    <row r="37" spans="2:56" s="1" customFormat="1" ht="14.4" hidden="1" customHeight="1">
      <c r="B37" s="34"/>
      <c r="E37" s="28" t="s">
        <v>56</v>
      </c>
      <c r="F37" s="92">
        <f>ROUND((SUM(BI110:BI2033)),  2)</f>
        <v>0</v>
      </c>
      <c r="I37" s="93">
        <v>0</v>
      </c>
      <c r="J37" s="92">
        <f>0</f>
        <v>0</v>
      </c>
      <c r="L37" s="34"/>
      <c r="AZ37" s="87" t="s">
        <v>204</v>
      </c>
      <c r="BA37" s="87" t="s">
        <v>205</v>
      </c>
      <c r="BB37" s="87" t="s">
        <v>35</v>
      </c>
      <c r="BC37" s="87" t="s">
        <v>206</v>
      </c>
      <c r="BD37" s="87" t="s">
        <v>103</v>
      </c>
    </row>
    <row r="38" spans="2:56" s="1" customFormat="1" ht="6.9" customHeight="1">
      <c r="B38" s="34"/>
      <c r="L38" s="34"/>
      <c r="AZ38" s="87" t="s">
        <v>207</v>
      </c>
      <c r="BA38" s="87" t="s">
        <v>208</v>
      </c>
      <c r="BB38" s="87" t="s">
        <v>35</v>
      </c>
      <c r="BC38" s="87" t="s">
        <v>209</v>
      </c>
      <c r="BD38" s="87" t="s">
        <v>103</v>
      </c>
    </row>
    <row r="39" spans="2:56" s="1" customFormat="1" ht="25.35" customHeight="1">
      <c r="B39" s="34"/>
      <c r="C39" s="94"/>
      <c r="D39" s="95" t="s">
        <v>57</v>
      </c>
      <c r="E39" s="56"/>
      <c r="F39" s="56"/>
      <c r="G39" s="96" t="s">
        <v>58</v>
      </c>
      <c r="H39" s="97" t="s">
        <v>59</v>
      </c>
      <c r="I39" s="56"/>
      <c r="J39" s="98">
        <f>SUM(J30:J37)</f>
        <v>0</v>
      </c>
      <c r="K39" s="99"/>
      <c r="L39" s="34"/>
      <c r="AZ39" s="87" t="s">
        <v>210</v>
      </c>
      <c r="BA39" s="87" t="s">
        <v>211</v>
      </c>
      <c r="BB39" s="87" t="s">
        <v>35</v>
      </c>
      <c r="BC39" s="87" t="s">
        <v>212</v>
      </c>
      <c r="BD39" s="87" t="s">
        <v>103</v>
      </c>
    </row>
    <row r="40" spans="2:56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  <c r="AZ40" s="87" t="s">
        <v>213</v>
      </c>
      <c r="BA40" s="87" t="s">
        <v>214</v>
      </c>
      <c r="BB40" s="87" t="s">
        <v>35</v>
      </c>
      <c r="BC40" s="87" t="s">
        <v>215</v>
      </c>
      <c r="BD40" s="87" t="s">
        <v>103</v>
      </c>
    </row>
    <row r="41" spans="2:56" ht="10.199999999999999">
      <c r="AZ41" s="87" t="s">
        <v>216</v>
      </c>
      <c r="BA41" s="87" t="s">
        <v>217</v>
      </c>
      <c r="BB41" s="87" t="s">
        <v>35</v>
      </c>
      <c r="BC41" s="87" t="s">
        <v>215</v>
      </c>
      <c r="BD41" s="87" t="s">
        <v>103</v>
      </c>
    </row>
    <row r="42" spans="2:56" ht="10.199999999999999">
      <c r="AZ42" s="87" t="s">
        <v>218</v>
      </c>
      <c r="BA42" s="87" t="s">
        <v>219</v>
      </c>
      <c r="BB42" s="87" t="s">
        <v>35</v>
      </c>
      <c r="BC42" s="87" t="s">
        <v>220</v>
      </c>
      <c r="BD42" s="87" t="s">
        <v>103</v>
      </c>
    </row>
    <row r="43" spans="2:56" ht="10.199999999999999">
      <c r="AZ43" s="87" t="s">
        <v>221</v>
      </c>
      <c r="BA43" s="87" t="s">
        <v>222</v>
      </c>
      <c r="BB43" s="87" t="s">
        <v>35</v>
      </c>
      <c r="BC43" s="87" t="s">
        <v>223</v>
      </c>
      <c r="BD43" s="87" t="s">
        <v>103</v>
      </c>
    </row>
    <row r="44" spans="2:56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  <c r="AZ44" s="87" t="s">
        <v>224</v>
      </c>
      <c r="BA44" s="87" t="s">
        <v>225</v>
      </c>
      <c r="BB44" s="87" t="s">
        <v>35</v>
      </c>
      <c r="BC44" s="87" t="s">
        <v>215</v>
      </c>
      <c r="BD44" s="87" t="s">
        <v>103</v>
      </c>
    </row>
    <row r="45" spans="2:56" s="1" customFormat="1" ht="24.9" customHeight="1">
      <c r="B45" s="34"/>
      <c r="C45" s="22" t="s">
        <v>226</v>
      </c>
      <c r="L45" s="34"/>
      <c r="AZ45" s="87" t="s">
        <v>227</v>
      </c>
      <c r="BA45" s="87" t="s">
        <v>228</v>
      </c>
      <c r="BB45" s="87" t="s">
        <v>35</v>
      </c>
      <c r="BC45" s="87" t="s">
        <v>215</v>
      </c>
      <c r="BD45" s="87" t="s">
        <v>103</v>
      </c>
    </row>
    <row r="46" spans="2:56" s="1" customFormat="1" ht="6.9" customHeight="1">
      <c r="B46" s="34"/>
      <c r="L46" s="34"/>
      <c r="AZ46" s="87" t="s">
        <v>229</v>
      </c>
      <c r="BA46" s="87" t="s">
        <v>230</v>
      </c>
      <c r="BB46" s="87" t="s">
        <v>35</v>
      </c>
      <c r="BC46" s="87" t="s">
        <v>231</v>
      </c>
      <c r="BD46" s="87" t="s">
        <v>103</v>
      </c>
    </row>
    <row r="47" spans="2:56" s="1" customFormat="1" ht="12" customHeight="1">
      <c r="B47" s="34"/>
      <c r="C47" s="28" t="s">
        <v>16</v>
      </c>
      <c r="L47" s="34"/>
      <c r="AZ47" s="87" t="s">
        <v>232</v>
      </c>
      <c r="BA47" s="87" t="s">
        <v>233</v>
      </c>
      <c r="BB47" s="87" t="s">
        <v>35</v>
      </c>
      <c r="BC47" s="87" t="s">
        <v>234</v>
      </c>
      <c r="BD47" s="87" t="s">
        <v>103</v>
      </c>
    </row>
    <row r="48" spans="2:56" s="1" customFormat="1" ht="16.5" customHeight="1">
      <c r="B48" s="34"/>
      <c r="E48" s="338" t="str">
        <f>E7</f>
        <v>Dobříš - Rekonstrukce ulice Tylova</v>
      </c>
      <c r="F48" s="339"/>
      <c r="G48" s="339"/>
      <c r="H48" s="339"/>
      <c r="L48" s="34"/>
      <c r="AZ48" s="87" t="s">
        <v>235</v>
      </c>
      <c r="BA48" s="87" t="s">
        <v>236</v>
      </c>
      <c r="BB48" s="87" t="s">
        <v>35</v>
      </c>
      <c r="BC48" s="87" t="s">
        <v>237</v>
      </c>
      <c r="BD48" s="87" t="s">
        <v>103</v>
      </c>
    </row>
    <row r="49" spans="2:56" s="1" customFormat="1" ht="12" customHeight="1">
      <c r="B49" s="34"/>
      <c r="C49" s="28" t="s">
        <v>117</v>
      </c>
      <c r="L49" s="34"/>
      <c r="AZ49" s="87" t="s">
        <v>238</v>
      </c>
      <c r="BA49" s="87" t="s">
        <v>239</v>
      </c>
      <c r="BB49" s="87" t="s">
        <v>35</v>
      </c>
      <c r="BC49" s="87" t="s">
        <v>240</v>
      </c>
      <c r="BD49" s="87" t="s">
        <v>103</v>
      </c>
    </row>
    <row r="50" spans="2:56" s="1" customFormat="1" ht="16.5" customHeight="1">
      <c r="B50" s="34"/>
      <c r="E50" s="301" t="str">
        <f>E9</f>
        <v>SO 101 - Komunikace a zpevněné plochy</v>
      </c>
      <c r="F50" s="340"/>
      <c r="G50" s="340"/>
      <c r="H50" s="340"/>
      <c r="L50" s="34"/>
      <c r="AZ50" s="87" t="s">
        <v>241</v>
      </c>
      <c r="BA50" s="87" t="s">
        <v>242</v>
      </c>
      <c r="BB50" s="87" t="s">
        <v>35</v>
      </c>
      <c r="BC50" s="87" t="s">
        <v>243</v>
      </c>
      <c r="BD50" s="87" t="s">
        <v>103</v>
      </c>
    </row>
    <row r="51" spans="2:56" s="1" customFormat="1" ht="6.9" customHeight="1">
      <c r="B51" s="34"/>
      <c r="L51" s="34"/>
      <c r="AZ51" s="87" t="s">
        <v>244</v>
      </c>
      <c r="BA51" s="87" t="s">
        <v>245</v>
      </c>
      <c r="BB51" s="87" t="s">
        <v>35</v>
      </c>
      <c r="BC51" s="87" t="s">
        <v>246</v>
      </c>
      <c r="BD51" s="87" t="s">
        <v>103</v>
      </c>
    </row>
    <row r="52" spans="2:56" s="1" customFormat="1" ht="12" customHeight="1">
      <c r="B52" s="34"/>
      <c r="C52" s="28" t="s">
        <v>22</v>
      </c>
      <c r="F52" s="26" t="str">
        <f>F12</f>
        <v>Město Dobříš [540111]</v>
      </c>
      <c r="I52" s="28" t="s">
        <v>24</v>
      </c>
      <c r="J52" s="51" t="str">
        <f>IF(J12="","",J12)</f>
        <v>2. 5. 2024</v>
      </c>
      <c r="L52" s="34"/>
      <c r="AZ52" s="87" t="s">
        <v>247</v>
      </c>
      <c r="BA52" s="87" t="s">
        <v>248</v>
      </c>
      <c r="BB52" s="87" t="s">
        <v>35</v>
      </c>
      <c r="BC52" s="87" t="s">
        <v>249</v>
      </c>
      <c r="BD52" s="87" t="s">
        <v>103</v>
      </c>
    </row>
    <row r="53" spans="2:56" s="1" customFormat="1" ht="6.9" customHeight="1">
      <c r="B53" s="34"/>
      <c r="L53" s="34"/>
      <c r="AZ53" s="87" t="s">
        <v>250</v>
      </c>
      <c r="BA53" s="87" t="s">
        <v>251</v>
      </c>
      <c r="BB53" s="87" t="s">
        <v>35</v>
      </c>
      <c r="BC53" s="87" t="s">
        <v>252</v>
      </c>
      <c r="BD53" s="87" t="s">
        <v>103</v>
      </c>
    </row>
    <row r="54" spans="2:56" s="1" customFormat="1" ht="40.049999999999997" customHeight="1">
      <c r="B54" s="34"/>
      <c r="C54" s="28" t="s">
        <v>30</v>
      </c>
      <c r="F54" s="26" t="str">
        <f>E15</f>
        <v>Město Dobříš, Mírové nám. 119, 263 01 Dobříš</v>
      </c>
      <c r="I54" s="28" t="s">
        <v>38</v>
      </c>
      <c r="J54" s="32" t="str">
        <f>E21</f>
        <v>DOPAS s.r.o., Mahenova 494/3, 150 00 Praha 5</v>
      </c>
      <c r="L54" s="34"/>
      <c r="AZ54" s="87" t="s">
        <v>253</v>
      </c>
      <c r="BA54" s="87" t="s">
        <v>254</v>
      </c>
      <c r="BB54" s="87" t="s">
        <v>35</v>
      </c>
      <c r="BC54" s="87" t="s">
        <v>89</v>
      </c>
      <c r="BD54" s="87" t="s">
        <v>103</v>
      </c>
    </row>
    <row r="55" spans="2:56" s="1" customFormat="1" ht="15.15" customHeight="1">
      <c r="B55" s="34"/>
      <c r="C55" s="28" t="s">
        <v>36</v>
      </c>
      <c r="F55" s="26" t="str">
        <f>IF(E18="","",E18)</f>
        <v>Vyplň údaj</v>
      </c>
      <c r="I55" s="28" t="s">
        <v>43</v>
      </c>
      <c r="J55" s="32" t="str">
        <f>E24</f>
        <v>L. Štuller</v>
      </c>
      <c r="L55" s="34"/>
      <c r="AZ55" s="87" t="s">
        <v>255</v>
      </c>
      <c r="BA55" s="87" t="s">
        <v>256</v>
      </c>
      <c r="BB55" s="87" t="s">
        <v>35</v>
      </c>
      <c r="BC55" s="87" t="s">
        <v>257</v>
      </c>
      <c r="BD55" s="87" t="s">
        <v>103</v>
      </c>
    </row>
    <row r="56" spans="2:56" s="1" customFormat="1" ht="10.35" customHeight="1">
      <c r="B56" s="34"/>
      <c r="L56" s="34"/>
      <c r="AZ56" s="87" t="s">
        <v>258</v>
      </c>
      <c r="BA56" s="87" t="s">
        <v>259</v>
      </c>
      <c r="BB56" s="87" t="s">
        <v>35</v>
      </c>
      <c r="BC56" s="87" t="s">
        <v>260</v>
      </c>
      <c r="BD56" s="87" t="s">
        <v>103</v>
      </c>
    </row>
    <row r="57" spans="2:56" s="1" customFormat="1" ht="29.25" customHeight="1">
      <c r="B57" s="34"/>
      <c r="C57" s="100" t="s">
        <v>261</v>
      </c>
      <c r="D57" s="94"/>
      <c r="E57" s="94"/>
      <c r="F57" s="94"/>
      <c r="G57" s="94"/>
      <c r="H57" s="94"/>
      <c r="I57" s="94"/>
      <c r="J57" s="101" t="s">
        <v>262</v>
      </c>
      <c r="K57" s="94"/>
      <c r="L57" s="34"/>
      <c r="AZ57" s="87" t="s">
        <v>263</v>
      </c>
      <c r="BA57" s="87" t="s">
        <v>264</v>
      </c>
      <c r="BB57" s="87" t="s">
        <v>35</v>
      </c>
      <c r="BC57" s="87" t="s">
        <v>265</v>
      </c>
      <c r="BD57" s="87" t="s">
        <v>103</v>
      </c>
    </row>
    <row r="58" spans="2:56" s="1" customFormat="1" ht="10.35" customHeight="1">
      <c r="B58" s="34"/>
      <c r="L58" s="34"/>
      <c r="AZ58" s="87" t="s">
        <v>266</v>
      </c>
      <c r="BA58" s="87" t="s">
        <v>267</v>
      </c>
      <c r="BB58" s="87" t="s">
        <v>35</v>
      </c>
      <c r="BC58" s="87" t="s">
        <v>268</v>
      </c>
      <c r="BD58" s="87" t="s">
        <v>103</v>
      </c>
    </row>
    <row r="59" spans="2:56" s="1" customFormat="1" ht="22.8" customHeight="1">
      <c r="B59" s="34"/>
      <c r="C59" s="102" t="s">
        <v>79</v>
      </c>
      <c r="J59" s="65">
        <f>J110</f>
        <v>0</v>
      </c>
      <c r="L59" s="34"/>
      <c r="AU59" s="18" t="s">
        <v>269</v>
      </c>
      <c r="AZ59" s="87" t="s">
        <v>270</v>
      </c>
      <c r="BA59" s="87" t="s">
        <v>271</v>
      </c>
      <c r="BB59" s="87" t="s">
        <v>35</v>
      </c>
      <c r="BC59" s="87" t="s">
        <v>272</v>
      </c>
      <c r="BD59" s="87" t="s">
        <v>103</v>
      </c>
    </row>
    <row r="60" spans="2:56" s="8" customFormat="1" ht="24.9" customHeight="1">
      <c r="B60" s="103"/>
      <c r="D60" s="104" t="s">
        <v>273</v>
      </c>
      <c r="E60" s="105"/>
      <c r="F60" s="105"/>
      <c r="G60" s="105"/>
      <c r="H60" s="105"/>
      <c r="I60" s="105"/>
      <c r="J60" s="106">
        <f>J111</f>
        <v>0</v>
      </c>
      <c r="L60" s="103"/>
      <c r="AZ60" s="107" t="s">
        <v>274</v>
      </c>
      <c r="BA60" s="107" t="s">
        <v>275</v>
      </c>
      <c r="BB60" s="107" t="s">
        <v>35</v>
      </c>
      <c r="BC60" s="107" t="s">
        <v>276</v>
      </c>
      <c r="BD60" s="107" t="s">
        <v>103</v>
      </c>
    </row>
    <row r="61" spans="2:56" s="9" customFormat="1" ht="19.95" customHeight="1">
      <c r="B61" s="108"/>
      <c r="D61" s="109" t="s">
        <v>277</v>
      </c>
      <c r="E61" s="110"/>
      <c r="F61" s="110"/>
      <c r="G61" s="110"/>
      <c r="H61" s="110"/>
      <c r="I61" s="110"/>
      <c r="J61" s="111">
        <f>J112</f>
        <v>0</v>
      </c>
      <c r="L61" s="108"/>
      <c r="AZ61" s="112" t="s">
        <v>278</v>
      </c>
      <c r="BA61" s="112" t="s">
        <v>279</v>
      </c>
      <c r="BB61" s="112" t="s">
        <v>35</v>
      </c>
      <c r="BC61" s="112" t="s">
        <v>280</v>
      </c>
      <c r="BD61" s="112" t="s">
        <v>103</v>
      </c>
    </row>
    <row r="62" spans="2:56" s="9" customFormat="1" ht="14.85" customHeight="1">
      <c r="B62" s="108"/>
      <c r="D62" s="109" t="s">
        <v>281</v>
      </c>
      <c r="E62" s="110"/>
      <c r="F62" s="110"/>
      <c r="G62" s="110"/>
      <c r="H62" s="110"/>
      <c r="I62" s="110"/>
      <c r="J62" s="111">
        <f>J113</f>
        <v>0</v>
      </c>
      <c r="L62" s="108"/>
      <c r="AZ62" s="112" t="s">
        <v>282</v>
      </c>
      <c r="BA62" s="112" t="s">
        <v>283</v>
      </c>
      <c r="BB62" s="112" t="s">
        <v>35</v>
      </c>
      <c r="BC62" s="112" t="s">
        <v>284</v>
      </c>
      <c r="BD62" s="112" t="s">
        <v>103</v>
      </c>
    </row>
    <row r="63" spans="2:56" s="9" customFormat="1" ht="14.85" customHeight="1">
      <c r="B63" s="108"/>
      <c r="D63" s="109" t="s">
        <v>285</v>
      </c>
      <c r="E63" s="110"/>
      <c r="F63" s="110"/>
      <c r="G63" s="110"/>
      <c r="H63" s="110"/>
      <c r="I63" s="110"/>
      <c r="J63" s="111">
        <f>J222</f>
        <v>0</v>
      </c>
      <c r="L63" s="108"/>
      <c r="AZ63" s="112" t="s">
        <v>286</v>
      </c>
      <c r="BA63" s="112" t="s">
        <v>287</v>
      </c>
      <c r="BB63" s="112" t="s">
        <v>35</v>
      </c>
      <c r="BC63" s="112" t="s">
        <v>288</v>
      </c>
      <c r="BD63" s="112" t="s">
        <v>103</v>
      </c>
    </row>
    <row r="64" spans="2:56" s="9" customFormat="1" ht="14.85" customHeight="1">
      <c r="B64" s="108"/>
      <c r="D64" s="109" t="s">
        <v>289</v>
      </c>
      <c r="E64" s="110"/>
      <c r="F64" s="110"/>
      <c r="G64" s="110"/>
      <c r="H64" s="110"/>
      <c r="I64" s="110"/>
      <c r="J64" s="111">
        <f>J374</f>
        <v>0</v>
      </c>
      <c r="L64" s="108"/>
      <c r="AZ64" s="112" t="s">
        <v>290</v>
      </c>
      <c r="BA64" s="112" t="s">
        <v>291</v>
      </c>
      <c r="BB64" s="112" t="s">
        <v>35</v>
      </c>
      <c r="BC64" s="112" t="s">
        <v>292</v>
      </c>
      <c r="BD64" s="112" t="s">
        <v>103</v>
      </c>
    </row>
    <row r="65" spans="2:56" s="9" customFormat="1" ht="19.95" customHeight="1">
      <c r="B65" s="108"/>
      <c r="D65" s="109" t="s">
        <v>293</v>
      </c>
      <c r="E65" s="110"/>
      <c r="F65" s="110"/>
      <c r="G65" s="110"/>
      <c r="H65" s="110"/>
      <c r="I65" s="110"/>
      <c r="J65" s="111">
        <f>J436</f>
        <v>0</v>
      </c>
      <c r="L65" s="108"/>
      <c r="AZ65" s="112" t="s">
        <v>294</v>
      </c>
      <c r="BA65" s="112" t="s">
        <v>295</v>
      </c>
      <c r="BB65" s="112" t="s">
        <v>35</v>
      </c>
      <c r="BC65" s="112" t="s">
        <v>296</v>
      </c>
      <c r="BD65" s="112" t="s">
        <v>103</v>
      </c>
    </row>
    <row r="66" spans="2:56" s="9" customFormat="1" ht="14.85" customHeight="1">
      <c r="B66" s="108"/>
      <c r="D66" s="109" t="s">
        <v>297</v>
      </c>
      <c r="E66" s="110"/>
      <c r="F66" s="110"/>
      <c r="G66" s="110"/>
      <c r="H66" s="110"/>
      <c r="I66" s="110"/>
      <c r="J66" s="111">
        <f>J437</f>
        <v>0</v>
      </c>
      <c r="L66" s="108"/>
      <c r="AZ66" s="112" t="s">
        <v>298</v>
      </c>
      <c r="BA66" s="112" t="s">
        <v>299</v>
      </c>
      <c r="BB66" s="112" t="s">
        <v>35</v>
      </c>
      <c r="BC66" s="112" t="s">
        <v>300</v>
      </c>
      <c r="BD66" s="112" t="s">
        <v>103</v>
      </c>
    </row>
    <row r="67" spans="2:56" s="9" customFormat="1" ht="19.95" customHeight="1">
      <c r="B67" s="108"/>
      <c r="D67" s="109" t="s">
        <v>301</v>
      </c>
      <c r="E67" s="110"/>
      <c r="F67" s="110"/>
      <c r="G67" s="110"/>
      <c r="H67" s="110"/>
      <c r="I67" s="110"/>
      <c r="J67" s="111">
        <f>J552</f>
        <v>0</v>
      </c>
      <c r="L67" s="108"/>
      <c r="AZ67" s="112" t="s">
        <v>302</v>
      </c>
      <c r="BA67" s="112" t="s">
        <v>303</v>
      </c>
      <c r="BB67" s="112" t="s">
        <v>35</v>
      </c>
      <c r="BC67" s="112" t="s">
        <v>304</v>
      </c>
      <c r="BD67" s="112" t="s">
        <v>103</v>
      </c>
    </row>
    <row r="68" spans="2:56" s="9" customFormat="1" ht="14.85" customHeight="1">
      <c r="B68" s="108"/>
      <c r="D68" s="109" t="s">
        <v>305</v>
      </c>
      <c r="E68" s="110"/>
      <c r="F68" s="110"/>
      <c r="G68" s="110"/>
      <c r="H68" s="110"/>
      <c r="I68" s="110"/>
      <c r="J68" s="111">
        <f>J553</f>
        <v>0</v>
      </c>
      <c r="L68" s="108"/>
      <c r="AZ68" s="112" t="s">
        <v>306</v>
      </c>
      <c r="BA68" s="112" t="s">
        <v>307</v>
      </c>
      <c r="BB68" s="112" t="s">
        <v>35</v>
      </c>
      <c r="BC68" s="112" t="s">
        <v>308</v>
      </c>
      <c r="BD68" s="112" t="s">
        <v>103</v>
      </c>
    </row>
    <row r="69" spans="2:56" s="9" customFormat="1" ht="14.85" customHeight="1">
      <c r="B69" s="108"/>
      <c r="D69" s="109" t="s">
        <v>309</v>
      </c>
      <c r="E69" s="110"/>
      <c r="F69" s="110"/>
      <c r="G69" s="110"/>
      <c r="H69" s="110"/>
      <c r="I69" s="110"/>
      <c r="J69" s="111">
        <f>J649</f>
        <v>0</v>
      </c>
      <c r="L69" s="108"/>
      <c r="AZ69" s="112" t="s">
        <v>310</v>
      </c>
      <c r="BA69" s="112" t="s">
        <v>311</v>
      </c>
      <c r="BB69" s="112" t="s">
        <v>35</v>
      </c>
      <c r="BC69" s="112" t="s">
        <v>312</v>
      </c>
      <c r="BD69" s="112" t="s">
        <v>103</v>
      </c>
    </row>
    <row r="70" spans="2:56" s="9" customFormat="1" ht="14.85" customHeight="1">
      <c r="B70" s="108"/>
      <c r="D70" s="109" t="s">
        <v>313</v>
      </c>
      <c r="E70" s="110"/>
      <c r="F70" s="110"/>
      <c r="G70" s="110"/>
      <c r="H70" s="110"/>
      <c r="I70" s="110"/>
      <c r="J70" s="111">
        <f>J709</f>
        <v>0</v>
      </c>
      <c r="L70" s="108"/>
      <c r="AZ70" s="112" t="s">
        <v>314</v>
      </c>
      <c r="BA70" s="112" t="s">
        <v>315</v>
      </c>
      <c r="BB70" s="112" t="s">
        <v>35</v>
      </c>
      <c r="BC70" s="112" t="s">
        <v>316</v>
      </c>
      <c r="BD70" s="112" t="s">
        <v>103</v>
      </c>
    </row>
    <row r="71" spans="2:56" s="9" customFormat="1" ht="14.85" customHeight="1">
      <c r="B71" s="108"/>
      <c r="D71" s="109" t="s">
        <v>317</v>
      </c>
      <c r="E71" s="110"/>
      <c r="F71" s="110"/>
      <c r="G71" s="110"/>
      <c r="H71" s="110"/>
      <c r="I71" s="110"/>
      <c r="J71" s="111">
        <f>J780</f>
        <v>0</v>
      </c>
      <c r="L71" s="108"/>
      <c r="AZ71" s="112" t="s">
        <v>318</v>
      </c>
      <c r="BA71" s="112" t="s">
        <v>319</v>
      </c>
      <c r="BB71" s="112" t="s">
        <v>35</v>
      </c>
      <c r="BC71" s="112" t="s">
        <v>320</v>
      </c>
      <c r="BD71" s="112" t="s">
        <v>103</v>
      </c>
    </row>
    <row r="72" spans="2:56" s="9" customFormat="1" ht="14.85" customHeight="1">
      <c r="B72" s="108"/>
      <c r="D72" s="109" t="s">
        <v>321</v>
      </c>
      <c r="E72" s="110"/>
      <c r="F72" s="110"/>
      <c r="G72" s="110"/>
      <c r="H72" s="110"/>
      <c r="I72" s="110"/>
      <c r="J72" s="111">
        <f>J824</f>
        <v>0</v>
      </c>
      <c r="L72" s="108"/>
      <c r="AZ72" s="112" t="s">
        <v>322</v>
      </c>
      <c r="BA72" s="112" t="s">
        <v>323</v>
      </c>
      <c r="BB72" s="112" t="s">
        <v>35</v>
      </c>
      <c r="BC72" s="112" t="s">
        <v>324</v>
      </c>
      <c r="BD72" s="112" t="s">
        <v>103</v>
      </c>
    </row>
    <row r="73" spans="2:56" s="9" customFormat="1" ht="14.85" customHeight="1">
      <c r="B73" s="108"/>
      <c r="D73" s="109" t="s">
        <v>325</v>
      </c>
      <c r="E73" s="110"/>
      <c r="F73" s="110"/>
      <c r="G73" s="110"/>
      <c r="H73" s="110"/>
      <c r="I73" s="110"/>
      <c r="J73" s="111">
        <f>J900</f>
        <v>0</v>
      </c>
      <c r="L73" s="108"/>
      <c r="AZ73" s="112" t="s">
        <v>326</v>
      </c>
      <c r="BA73" s="112" t="s">
        <v>327</v>
      </c>
      <c r="BB73" s="112" t="s">
        <v>35</v>
      </c>
      <c r="BC73" s="112" t="s">
        <v>328</v>
      </c>
      <c r="BD73" s="112" t="s">
        <v>103</v>
      </c>
    </row>
    <row r="74" spans="2:56" s="9" customFormat="1" ht="14.85" customHeight="1">
      <c r="B74" s="108"/>
      <c r="D74" s="109" t="s">
        <v>329</v>
      </c>
      <c r="E74" s="110"/>
      <c r="F74" s="110"/>
      <c r="G74" s="110"/>
      <c r="H74" s="110"/>
      <c r="I74" s="110"/>
      <c r="J74" s="111">
        <f>J998</f>
        <v>0</v>
      </c>
      <c r="L74" s="108"/>
      <c r="AZ74" s="112" t="s">
        <v>330</v>
      </c>
      <c r="BA74" s="112" t="s">
        <v>331</v>
      </c>
      <c r="BB74" s="112" t="s">
        <v>35</v>
      </c>
      <c r="BC74" s="112" t="s">
        <v>332</v>
      </c>
      <c r="BD74" s="112" t="s">
        <v>103</v>
      </c>
    </row>
    <row r="75" spans="2:56" s="9" customFormat="1" ht="14.85" customHeight="1">
      <c r="B75" s="108"/>
      <c r="D75" s="109" t="s">
        <v>333</v>
      </c>
      <c r="E75" s="110"/>
      <c r="F75" s="110"/>
      <c r="G75" s="110"/>
      <c r="H75" s="110"/>
      <c r="I75" s="110"/>
      <c r="J75" s="111">
        <f>J1063</f>
        <v>0</v>
      </c>
      <c r="L75" s="108"/>
      <c r="AZ75" s="112" t="s">
        <v>334</v>
      </c>
      <c r="BA75" s="112" t="s">
        <v>335</v>
      </c>
      <c r="BB75" s="112" t="s">
        <v>35</v>
      </c>
      <c r="BC75" s="112" t="s">
        <v>103</v>
      </c>
      <c r="BD75" s="112" t="s">
        <v>103</v>
      </c>
    </row>
    <row r="76" spans="2:56" s="9" customFormat="1" ht="19.95" customHeight="1">
      <c r="B76" s="108"/>
      <c r="D76" s="109" t="s">
        <v>336</v>
      </c>
      <c r="E76" s="110"/>
      <c r="F76" s="110"/>
      <c r="G76" s="110"/>
      <c r="H76" s="110"/>
      <c r="I76" s="110"/>
      <c r="J76" s="111">
        <f>J1081</f>
        <v>0</v>
      </c>
      <c r="L76" s="108"/>
      <c r="AZ76" s="112" t="s">
        <v>337</v>
      </c>
      <c r="BA76" s="112" t="s">
        <v>338</v>
      </c>
      <c r="BB76" s="112" t="s">
        <v>35</v>
      </c>
      <c r="BC76" s="112" t="s">
        <v>116</v>
      </c>
      <c r="BD76" s="112" t="s">
        <v>103</v>
      </c>
    </row>
    <row r="77" spans="2:56" s="9" customFormat="1" ht="14.85" customHeight="1">
      <c r="B77" s="108"/>
      <c r="D77" s="109" t="s">
        <v>339</v>
      </c>
      <c r="E77" s="110"/>
      <c r="F77" s="110"/>
      <c r="G77" s="110"/>
      <c r="H77" s="110"/>
      <c r="I77" s="110"/>
      <c r="J77" s="111">
        <f>J1082</f>
        <v>0</v>
      </c>
      <c r="L77" s="108"/>
      <c r="AZ77" s="112" t="s">
        <v>340</v>
      </c>
      <c r="BA77" s="112" t="s">
        <v>341</v>
      </c>
      <c r="BB77" s="112" t="s">
        <v>35</v>
      </c>
      <c r="BC77" s="112" t="s">
        <v>332</v>
      </c>
      <c r="BD77" s="112" t="s">
        <v>103</v>
      </c>
    </row>
    <row r="78" spans="2:56" s="9" customFormat="1" ht="14.85" customHeight="1">
      <c r="B78" s="108"/>
      <c r="D78" s="109" t="s">
        <v>342</v>
      </c>
      <c r="E78" s="110"/>
      <c r="F78" s="110"/>
      <c r="G78" s="110"/>
      <c r="H78" s="110"/>
      <c r="I78" s="110"/>
      <c r="J78" s="111">
        <f>J1327</f>
        <v>0</v>
      </c>
      <c r="L78" s="108"/>
      <c r="AZ78" s="112" t="s">
        <v>343</v>
      </c>
      <c r="BA78" s="112" t="s">
        <v>344</v>
      </c>
      <c r="BB78" s="112" t="s">
        <v>35</v>
      </c>
      <c r="BC78" s="112" t="s">
        <v>103</v>
      </c>
      <c r="BD78" s="112" t="s">
        <v>103</v>
      </c>
    </row>
    <row r="79" spans="2:56" s="9" customFormat="1" ht="19.95" customHeight="1">
      <c r="B79" s="108"/>
      <c r="D79" s="109" t="s">
        <v>345</v>
      </c>
      <c r="E79" s="110"/>
      <c r="F79" s="110"/>
      <c r="G79" s="110"/>
      <c r="H79" s="110"/>
      <c r="I79" s="110"/>
      <c r="J79" s="111">
        <f>J1343</f>
        <v>0</v>
      </c>
      <c r="L79" s="108"/>
      <c r="AZ79" s="112" t="s">
        <v>346</v>
      </c>
      <c r="BA79" s="112" t="s">
        <v>347</v>
      </c>
      <c r="BB79" s="112" t="s">
        <v>35</v>
      </c>
      <c r="BC79" s="112" t="s">
        <v>348</v>
      </c>
      <c r="BD79" s="112" t="s">
        <v>103</v>
      </c>
    </row>
    <row r="80" spans="2:56" s="9" customFormat="1" ht="14.85" customHeight="1">
      <c r="B80" s="108"/>
      <c r="D80" s="109" t="s">
        <v>349</v>
      </c>
      <c r="E80" s="110"/>
      <c r="F80" s="110"/>
      <c r="G80" s="110"/>
      <c r="H80" s="110"/>
      <c r="I80" s="110"/>
      <c r="J80" s="111">
        <f>J1344</f>
        <v>0</v>
      </c>
      <c r="L80" s="108"/>
      <c r="AZ80" s="112" t="s">
        <v>350</v>
      </c>
      <c r="BA80" s="112" t="s">
        <v>351</v>
      </c>
      <c r="BB80" s="112" t="s">
        <v>35</v>
      </c>
      <c r="BC80" s="112" t="s">
        <v>91</v>
      </c>
      <c r="BD80" s="112" t="s">
        <v>103</v>
      </c>
    </row>
    <row r="81" spans="2:56" s="9" customFormat="1" ht="14.85" customHeight="1">
      <c r="B81" s="108"/>
      <c r="D81" s="109" t="s">
        <v>352</v>
      </c>
      <c r="E81" s="110"/>
      <c r="F81" s="110"/>
      <c r="G81" s="110"/>
      <c r="H81" s="110"/>
      <c r="I81" s="110"/>
      <c r="J81" s="111">
        <f>J1454</f>
        <v>0</v>
      </c>
      <c r="L81" s="108"/>
      <c r="AZ81" s="112" t="s">
        <v>353</v>
      </c>
      <c r="BA81" s="112" t="s">
        <v>354</v>
      </c>
      <c r="BB81" s="112" t="s">
        <v>35</v>
      </c>
      <c r="BC81" s="112" t="s">
        <v>89</v>
      </c>
      <c r="BD81" s="112" t="s">
        <v>103</v>
      </c>
    </row>
    <row r="82" spans="2:56" s="9" customFormat="1" ht="14.85" customHeight="1">
      <c r="B82" s="108"/>
      <c r="D82" s="109" t="s">
        <v>355</v>
      </c>
      <c r="E82" s="110"/>
      <c r="F82" s="110"/>
      <c r="G82" s="110"/>
      <c r="H82" s="110"/>
      <c r="I82" s="110"/>
      <c r="J82" s="111">
        <f>J1568</f>
        <v>0</v>
      </c>
      <c r="L82" s="108"/>
      <c r="AZ82" s="112" t="s">
        <v>356</v>
      </c>
      <c r="BA82" s="112" t="s">
        <v>357</v>
      </c>
      <c r="BB82" s="112" t="s">
        <v>35</v>
      </c>
      <c r="BC82" s="112" t="s">
        <v>268</v>
      </c>
      <c r="BD82" s="112" t="s">
        <v>103</v>
      </c>
    </row>
    <row r="83" spans="2:56" s="9" customFormat="1" ht="14.85" customHeight="1">
      <c r="B83" s="108"/>
      <c r="D83" s="109" t="s">
        <v>358</v>
      </c>
      <c r="E83" s="110"/>
      <c r="F83" s="110"/>
      <c r="G83" s="110"/>
      <c r="H83" s="110"/>
      <c r="I83" s="110"/>
      <c r="J83" s="111">
        <f>J1722</f>
        <v>0</v>
      </c>
      <c r="L83" s="108"/>
      <c r="AZ83" s="112" t="s">
        <v>359</v>
      </c>
      <c r="BA83" s="112" t="s">
        <v>360</v>
      </c>
      <c r="BB83" s="112" t="s">
        <v>35</v>
      </c>
      <c r="BC83" s="112" t="s">
        <v>361</v>
      </c>
      <c r="BD83" s="112" t="s">
        <v>103</v>
      </c>
    </row>
    <row r="84" spans="2:56" s="9" customFormat="1" ht="14.85" customHeight="1">
      <c r="B84" s="108"/>
      <c r="D84" s="109" t="s">
        <v>362</v>
      </c>
      <c r="E84" s="110"/>
      <c r="F84" s="110"/>
      <c r="G84" s="110"/>
      <c r="H84" s="110"/>
      <c r="I84" s="110"/>
      <c r="J84" s="111">
        <f>J1762</f>
        <v>0</v>
      </c>
      <c r="L84" s="108"/>
      <c r="AZ84" s="112" t="s">
        <v>363</v>
      </c>
      <c r="BA84" s="112" t="s">
        <v>364</v>
      </c>
      <c r="BB84" s="112" t="s">
        <v>35</v>
      </c>
      <c r="BC84" s="112" t="s">
        <v>361</v>
      </c>
      <c r="BD84" s="112" t="s">
        <v>103</v>
      </c>
    </row>
    <row r="85" spans="2:56" s="9" customFormat="1" ht="19.95" customHeight="1">
      <c r="B85" s="108"/>
      <c r="D85" s="109" t="s">
        <v>365</v>
      </c>
      <c r="E85" s="110"/>
      <c r="F85" s="110"/>
      <c r="G85" s="110"/>
      <c r="H85" s="110"/>
      <c r="I85" s="110"/>
      <c r="J85" s="111">
        <f>J1805</f>
        <v>0</v>
      </c>
      <c r="L85" s="108"/>
    </row>
    <row r="86" spans="2:56" s="9" customFormat="1" ht="19.95" customHeight="1">
      <c r="B86" s="108"/>
      <c r="D86" s="109" t="s">
        <v>366</v>
      </c>
      <c r="E86" s="110"/>
      <c r="F86" s="110"/>
      <c r="G86" s="110"/>
      <c r="H86" s="110"/>
      <c r="I86" s="110"/>
      <c r="J86" s="111">
        <f>J1920</f>
        <v>0</v>
      </c>
      <c r="L86" s="108"/>
    </row>
    <row r="87" spans="2:56" s="8" customFormat="1" ht="24.9" customHeight="1">
      <c r="B87" s="103"/>
      <c r="D87" s="104" t="s">
        <v>367</v>
      </c>
      <c r="E87" s="105"/>
      <c r="F87" s="105"/>
      <c r="G87" s="105"/>
      <c r="H87" s="105"/>
      <c r="I87" s="105"/>
      <c r="J87" s="106">
        <f>J1923</f>
        <v>0</v>
      </c>
      <c r="L87" s="103"/>
    </row>
    <row r="88" spans="2:56" s="9" customFormat="1" ht="19.95" customHeight="1">
      <c r="B88" s="108"/>
      <c r="D88" s="109" t="s">
        <v>368</v>
      </c>
      <c r="E88" s="110"/>
      <c r="F88" s="110"/>
      <c r="G88" s="110"/>
      <c r="H88" s="110"/>
      <c r="I88" s="110"/>
      <c r="J88" s="111">
        <f>J1924</f>
        <v>0</v>
      </c>
      <c r="L88" s="108"/>
    </row>
    <row r="89" spans="2:56" s="8" customFormat="1" ht="24.9" customHeight="1">
      <c r="B89" s="103"/>
      <c r="D89" s="104" t="s">
        <v>369</v>
      </c>
      <c r="E89" s="105"/>
      <c r="F89" s="105"/>
      <c r="G89" s="105"/>
      <c r="H89" s="105"/>
      <c r="I89" s="105"/>
      <c r="J89" s="106">
        <f>J1939</f>
        <v>0</v>
      </c>
      <c r="L89" s="103"/>
    </row>
    <row r="90" spans="2:56" s="9" customFormat="1" ht="19.95" customHeight="1">
      <c r="B90" s="108"/>
      <c r="D90" s="109" t="s">
        <v>370</v>
      </c>
      <c r="E90" s="110"/>
      <c r="F90" s="110"/>
      <c r="G90" s="110"/>
      <c r="H90" s="110"/>
      <c r="I90" s="110"/>
      <c r="J90" s="111">
        <f>J1940</f>
        <v>0</v>
      </c>
      <c r="L90" s="108"/>
    </row>
    <row r="91" spans="2:56" s="1" customFormat="1" ht="21.75" customHeight="1">
      <c r="B91" s="34"/>
      <c r="L91" s="34"/>
    </row>
    <row r="92" spans="2:56" s="1" customFormat="1" ht="6.9" customHeight="1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34"/>
    </row>
    <row r="96" spans="2:56" s="1" customFormat="1" ht="6.9" customHeight="1">
      <c r="B96" s="45"/>
      <c r="C96" s="46"/>
      <c r="D96" s="46"/>
      <c r="E96" s="46"/>
      <c r="F96" s="46"/>
      <c r="G96" s="46"/>
      <c r="H96" s="46"/>
      <c r="I96" s="46"/>
      <c r="J96" s="46"/>
      <c r="K96" s="46"/>
      <c r="L96" s="34"/>
    </row>
    <row r="97" spans="2:63" s="1" customFormat="1" ht="24.9" customHeight="1">
      <c r="B97" s="34"/>
      <c r="C97" s="22" t="s">
        <v>371</v>
      </c>
      <c r="L97" s="34"/>
    </row>
    <row r="98" spans="2:63" s="1" customFormat="1" ht="6.9" customHeight="1">
      <c r="B98" s="34"/>
      <c r="L98" s="34"/>
    </row>
    <row r="99" spans="2:63" s="1" customFormat="1" ht="12" customHeight="1">
      <c r="B99" s="34"/>
      <c r="C99" s="28" t="s">
        <v>16</v>
      </c>
      <c r="L99" s="34"/>
    </row>
    <row r="100" spans="2:63" s="1" customFormat="1" ht="16.5" customHeight="1">
      <c r="B100" s="34"/>
      <c r="E100" s="338" t="str">
        <f>E7</f>
        <v>Dobříš - Rekonstrukce ulice Tylova</v>
      </c>
      <c r="F100" s="339"/>
      <c r="G100" s="339"/>
      <c r="H100" s="339"/>
      <c r="L100" s="34"/>
    </row>
    <row r="101" spans="2:63" s="1" customFormat="1" ht="12" customHeight="1">
      <c r="B101" s="34"/>
      <c r="C101" s="28" t="s">
        <v>117</v>
      </c>
      <c r="L101" s="34"/>
    </row>
    <row r="102" spans="2:63" s="1" customFormat="1" ht="16.5" customHeight="1">
      <c r="B102" s="34"/>
      <c r="E102" s="301" t="str">
        <f>E9</f>
        <v>SO 101 - Komunikace a zpevněné plochy</v>
      </c>
      <c r="F102" s="340"/>
      <c r="G102" s="340"/>
      <c r="H102" s="340"/>
      <c r="L102" s="34"/>
    </row>
    <row r="103" spans="2:63" s="1" customFormat="1" ht="6.9" customHeight="1">
      <c r="B103" s="34"/>
      <c r="L103" s="34"/>
    </row>
    <row r="104" spans="2:63" s="1" customFormat="1" ht="12" customHeight="1">
      <c r="B104" s="34"/>
      <c r="C104" s="28" t="s">
        <v>22</v>
      </c>
      <c r="F104" s="26" t="str">
        <f>F12</f>
        <v>Město Dobříš [540111]</v>
      </c>
      <c r="I104" s="28" t="s">
        <v>24</v>
      </c>
      <c r="J104" s="51" t="str">
        <f>IF(J12="","",J12)</f>
        <v>2. 5. 2024</v>
      </c>
      <c r="L104" s="34"/>
    </row>
    <row r="105" spans="2:63" s="1" customFormat="1" ht="6.9" customHeight="1">
      <c r="B105" s="34"/>
      <c r="L105" s="34"/>
    </row>
    <row r="106" spans="2:63" s="1" customFormat="1" ht="40.049999999999997" customHeight="1">
      <c r="B106" s="34"/>
      <c r="C106" s="28" t="s">
        <v>30</v>
      </c>
      <c r="F106" s="26" t="str">
        <f>E15</f>
        <v>Město Dobříš, Mírové nám. 119, 263 01 Dobříš</v>
      </c>
      <c r="I106" s="28" t="s">
        <v>38</v>
      </c>
      <c r="J106" s="32" t="str">
        <f>E21</f>
        <v>DOPAS s.r.o., Mahenova 494/3, 150 00 Praha 5</v>
      </c>
      <c r="L106" s="34"/>
    </row>
    <row r="107" spans="2:63" s="1" customFormat="1" ht="15.15" customHeight="1">
      <c r="B107" s="34"/>
      <c r="C107" s="28" t="s">
        <v>36</v>
      </c>
      <c r="F107" s="26" t="str">
        <f>IF(E18="","",E18)</f>
        <v>Vyplň údaj</v>
      </c>
      <c r="I107" s="28" t="s">
        <v>43</v>
      </c>
      <c r="J107" s="32" t="str">
        <f>E24</f>
        <v>L. Štuller</v>
      </c>
      <c r="L107" s="34"/>
    </row>
    <row r="108" spans="2:63" s="1" customFormat="1" ht="10.35" customHeight="1">
      <c r="B108" s="34"/>
      <c r="L108" s="34"/>
    </row>
    <row r="109" spans="2:63" s="10" customFormat="1" ht="29.25" customHeight="1">
      <c r="B109" s="113"/>
      <c r="C109" s="114" t="s">
        <v>372</v>
      </c>
      <c r="D109" s="115" t="s">
        <v>66</v>
      </c>
      <c r="E109" s="115" t="s">
        <v>62</v>
      </c>
      <c r="F109" s="115" t="s">
        <v>63</v>
      </c>
      <c r="G109" s="115" t="s">
        <v>373</v>
      </c>
      <c r="H109" s="115" t="s">
        <v>374</v>
      </c>
      <c r="I109" s="115" t="s">
        <v>375</v>
      </c>
      <c r="J109" s="115" t="s">
        <v>262</v>
      </c>
      <c r="K109" s="116" t="s">
        <v>376</v>
      </c>
      <c r="L109" s="113"/>
      <c r="M109" s="58" t="s">
        <v>35</v>
      </c>
      <c r="N109" s="59" t="s">
        <v>51</v>
      </c>
      <c r="O109" s="59" t="s">
        <v>377</v>
      </c>
      <c r="P109" s="59" t="s">
        <v>378</v>
      </c>
      <c r="Q109" s="59" t="s">
        <v>379</v>
      </c>
      <c r="R109" s="59" t="s">
        <v>380</v>
      </c>
      <c r="S109" s="59" t="s">
        <v>381</v>
      </c>
      <c r="T109" s="60" t="s">
        <v>382</v>
      </c>
    </row>
    <row r="110" spans="2:63" s="1" customFormat="1" ht="22.8" customHeight="1">
      <c r="B110" s="34"/>
      <c r="C110" s="63" t="s">
        <v>383</v>
      </c>
      <c r="J110" s="117">
        <f>BK110</f>
        <v>0</v>
      </c>
      <c r="L110" s="34"/>
      <c r="M110" s="61"/>
      <c r="N110" s="52"/>
      <c r="O110" s="52"/>
      <c r="P110" s="118">
        <f>P111+P1923+P1939</f>
        <v>0</v>
      </c>
      <c r="Q110" s="52"/>
      <c r="R110" s="118">
        <f>R111+R1923+R1939</f>
        <v>453.15848550586998</v>
      </c>
      <c r="S110" s="52"/>
      <c r="T110" s="119">
        <f>T111+T1923+T1939</f>
        <v>1426.7849900000001</v>
      </c>
      <c r="AT110" s="18" t="s">
        <v>80</v>
      </c>
      <c r="AU110" s="18" t="s">
        <v>269</v>
      </c>
      <c r="BK110" s="120">
        <f>BK111+BK1923+BK1939</f>
        <v>0</v>
      </c>
    </row>
    <row r="111" spans="2:63" s="11" customFormat="1" ht="25.95" customHeight="1">
      <c r="B111" s="121"/>
      <c r="D111" s="122" t="s">
        <v>80</v>
      </c>
      <c r="E111" s="123" t="s">
        <v>384</v>
      </c>
      <c r="F111" s="123" t="s">
        <v>385</v>
      </c>
      <c r="I111" s="124"/>
      <c r="J111" s="125">
        <f>BK111</f>
        <v>0</v>
      </c>
      <c r="L111" s="121"/>
      <c r="M111" s="126"/>
      <c r="P111" s="127">
        <f>P112+P436+P552+P1081+P1343+P1805+P1920</f>
        <v>0</v>
      </c>
      <c r="R111" s="127">
        <f>R112+R436+R552+R1081+R1343+R1805+R1920</f>
        <v>452.14051538587</v>
      </c>
      <c r="T111" s="128">
        <f>T112+T436+T552+T1081+T1343+T1805+T1920</f>
        <v>1426.7849900000001</v>
      </c>
      <c r="AR111" s="122" t="s">
        <v>89</v>
      </c>
      <c r="AT111" s="129" t="s">
        <v>80</v>
      </c>
      <c r="AU111" s="129" t="s">
        <v>81</v>
      </c>
      <c r="AY111" s="122" t="s">
        <v>386</v>
      </c>
      <c r="BK111" s="130">
        <f>BK112+BK436+BK552+BK1081+BK1343+BK1805+BK1920</f>
        <v>0</v>
      </c>
    </row>
    <row r="112" spans="2:63" s="11" customFormat="1" ht="22.8" customHeight="1">
      <c r="B112" s="121"/>
      <c r="D112" s="122" t="s">
        <v>80</v>
      </c>
      <c r="E112" s="131" t="s">
        <v>89</v>
      </c>
      <c r="F112" s="131" t="s">
        <v>387</v>
      </c>
      <c r="I112" s="124"/>
      <c r="J112" s="132">
        <f>BK112</f>
        <v>0</v>
      </c>
      <c r="L112" s="121"/>
      <c r="M112" s="126"/>
      <c r="P112" s="127">
        <f>P113+P222+P374</f>
        <v>0</v>
      </c>
      <c r="R112" s="127">
        <f>R113+R222+R374</f>
        <v>6.9540000000000001E-3</v>
      </c>
      <c r="T112" s="128">
        <f>T113+T222+T374</f>
        <v>0</v>
      </c>
      <c r="AR112" s="122" t="s">
        <v>89</v>
      </c>
      <c r="AT112" s="129" t="s">
        <v>80</v>
      </c>
      <c r="AU112" s="129" t="s">
        <v>89</v>
      </c>
      <c r="AY112" s="122" t="s">
        <v>386</v>
      </c>
      <c r="BK112" s="130">
        <f>BK113+BK222+BK374</f>
        <v>0</v>
      </c>
    </row>
    <row r="113" spans="2:65" s="11" customFormat="1" ht="20.85" customHeight="1">
      <c r="B113" s="121"/>
      <c r="D113" s="122" t="s">
        <v>80</v>
      </c>
      <c r="E113" s="131" t="s">
        <v>388</v>
      </c>
      <c r="F113" s="131" t="s">
        <v>389</v>
      </c>
      <c r="I113" s="124"/>
      <c r="J113" s="132">
        <f>BK113</f>
        <v>0</v>
      </c>
      <c r="L113" s="121"/>
      <c r="M113" s="126"/>
      <c r="P113" s="127">
        <f>SUM(P114:P221)</f>
        <v>0</v>
      </c>
      <c r="R113" s="127">
        <f>SUM(R114:R221)</f>
        <v>0</v>
      </c>
      <c r="T113" s="128">
        <f>SUM(T114:T221)</f>
        <v>0</v>
      </c>
      <c r="AR113" s="122" t="s">
        <v>89</v>
      </c>
      <c r="AT113" s="129" t="s">
        <v>80</v>
      </c>
      <c r="AU113" s="129" t="s">
        <v>91</v>
      </c>
      <c r="AY113" s="122" t="s">
        <v>386</v>
      </c>
      <c r="BK113" s="130">
        <f>SUM(BK114:BK221)</f>
        <v>0</v>
      </c>
    </row>
    <row r="114" spans="2:65" s="1" customFormat="1" ht="24.15" customHeight="1">
      <c r="B114" s="34"/>
      <c r="C114" s="133" t="s">
        <v>89</v>
      </c>
      <c r="D114" s="133" t="s">
        <v>390</v>
      </c>
      <c r="E114" s="134" t="s">
        <v>391</v>
      </c>
      <c r="F114" s="135" t="s">
        <v>392</v>
      </c>
      <c r="G114" s="136" t="s">
        <v>393</v>
      </c>
      <c r="H114" s="137">
        <v>17.094999999999999</v>
      </c>
      <c r="I114" s="138"/>
      <c r="J114" s="139">
        <f>ROUND(I114*H114,2)</f>
        <v>0</v>
      </c>
      <c r="K114" s="135" t="s">
        <v>394</v>
      </c>
      <c r="L114" s="34"/>
      <c r="M114" s="140" t="s">
        <v>35</v>
      </c>
      <c r="N114" s="141" t="s">
        <v>52</v>
      </c>
      <c r="P114" s="142">
        <f>O114*H114</f>
        <v>0</v>
      </c>
      <c r="Q114" s="142">
        <v>0</v>
      </c>
      <c r="R114" s="142">
        <f>Q114*H114</f>
        <v>0</v>
      </c>
      <c r="S114" s="142">
        <v>0</v>
      </c>
      <c r="T114" s="143">
        <f>S114*H114</f>
        <v>0</v>
      </c>
      <c r="AR114" s="144" t="s">
        <v>116</v>
      </c>
      <c r="AT114" s="144" t="s">
        <v>390</v>
      </c>
      <c r="AU114" s="144" t="s">
        <v>103</v>
      </c>
      <c r="AY114" s="18" t="s">
        <v>386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8" t="s">
        <v>89</v>
      </c>
      <c r="BK114" s="145">
        <f>ROUND(I114*H114,2)</f>
        <v>0</v>
      </c>
      <c r="BL114" s="18" t="s">
        <v>116</v>
      </c>
      <c r="BM114" s="144" t="s">
        <v>395</v>
      </c>
    </row>
    <row r="115" spans="2:65" s="1" customFormat="1" ht="10.199999999999999">
      <c r="B115" s="34"/>
      <c r="D115" s="146" t="s">
        <v>396</v>
      </c>
      <c r="F115" s="147" t="s">
        <v>397</v>
      </c>
      <c r="I115" s="148"/>
      <c r="L115" s="34"/>
      <c r="M115" s="149"/>
      <c r="T115" s="55"/>
      <c r="AT115" s="18" t="s">
        <v>396</v>
      </c>
      <c r="AU115" s="18" t="s">
        <v>103</v>
      </c>
    </row>
    <row r="116" spans="2:65" s="12" customFormat="1" ht="10.199999999999999">
      <c r="B116" s="150"/>
      <c r="D116" s="151" t="s">
        <v>398</v>
      </c>
      <c r="E116" s="152" t="s">
        <v>35</v>
      </c>
      <c r="F116" s="153" t="s">
        <v>399</v>
      </c>
      <c r="H116" s="152" t="s">
        <v>35</v>
      </c>
      <c r="I116" s="154"/>
      <c r="L116" s="150"/>
      <c r="M116" s="155"/>
      <c r="T116" s="156"/>
      <c r="AT116" s="152" t="s">
        <v>398</v>
      </c>
      <c r="AU116" s="152" t="s">
        <v>103</v>
      </c>
      <c r="AV116" s="12" t="s">
        <v>89</v>
      </c>
      <c r="AW116" s="12" t="s">
        <v>42</v>
      </c>
      <c r="AX116" s="12" t="s">
        <v>81</v>
      </c>
      <c r="AY116" s="152" t="s">
        <v>386</v>
      </c>
    </row>
    <row r="117" spans="2:65" s="12" customFormat="1" ht="10.199999999999999">
      <c r="B117" s="150"/>
      <c r="D117" s="151" t="s">
        <v>398</v>
      </c>
      <c r="E117" s="152" t="s">
        <v>35</v>
      </c>
      <c r="F117" s="153" t="s">
        <v>400</v>
      </c>
      <c r="H117" s="152" t="s">
        <v>35</v>
      </c>
      <c r="I117" s="154"/>
      <c r="L117" s="150"/>
      <c r="M117" s="155"/>
      <c r="T117" s="156"/>
      <c r="AT117" s="152" t="s">
        <v>398</v>
      </c>
      <c r="AU117" s="152" t="s">
        <v>103</v>
      </c>
      <c r="AV117" s="12" t="s">
        <v>89</v>
      </c>
      <c r="AW117" s="12" t="s">
        <v>42</v>
      </c>
      <c r="AX117" s="12" t="s">
        <v>81</v>
      </c>
      <c r="AY117" s="152" t="s">
        <v>386</v>
      </c>
    </row>
    <row r="118" spans="2:65" s="12" customFormat="1" ht="10.199999999999999">
      <c r="B118" s="150"/>
      <c r="D118" s="151" t="s">
        <v>398</v>
      </c>
      <c r="E118" s="152" t="s">
        <v>35</v>
      </c>
      <c r="F118" s="153" t="s">
        <v>401</v>
      </c>
      <c r="H118" s="152" t="s">
        <v>35</v>
      </c>
      <c r="I118" s="154"/>
      <c r="L118" s="150"/>
      <c r="M118" s="155"/>
      <c r="T118" s="156"/>
      <c r="AT118" s="152" t="s">
        <v>398</v>
      </c>
      <c r="AU118" s="152" t="s">
        <v>103</v>
      </c>
      <c r="AV118" s="12" t="s">
        <v>89</v>
      </c>
      <c r="AW118" s="12" t="s">
        <v>42</v>
      </c>
      <c r="AX118" s="12" t="s">
        <v>81</v>
      </c>
      <c r="AY118" s="152" t="s">
        <v>386</v>
      </c>
    </row>
    <row r="119" spans="2:65" s="12" customFormat="1" ht="20.399999999999999">
      <c r="B119" s="150"/>
      <c r="D119" s="151" t="s">
        <v>398</v>
      </c>
      <c r="E119" s="152" t="s">
        <v>35</v>
      </c>
      <c r="F119" s="153" t="s">
        <v>402</v>
      </c>
      <c r="H119" s="152" t="s">
        <v>35</v>
      </c>
      <c r="I119" s="154"/>
      <c r="L119" s="150"/>
      <c r="M119" s="155"/>
      <c r="T119" s="156"/>
      <c r="AT119" s="152" t="s">
        <v>398</v>
      </c>
      <c r="AU119" s="152" t="s">
        <v>103</v>
      </c>
      <c r="AV119" s="12" t="s">
        <v>89</v>
      </c>
      <c r="AW119" s="12" t="s">
        <v>42</v>
      </c>
      <c r="AX119" s="12" t="s">
        <v>81</v>
      </c>
      <c r="AY119" s="152" t="s">
        <v>386</v>
      </c>
    </row>
    <row r="120" spans="2:65" s="12" customFormat="1" ht="10.199999999999999">
      <c r="B120" s="150"/>
      <c r="D120" s="151" t="s">
        <v>398</v>
      </c>
      <c r="E120" s="152" t="s">
        <v>35</v>
      </c>
      <c r="F120" s="153" t="s">
        <v>403</v>
      </c>
      <c r="H120" s="152" t="s">
        <v>35</v>
      </c>
      <c r="I120" s="154"/>
      <c r="L120" s="150"/>
      <c r="M120" s="155"/>
      <c r="T120" s="156"/>
      <c r="AT120" s="152" t="s">
        <v>398</v>
      </c>
      <c r="AU120" s="152" t="s">
        <v>103</v>
      </c>
      <c r="AV120" s="12" t="s">
        <v>89</v>
      </c>
      <c r="AW120" s="12" t="s">
        <v>42</v>
      </c>
      <c r="AX120" s="12" t="s">
        <v>81</v>
      </c>
      <c r="AY120" s="152" t="s">
        <v>386</v>
      </c>
    </row>
    <row r="121" spans="2:65" s="12" customFormat="1" ht="20.399999999999999">
      <c r="B121" s="150"/>
      <c r="D121" s="151" t="s">
        <v>398</v>
      </c>
      <c r="E121" s="152" t="s">
        <v>35</v>
      </c>
      <c r="F121" s="153" t="s">
        <v>404</v>
      </c>
      <c r="H121" s="152" t="s">
        <v>35</v>
      </c>
      <c r="I121" s="154"/>
      <c r="L121" s="150"/>
      <c r="M121" s="155"/>
      <c r="T121" s="156"/>
      <c r="AT121" s="152" t="s">
        <v>398</v>
      </c>
      <c r="AU121" s="152" t="s">
        <v>103</v>
      </c>
      <c r="AV121" s="12" t="s">
        <v>89</v>
      </c>
      <c r="AW121" s="12" t="s">
        <v>42</v>
      </c>
      <c r="AX121" s="12" t="s">
        <v>81</v>
      </c>
      <c r="AY121" s="152" t="s">
        <v>386</v>
      </c>
    </row>
    <row r="122" spans="2:65" s="12" customFormat="1" ht="20.399999999999999">
      <c r="B122" s="150"/>
      <c r="D122" s="151" t="s">
        <v>398</v>
      </c>
      <c r="E122" s="152" t="s">
        <v>35</v>
      </c>
      <c r="F122" s="153" t="s">
        <v>405</v>
      </c>
      <c r="H122" s="152" t="s">
        <v>35</v>
      </c>
      <c r="I122" s="154"/>
      <c r="L122" s="150"/>
      <c r="M122" s="155"/>
      <c r="T122" s="156"/>
      <c r="AT122" s="152" t="s">
        <v>398</v>
      </c>
      <c r="AU122" s="152" t="s">
        <v>103</v>
      </c>
      <c r="AV122" s="12" t="s">
        <v>89</v>
      </c>
      <c r="AW122" s="12" t="s">
        <v>42</v>
      </c>
      <c r="AX122" s="12" t="s">
        <v>81</v>
      </c>
      <c r="AY122" s="152" t="s">
        <v>386</v>
      </c>
    </row>
    <row r="123" spans="2:65" s="12" customFormat="1" ht="20.399999999999999">
      <c r="B123" s="150"/>
      <c r="D123" s="151" t="s">
        <v>398</v>
      </c>
      <c r="E123" s="152" t="s">
        <v>35</v>
      </c>
      <c r="F123" s="153" t="s">
        <v>406</v>
      </c>
      <c r="H123" s="152" t="s">
        <v>35</v>
      </c>
      <c r="I123" s="154"/>
      <c r="L123" s="150"/>
      <c r="M123" s="155"/>
      <c r="T123" s="156"/>
      <c r="AT123" s="152" t="s">
        <v>398</v>
      </c>
      <c r="AU123" s="152" t="s">
        <v>103</v>
      </c>
      <c r="AV123" s="12" t="s">
        <v>89</v>
      </c>
      <c r="AW123" s="12" t="s">
        <v>42</v>
      </c>
      <c r="AX123" s="12" t="s">
        <v>81</v>
      </c>
      <c r="AY123" s="152" t="s">
        <v>386</v>
      </c>
    </row>
    <row r="124" spans="2:65" s="12" customFormat="1" ht="20.399999999999999">
      <c r="B124" s="150"/>
      <c r="D124" s="151" t="s">
        <v>398</v>
      </c>
      <c r="E124" s="152" t="s">
        <v>35</v>
      </c>
      <c r="F124" s="153" t="s">
        <v>407</v>
      </c>
      <c r="H124" s="152" t="s">
        <v>35</v>
      </c>
      <c r="I124" s="154"/>
      <c r="L124" s="150"/>
      <c r="M124" s="155"/>
      <c r="T124" s="156"/>
      <c r="AT124" s="152" t="s">
        <v>398</v>
      </c>
      <c r="AU124" s="152" t="s">
        <v>103</v>
      </c>
      <c r="AV124" s="12" t="s">
        <v>89</v>
      </c>
      <c r="AW124" s="12" t="s">
        <v>42</v>
      </c>
      <c r="AX124" s="12" t="s">
        <v>81</v>
      </c>
      <c r="AY124" s="152" t="s">
        <v>386</v>
      </c>
    </row>
    <row r="125" spans="2:65" s="12" customFormat="1" ht="20.399999999999999">
      <c r="B125" s="150"/>
      <c r="D125" s="151" t="s">
        <v>398</v>
      </c>
      <c r="E125" s="152" t="s">
        <v>35</v>
      </c>
      <c r="F125" s="153" t="s">
        <v>408</v>
      </c>
      <c r="H125" s="152" t="s">
        <v>35</v>
      </c>
      <c r="I125" s="154"/>
      <c r="L125" s="150"/>
      <c r="M125" s="155"/>
      <c r="T125" s="156"/>
      <c r="AT125" s="152" t="s">
        <v>398</v>
      </c>
      <c r="AU125" s="152" t="s">
        <v>103</v>
      </c>
      <c r="AV125" s="12" t="s">
        <v>89</v>
      </c>
      <c r="AW125" s="12" t="s">
        <v>42</v>
      </c>
      <c r="AX125" s="12" t="s">
        <v>81</v>
      </c>
      <c r="AY125" s="152" t="s">
        <v>386</v>
      </c>
    </row>
    <row r="126" spans="2:65" s="12" customFormat="1" ht="20.399999999999999">
      <c r="B126" s="150"/>
      <c r="D126" s="151" t="s">
        <v>398</v>
      </c>
      <c r="E126" s="152" t="s">
        <v>35</v>
      </c>
      <c r="F126" s="153" t="s">
        <v>409</v>
      </c>
      <c r="H126" s="152" t="s">
        <v>35</v>
      </c>
      <c r="I126" s="154"/>
      <c r="L126" s="150"/>
      <c r="M126" s="155"/>
      <c r="T126" s="156"/>
      <c r="AT126" s="152" t="s">
        <v>398</v>
      </c>
      <c r="AU126" s="152" t="s">
        <v>103</v>
      </c>
      <c r="AV126" s="12" t="s">
        <v>89</v>
      </c>
      <c r="AW126" s="12" t="s">
        <v>42</v>
      </c>
      <c r="AX126" s="12" t="s">
        <v>81</v>
      </c>
      <c r="AY126" s="152" t="s">
        <v>386</v>
      </c>
    </row>
    <row r="127" spans="2:65" s="12" customFormat="1" ht="20.399999999999999">
      <c r="B127" s="150"/>
      <c r="D127" s="151" t="s">
        <v>398</v>
      </c>
      <c r="E127" s="152" t="s">
        <v>35</v>
      </c>
      <c r="F127" s="153" t="s">
        <v>410</v>
      </c>
      <c r="H127" s="152" t="s">
        <v>35</v>
      </c>
      <c r="I127" s="154"/>
      <c r="L127" s="150"/>
      <c r="M127" s="155"/>
      <c r="T127" s="156"/>
      <c r="AT127" s="152" t="s">
        <v>398</v>
      </c>
      <c r="AU127" s="152" t="s">
        <v>103</v>
      </c>
      <c r="AV127" s="12" t="s">
        <v>89</v>
      </c>
      <c r="AW127" s="12" t="s">
        <v>42</v>
      </c>
      <c r="AX127" s="12" t="s">
        <v>81</v>
      </c>
      <c r="AY127" s="152" t="s">
        <v>386</v>
      </c>
    </row>
    <row r="128" spans="2:65" s="12" customFormat="1" ht="10.199999999999999">
      <c r="B128" s="150"/>
      <c r="D128" s="151" t="s">
        <v>398</v>
      </c>
      <c r="E128" s="152" t="s">
        <v>35</v>
      </c>
      <c r="F128" s="153" t="s">
        <v>411</v>
      </c>
      <c r="H128" s="152" t="s">
        <v>35</v>
      </c>
      <c r="I128" s="154"/>
      <c r="L128" s="150"/>
      <c r="M128" s="155"/>
      <c r="T128" s="156"/>
      <c r="AT128" s="152" t="s">
        <v>398</v>
      </c>
      <c r="AU128" s="152" t="s">
        <v>103</v>
      </c>
      <c r="AV128" s="12" t="s">
        <v>89</v>
      </c>
      <c r="AW128" s="12" t="s">
        <v>42</v>
      </c>
      <c r="AX128" s="12" t="s">
        <v>81</v>
      </c>
      <c r="AY128" s="152" t="s">
        <v>386</v>
      </c>
    </row>
    <row r="129" spans="2:51" s="13" customFormat="1" ht="10.199999999999999">
      <c r="B129" s="157"/>
      <c r="D129" s="151" t="s">
        <v>398</v>
      </c>
      <c r="E129" s="158" t="s">
        <v>35</v>
      </c>
      <c r="F129" s="159" t="s">
        <v>207</v>
      </c>
      <c r="H129" s="160">
        <v>17.094999999999999</v>
      </c>
      <c r="I129" s="161"/>
      <c r="L129" s="157"/>
      <c r="M129" s="162"/>
      <c r="T129" s="163"/>
      <c r="AT129" s="164" t="s">
        <v>398</v>
      </c>
      <c r="AU129" s="164" t="s">
        <v>103</v>
      </c>
      <c r="AV129" s="13" t="s">
        <v>91</v>
      </c>
      <c r="AW129" s="13" t="s">
        <v>42</v>
      </c>
      <c r="AX129" s="13" t="s">
        <v>89</v>
      </c>
      <c r="AY129" s="164" t="s">
        <v>386</v>
      </c>
    </row>
    <row r="130" spans="2:51" s="1" customFormat="1" ht="10.199999999999999">
      <c r="B130" s="34"/>
      <c r="D130" s="151" t="s">
        <v>412</v>
      </c>
      <c r="F130" s="165" t="s">
        <v>413</v>
      </c>
      <c r="L130" s="34"/>
      <c r="M130" s="149"/>
      <c r="T130" s="55"/>
      <c r="AU130" s="18" t="s">
        <v>103</v>
      </c>
    </row>
    <row r="131" spans="2:51" s="1" customFormat="1" ht="10.199999999999999">
      <c r="B131" s="34"/>
      <c r="D131" s="151" t="s">
        <v>412</v>
      </c>
      <c r="F131" s="166" t="s">
        <v>414</v>
      </c>
      <c r="H131" s="167">
        <v>863.75</v>
      </c>
      <c r="L131" s="34"/>
      <c r="M131" s="149"/>
      <c r="T131" s="55"/>
      <c r="AU131" s="18" t="s">
        <v>103</v>
      </c>
    </row>
    <row r="132" spans="2:51" s="1" customFormat="1" ht="10.199999999999999">
      <c r="B132" s="34"/>
      <c r="D132" s="151" t="s">
        <v>412</v>
      </c>
      <c r="F132" s="165" t="s">
        <v>415</v>
      </c>
      <c r="L132" s="34"/>
      <c r="M132" s="149"/>
      <c r="T132" s="55"/>
      <c r="AU132" s="18" t="s">
        <v>103</v>
      </c>
    </row>
    <row r="133" spans="2:51" s="1" customFormat="1" ht="10.199999999999999">
      <c r="B133" s="34"/>
      <c r="D133" s="151" t="s">
        <v>412</v>
      </c>
      <c r="F133" s="166" t="s">
        <v>416</v>
      </c>
      <c r="H133" s="167">
        <v>18.68</v>
      </c>
      <c r="L133" s="34"/>
      <c r="M133" s="149"/>
      <c r="T133" s="55"/>
      <c r="AU133" s="18" t="s">
        <v>103</v>
      </c>
    </row>
    <row r="134" spans="2:51" s="1" customFormat="1" ht="10.199999999999999">
      <c r="B134" s="34"/>
      <c r="D134" s="151" t="s">
        <v>412</v>
      </c>
      <c r="F134" s="165" t="s">
        <v>417</v>
      </c>
      <c r="L134" s="34"/>
      <c r="M134" s="149"/>
      <c r="T134" s="55"/>
      <c r="AU134" s="18" t="s">
        <v>103</v>
      </c>
    </row>
    <row r="135" spans="2:51" s="1" customFormat="1" ht="10.199999999999999">
      <c r="B135" s="34"/>
      <c r="D135" s="151" t="s">
        <v>412</v>
      </c>
      <c r="F135" s="166" t="s">
        <v>418</v>
      </c>
      <c r="H135" s="167">
        <v>238.173</v>
      </c>
      <c r="L135" s="34"/>
      <c r="M135" s="149"/>
      <c r="T135" s="55"/>
      <c r="AU135" s="18" t="s">
        <v>103</v>
      </c>
    </row>
    <row r="136" spans="2:51" s="1" customFormat="1" ht="10.199999999999999">
      <c r="B136" s="34"/>
      <c r="D136" s="151" t="s">
        <v>412</v>
      </c>
      <c r="F136" s="165" t="s">
        <v>419</v>
      </c>
      <c r="L136" s="34"/>
      <c r="M136" s="149"/>
      <c r="T136" s="55"/>
      <c r="AU136" s="18" t="s">
        <v>103</v>
      </c>
    </row>
    <row r="137" spans="2:51" s="1" customFormat="1" ht="10.199999999999999">
      <c r="B137" s="34"/>
      <c r="D137" s="151" t="s">
        <v>412</v>
      </c>
      <c r="F137" s="166" t="s">
        <v>420</v>
      </c>
      <c r="H137" s="167">
        <v>156.72999999999999</v>
      </c>
      <c r="L137" s="34"/>
      <c r="M137" s="149"/>
      <c r="T137" s="55"/>
      <c r="AU137" s="18" t="s">
        <v>103</v>
      </c>
    </row>
    <row r="138" spans="2:51" s="1" customFormat="1" ht="10.199999999999999">
      <c r="B138" s="34"/>
      <c r="D138" s="151" t="s">
        <v>412</v>
      </c>
      <c r="F138" s="165" t="s">
        <v>421</v>
      </c>
      <c r="L138" s="34"/>
      <c r="M138" s="149"/>
      <c r="T138" s="55"/>
      <c r="AU138" s="18" t="s">
        <v>103</v>
      </c>
    </row>
    <row r="139" spans="2:51" s="1" customFormat="1" ht="10.199999999999999">
      <c r="B139" s="34"/>
      <c r="D139" s="151" t="s">
        <v>412</v>
      </c>
      <c r="F139" s="166" t="s">
        <v>422</v>
      </c>
      <c r="H139" s="167">
        <v>124.79</v>
      </c>
      <c r="L139" s="34"/>
      <c r="M139" s="149"/>
      <c r="T139" s="55"/>
      <c r="AU139" s="18" t="s">
        <v>103</v>
      </c>
    </row>
    <row r="140" spans="2:51" s="1" customFormat="1" ht="10.199999999999999">
      <c r="B140" s="34"/>
      <c r="D140" s="151" t="s">
        <v>412</v>
      </c>
      <c r="F140" s="165" t="s">
        <v>423</v>
      </c>
      <c r="L140" s="34"/>
      <c r="M140" s="149"/>
      <c r="T140" s="55"/>
      <c r="AU140" s="18" t="s">
        <v>103</v>
      </c>
    </row>
    <row r="141" spans="2:51" s="1" customFormat="1" ht="10.199999999999999">
      <c r="B141" s="34"/>
      <c r="D141" s="151" t="s">
        <v>412</v>
      </c>
      <c r="F141" s="166" t="s">
        <v>424</v>
      </c>
      <c r="H141" s="167">
        <v>5.37</v>
      </c>
      <c r="L141" s="34"/>
      <c r="M141" s="149"/>
      <c r="T141" s="55"/>
      <c r="AU141" s="18" t="s">
        <v>103</v>
      </c>
    </row>
    <row r="142" spans="2:51" s="1" customFormat="1" ht="10.199999999999999">
      <c r="B142" s="34"/>
      <c r="D142" s="151" t="s">
        <v>412</v>
      </c>
      <c r="F142" s="165" t="s">
        <v>425</v>
      </c>
      <c r="L142" s="34"/>
      <c r="M142" s="149"/>
      <c r="T142" s="55"/>
      <c r="AU142" s="18" t="s">
        <v>103</v>
      </c>
    </row>
    <row r="143" spans="2:51" s="1" customFormat="1" ht="10.199999999999999">
      <c r="B143" s="34"/>
      <c r="D143" s="151" t="s">
        <v>412</v>
      </c>
      <c r="F143" s="166" t="s">
        <v>426</v>
      </c>
      <c r="H143" s="167">
        <v>296.25</v>
      </c>
      <c r="L143" s="34"/>
      <c r="M143" s="149"/>
      <c r="T143" s="55"/>
      <c r="AU143" s="18" t="s">
        <v>103</v>
      </c>
    </row>
    <row r="144" spans="2:51" s="1" customFormat="1" ht="10.199999999999999">
      <c r="B144" s="34"/>
      <c r="D144" s="151" t="s">
        <v>412</v>
      </c>
      <c r="F144" s="165" t="s">
        <v>427</v>
      </c>
      <c r="L144" s="34"/>
      <c r="M144" s="149"/>
      <c r="T144" s="55"/>
      <c r="AU144" s="18" t="s">
        <v>103</v>
      </c>
    </row>
    <row r="145" spans="2:65" s="1" customFormat="1" ht="10.199999999999999">
      <c r="B145" s="34"/>
      <c r="D145" s="151" t="s">
        <v>412</v>
      </c>
      <c r="F145" s="166" t="s">
        <v>428</v>
      </c>
      <c r="H145" s="167">
        <v>5.57</v>
      </c>
      <c r="L145" s="34"/>
      <c r="M145" s="149"/>
      <c r="T145" s="55"/>
      <c r="AU145" s="18" t="s">
        <v>103</v>
      </c>
    </row>
    <row r="146" spans="2:65" s="1" customFormat="1" ht="62.7" customHeight="1">
      <c r="B146" s="34"/>
      <c r="C146" s="133" t="s">
        <v>91</v>
      </c>
      <c r="D146" s="133" t="s">
        <v>390</v>
      </c>
      <c r="E146" s="134" t="s">
        <v>429</v>
      </c>
      <c r="F146" s="135" t="s">
        <v>430</v>
      </c>
      <c r="G146" s="136" t="s">
        <v>393</v>
      </c>
      <c r="H146" s="137">
        <v>17.094999999999999</v>
      </c>
      <c r="I146" s="138"/>
      <c r="J146" s="139">
        <f>ROUND(I146*H146,2)</f>
        <v>0</v>
      </c>
      <c r="K146" s="135" t="s">
        <v>394</v>
      </c>
      <c r="L146" s="34"/>
      <c r="M146" s="140" t="s">
        <v>35</v>
      </c>
      <c r="N146" s="141" t="s">
        <v>52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116</v>
      </c>
      <c r="AT146" s="144" t="s">
        <v>390</v>
      </c>
      <c r="AU146" s="144" t="s">
        <v>103</v>
      </c>
      <c r="AY146" s="18" t="s">
        <v>386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8" t="s">
        <v>89</v>
      </c>
      <c r="BK146" s="145">
        <f>ROUND(I146*H146,2)</f>
        <v>0</v>
      </c>
      <c r="BL146" s="18" t="s">
        <v>116</v>
      </c>
      <c r="BM146" s="144" t="s">
        <v>431</v>
      </c>
    </row>
    <row r="147" spans="2:65" s="1" customFormat="1" ht="10.199999999999999">
      <c r="B147" s="34"/>
      <c r="D147" s="146" t="s">
        <v>396</v>
      </c>
      <c r="F147" s="147" t="s">
        <v>432</v>
      </c>
      <c r="I147" s="148"/>
      <c r="L147" s="34"/>
      <c r="M147" s="149"/>
      <c r="T147" s="55"/>
      <c r="AT147" s="18" t="s">
        <v>396</v>
      </c>
      <c r="AU147" s="18" t="s">
        <v>103</v>
      </c>
    </row>
    <row r="148" spans="2:65" s="12" customFormat="1" ht="10.199999999999999">
      <c r="B148" s="150"/>
      <c r="D148" s="151" t="s">
        <v>398</v>
      </c>
      <c r="E148" s="152" t="s">
        <v>35</v>
      </c>
      <c r="F148" s="153" t="s">
        <v>433</v>
      </c>
      <c r="H148" s="152" t="s">
        <v>35</v>
      </c>
      <c r="I148" s="154"/>
      <c r="L148" s="150"/>
      <c r="M148" s="155"/>
      <c r="T148" s="156"/>
      <c r="AT148" s="152" t="s">
        <v>398</v>
      </c>
      <c r="AU148" s="152" t="s">
        <v>103</v>
      </c>
      <c r="AV148" s="12" t="s">
        <v>89</v>
      </c>
      <c r="AW148" s="12" t="s">
        <v>42</v>
      </c>
      <c r="AX148" s="12" t="s">
        <v>81</v>
      </c>
      <c r="AY148" s="152" t="s">
        <v>386</v>
      </c>
    </row>
    <row r="149" spans="2:65" s="13" customFormat="1" ht="10.199999999999999">
      <c r="B149" s="157"/>
      <c r="D149" s="151" t="s">
        <v>398</v>
      </c>
      <c r="E149" s="164" t="s">
        <v>35</v>
      </c>
      <c r="F149" s="158" t="s">
        <v>434</v>
      </c>
      <c r="H149" s="160">
        <v>17.094999999999999</v>
      </c>
      <c r="I149" s="161"/>
      <c r="L149" s="157"/>
      <c r="M149" s="162"/>
      <c r="T149" s="163"/>
      <c r="AT149" s="164" t="s">
        <v>398</v>
      </c>
      <c r="AU149" s="164" t="s">
        <v>103</v>
      </c>
      <c r="AV149" s="13" t="s">
        <v>91</v>
      </c>
      <c r="AW149" s="13" t="s">
        <v>42</v>
      </c>
      <c r="AX149" s="13" t="s">
        <v>89</v>
      </c>
      <c r="AY149" s="164" t="s">
        <v>386</v>
      </c>
    </row>
    <row r="150" spans="2:65" s="1" customFormat="1" ht="66.75" customHeight="1">
      <c r="B150" s="34"/>
      <c r="C150" s="133" t="s">
        <v>103</v>
      </c>
      <c r="D150" s="133" t="s">
        <v>390</v>
      </c>
      <c r="E150" s="134" t="s">
        <v>435</v>
      </c>
      <c r="F150" s="135" t="s">
        <v>436</v>
      </c>
      <c r="G150" s="136" t="s">
        <v>393</v>
      </c>
      <c r="H150" s="137">
        <v>170.95</v>
      </c>
      <c r="I150" s="138"/>
      <c r="J150" s="139">
        <f>ROUND(I150*H150,2)</f>
        <v>0</v>
      </c>
      <c r="K150" s="135" t="s">
        <v>394</v>
      </c>
      <c r="L150" s="34"/>
      <c r="M150" s="140" t="s">
        <v>35</v>
      </c>
      <c r="N150" s="141" t="s">
        <v>52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116</v>
      </c>
      <c r="AT150" s="144" t="s">
        <v>390</v>
      </c>
      <c r="AU150" s="144" t="s">
        <v>103</v>
      </c>
      <c r="AY150" s="18" t="s">
        <v>386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89</v>
      </c>
      <c r="BK150" s="145">
        <f>ROUND(I150*H150,2)</f>
        <v>0</v>
      </c>
      <c r="BL150" s="18" t="s">
        <v>116</v>
      </c>
      <c r="BM150" s="144" t="s">
        <v>437</v>
      </c>
    </row>
    <row r="151" spans="2:65" s="1" customFormat="1" ht="10.199999999999999">
      <c r="B151" s="34"/>
      <c r="D151" s="146" t="s">
        <v>396</v>
      </c>
      <c r="F151" s="147" t="s">
        <v>438</v>
      </c>
      <c r="I151" s="148"/>
      <c r="L151" s="34"/>
      <c r="M151" s="149"/>
      <c r="T151" s="55"/>
      <c r="AT151" s="18" t="s">
        <v>396</v>
      </c>
      <c r="AU151" s="18" t="s">
        <v>103</v>
      </c>
    </row>
    <row r="152" spans="2:65" s="12" customFormat="1" ht="10.199999999999999">
      <c r="B152" s="150"/>
      <c r="D152" s="151" t="s">
        <v>398</v>
      </c>
      <c r="E152" s="152" t="s">
        <v>35</v>
      </c>
      <c r="F152" s="153" t="s">
        <v>433</v>
      </c>
      <c r="H152" s="152" t="s">
        <v>35</v>
      </c>
      <c r="I152" s="154"/>
      <c r="L152" s="150"/>
      <c r="M152" s="155"/>
      <c r="T152" s="156"/>
      <c r="AT152" s="152" t="s">
        <v>398</v>
      </c>
      <c r="AU152" s="152" t="s">
        <v>103</v>
      </c>
      <c r="AV152" s="12" t="s">
        <v>89</v>
      </c>
      <c r="AW152" s="12" t="s">
        <v>42</v>
      </c>
      <c r="AX152" s="12" t="s">
        <v>81</v>
      </c>
      <c r="AY152" s="152" t="s">
        <v>386</v>
      </c>
    </row>
    <row r="153" spans="2:65" s="13" customFormat="1" ht="10.199999999999999">
      <c r="B153" s="157"/>
      <c r="D153" s="151" t="s">
        <v>398</v>
      </c>
      <c r="E153" s="164" t="s">
        <v>35</v>
      </c>
      <c r="F153" s="158" t="s">
        <v>434</v>
      </c>
      <c r="H153" s="160">
        <v>17.094999999999999</v>
      </c>
      <c r="I153" s="161"/>
      <c r="L153" s="157"/>
      <c r="M153" s="162"/>
      <c r="T153" s="163"/>
      <c r="AT153" s="164" t="s">
        <v>398</v>
      </c>
      <c r="AU153" s="164" t="s">
        <v>103</v>
      </c>
      <c r="AV153" s="13" t="s">
        <v>91</v>
      </c>
      <c r="AW153" s="13" t="s">
        <v>42</v>
      </c>
      <c r="AX153" s="13" t="s">
        <v>89</v>
      </c>
      <c r="AY153" s="164" t="s">
        <v>386</v>
      </c>
    </row>
    <row r="154" spans="2:65" s="13" customFormat="1" ht="10.199999999999999">
      <c r="B154" s="157"/>
      <c r="D154" s="151" t="s">
        <v>398</v>
      </c>
      <c r="F154" s="158" t="s">
        <v>439</v>
      </c>
      <c r="H154" s="160">
        <v>170.95</v>
      </c>
      <c r="I154" s="161"/>
      <c r="L154" s="157"/>
      <c r="M154" s="162"/>
      <c r="T154" s="163"/>
      <c r="AT154" s="164" t="s">
        <v>398</v>
      </c>
      <c r="AU154" s="164" t="s">
        <v>103</v>
      </c>
      <c r="AV154" s="13" t="s">
        <v>91</v>
      </c>
      <c r="AW154" s="13" t="s">
        <v>4</v>
      </c>
      <c r="AX154" s="13" t="s">
        <v>89</v>
      </c>
      <c r="AY154" s="164" t="s">
        <v>386</v>
      </c>
    </row>
    <row r="155" spans="2:65" s="1" customFormat="1" ht="37.799999999999997" customHeight="1">
      <c r="B155" s="34"/>
      <c r="C155" s="133" t="s">
        <v>116</v>
      </c>
      <c r="D155" s="133" t="s">
        <v>390</v>
      </c>
      <c r="E155" s="134" t="s">
        <v>440</v>
      </c>
      <c r="F155" s="135" t="s">
        <v>441</v>
      </c>
      <c r="G155" s="136" t="s">
        <v>442</v>
      </c>
      <c r="H155" s="137">
        <v>1709.3130000000001</v>
      </c>
      <c r="I155" s="138"/>
      <c r="J155" s="139">
        <f>ROUND(I155*H155,2)</f>
        <v>0</v>
      </c>
      <c r="K155" s="135" t="s">
        <v>394</v>
      </c>
      <c r="L155" s="34"/>
      <c r="M155" s="140" t="s">
        <v>35</v>
      </c>
      <c r="N155" s="141" t="s">
        <v>52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116</v>
      </c>
      <c r="AT155" s="144" t="s">
        <v>390</v>
      </c>
      <c r="AU155" s="144" t="s">
        <v>103</v>
      </c>
      <c r="AY155" s="18" t="s">
        <v>386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8" t="s">
        <v>89</v>
      </c>
      <c r="BK155" s="145">
        <f>ROUND(I155*H155,2)</f>
        <v>0</v>
      </c>
      <c r="BL155" s="18" t="s">
        <v>116</v>
      </c>
      <c r="BM155" s="144" t="s">
        <v>443</v>
      </c>
    </row>
    <row r="156" spans="2:65" s="1" customFormat="1" ht="10.199999999999999">
      <c r="B156" s="34"/>
      <c r="D156" s="146" t="s">
        <v>396</v>
      </c>
      <c r="F156" s="147" t="s">
        <v>444</v>
      </c>
      <c r="I156" s="148"/>
      <c r="L156" s="34"/>
      <c r="M156" s="149"/>
      <c r="T156" s="55"/>
      <c r="AT156" s="18" t="s">
        <v>396</v>
      </c>
      <c r="AU156" s="18" t="s">
        <v>103</v>
      </c>
    </row>
    <row r="157" spans="2:65" s="12" customFormat="1" ht="10.199999999999999">
      <c r="B157" s="150"/>
      <c r="D157" s="151" t="s">
        <v>398</v>
      </c>
      <c r="E157" s="152" t="s">
        <v>35</v>
      </c>
      <c r="F157" s="153" t="s">
        <v>399</v>
      </c>
      <c r="H157" s="152" t="s">
        <v>35</v>
      </c>
      <c r="I157" s="154"/>
      <c r="L157" s="150"/>
      <c r="M157" s="155"/>
      <c r="T157" s="156"/>
      <c r="AT157" s="152" t="s">
        <v>398</v>
      </c>
      <c r="AU157" s="152" t="s">
        <v>103</v>
      </c>
      <c r="AV157" s="12" t="s">
        <v>89</v>
      </c>
      <c r="AW157" s="12" t="s">
        <v>42</v>
      </c>
      <c r="AX157" s="12" t="s">
        <v>81</v>
      </c>
      <c r="AY157" s="152" t="s">
        <v>386</v>
      </c>
    </row>
    <row r="158" spans="2:65" s="12" customFormat="1" ht="10.199999999999999">
      <c r="B158" s="150"/>
      <c r="D158" s="151" t="s">
        <v>398</v>
      </c>
      <c r="E158" s="152" t="s">
        <v>35</v>
      </c>
      <c r="F158" s="153" t="s">
        <v>400</v>
      </c>
      <c r="H158" s="152" t="s">
        <v>35</v>
      </c>
      <c r="I158" s="154"/>
      <c r="L158" s="150"/>
      <c r="M158" s="155"/>
      <c r="T158" s="156"/>
      <c r="AT158" s="152" t="s">
        <v>398</v>
      </c>
      <c r="AU158" s="152" t="s">
        <v>103</v>
      </c>
      <c r="AV158" s="12" t="s">
        <v>89</v>
      </c>
      <c r="AW158" s="12" t="s">
        <v>42</v>
      </c>
      <c r="AX158" s="12" t="s">
        <v>81</v>
      </c>
      <c r="AY158" s="152" t="s">
        <v>386</v>
      </c>
    </row>
    <row r="159" spans="2:65" s="12" customFormat="1" ht="10.199999999999999">
      <c r="B159" s="150"/>
      <c r="D159" s="151" t="s">
        <v>398</v>
      </c>
      <c r="E159" s="152" t="s">
        <v>35</v>
      </c>
      <c r="F159" s="153" t="s">
        <v>445</v>
      </c>
      <c r="H159" s="152" t="s">
        <v>35</v>
      </c>
      <c r="I159" s="154"/>
      <c r="L159" s="150"/>
      <c r="M159" s="155"/>
      <c r="T159" s="156"/>
      <c r="AT159" s="152" t="s">
        <v>398</v>
      </c>
      <c r="AU159" s="152" t="s">
        <v>103</v>
      </c>
      <c r="AV159" s="12" t="s">
        <v>89</v>
      </c>
      <c r="AW159" s="12" t="s">
        <v>42</v>
      </c>
      <c r="AX159" s="12" t="s">
        <v>81</v>
      </c>
      <c r="AY159" s="152" t="s">
        <v>386</v>
      </c>
    </row>
    <row r="160" spans="2:65" s="12" customFormat="1" ht="20.399999999999999">
      <c r="B160" s="150"/>
      <c r="D160" s="151" t="s">
        <v>398</v>
      </c>
      <c r="E160" s="152" t="s">
        <v>35</v>
      </c>
      <c r="F160" s="153" t="s">
        <v>446</v>
      </c>
      <c r="H160" s="152" t="s">
        <v>35</v>
      </c>
      <c r="I160" s="154"/>
      <c r="L160" s="150"/>
      <c r="M160" s="155"/>
      <c r="T160" s="156"/>
      <c r="AT160" s="152" t="s">
        <v>398</v>
      </c>
      <c r="AU160" s="152" t="s">
        <v>103</v>
      </c>
      <c r="AV160" s="12" t="s">
        <v>89</v>
      </c>
      <c r="AW160" s="12" t="s">
        <v>42</v>
      </c>
      <c r="AX160" s="12" t="s">
        <v>81</v>
      </c>
      <c r="AY160" s="152" t="s">
        <v>386</v>
      </c>
    </row>
    <row r="161" spans="2:51" s="12" customFormat="1" ht="10.199999999999999">
      <c r="B161" s="150"/>
      <c r="D161" s="151" t="s">
        <v>398</v>
      </c>
      <c r="E161" s="152" t="s">
        <v>35</v>
      </c>
      <c r="F161" s="153" t="s">
        <v>447</v>
      </c>
      <c r="H161" s="152" t="s">
        <v>35</v>
      </c>
      <c r="I161" s="154"/>
      <c r="L161" s="150"/>
      <c r="M161" s="155"/>
      <c r="T161" s="156"/>
      <c r="AT161" s="152" t="s">
        <v>398</v>
      </c>
      <c r="AU161" s="152" t="s">
        <v>103</v>
      </c>
      <c r="AV161" s="12" t="s">
        <v>89</v>
      </c>
      <c r="AW161" s="12" t="s">
        <v>42</v>
      </c>
      <c r="AX161" s="12" t="s">
        <v>81</v>
      </c>
      <c r="AY161" s="152" t="s">
        <v>386</v>
      </c>
    </row>
    <row r="162" spans="2:51" s="12" customFormat="1" ht="20.399999999999999">
      <c r="B162" s="150"/>
      <c r="D162" s="151" t="s">
        <v>398</v>
      </c>
      <c r="E162" s="152" t="s">
        <v>35</v>
      </c>
      <c r="F162" s="153" t="s">
        <v>448</v>
      </c>
      <c r="H162" s="152" t="s">
        <v>35</v>
      </c>
      <c r="I162" s="154"/>
      <c r="L162" s="150"/>
      <c r="M162" s="155"/>
      <c r="T162" s="156"/>
      <c r="AT162" s="152" t="s">
        <v>398</v>
      </c>
      <c r="AU162" s="152" t="s">
        <v>103</v>
      </c>
      <c r="AV162" s="12" t="s">
        <v>89</v>
      </c>
      <c r="AW162" s="12" t="s">
        <v>42</v>
      </c>
      <c r="AX162" s="12" t="s">
        <v>81</v>
      </c>
      <c r="AY162" s="152" t="s">
        <v>386</v>
      </c>
    </row>
    <row r="163" spans="2:51" s="12" customFormat="1" ht="10.199999999999999">
      <c r="B163" s="150"/>
      <c r="D163" s="151" t="s">
        <v>398</v>
      </c>
      <c r="E163" s="152" t="s">
        <v>35</v>
      </c>
      <c r="F163" s="153" t="s">
        <v>449</v>
      </c>
      <c r="H163" s="152" t="s">
        <v>35</v>
      </c>
      <c r="I163" s="154"/>
      <c r="L163" s="150"/>
      <c r="M163" s="155"/>
      <c r="T163" s="156"/>
      <c r="AT163" s="152" t="s">
        <v>398</v>
      </c>
      <c r="AU163" s="152" t="s">
        <v>103</v>
      </c>
      <c r="AV163" s="12" t="s">
        <v>89</v>
      </c>
      <c r="AW163" s="12" t="s">
        <v>42</v>
      </c>
      <c r="AX163" s="12" t="s">
        <v>81</v>
      </c>
      <c r="AY163" s="152" t="s">
        <v>386</v>
      </c>
    </row>
    <row r="164" spans="2:51" s="12" customFormat="1" ht="10.199999999999999">
      <c r="B164" s="150"/>
      <c r="D164" s="151" t="s">
        <v>398</v>
      </c>
      <c r="E164" s="152" t="s">
        <v>35</v>
      </c>
      <c r="F164" s="153" t="s">
        <v>450</v>
      </c>
      <c r="H164" s="152" t="s">
        <v>35</v>
      </c>
      <c r="I164" s="154"/>
      <c r="L164" s="150"/>
      <c r="M164" s="155"/>
      <c r="T164" s="156"/>
      <c r="AT164" s="152" t="s">
        <v>398</v>
      </c>
      <c r="AU164" s="152" t="s">
        <v>103</v>
      </c>
      <c r="AV164" s="12" t="s">
        <v>89</v>
      </c>
      <c r="AW164" s="12" t="s">
        <v>42</v>
      </c>
      <c r="AX164" s="12" t="s">
        <v>81</v>
      </c>
      <c r="AY164" s="152" t="s">
        <v>386</v>
      </c>
    </row>
    <row r="165" spans="2:51" s="12" customFormat="1" ht="10.199999999999999">
      <c r="B165" s="150"/>
      <c r="D165" s="151" t="s">
        <v>398</v>
      </c>
      <c r="E165" s="152" t="s">
        <v>35</v>
      </c>
      <c r="F165" s="153" t="s">
        <v>451</v>
      </c>
      <c r="H165" s="152" t="s">
        <v>35</v>
      </c>
      <c r="I165" s="154"/>
      <c r="L165" s="150"/>
      <c r="M165" s="155"/>
      <c r="T165" s="156"/>
      <c r="AT165" s="152" t="s">
        <v>398</v>
      </c>
      <c r="AU165" s="152" t="s">
        <v>103</v>
      </c>
      <c r="AV165" s="12" t="s">
        <v>89</v>
      </c>
      <c r="AW165" s="12" t="s">
        <v>42</v>
      </c>
      <c r="AX165" s="12" t="s">
        <v>81</v>
      </c>
      <c r="AY165" s="152" t="s">
        <v>386</v>
      </c>
    </row>
    <row r="166" spans="2:51" s="12" customFormat="1" ht="10.199999999999999">
      <c r="B166" s="150"/>
      <c r="D166" s="151" t="s">
        <v>398</v>
      </c>
      <c r="E166" s="152" t="s">
        <v>35</v>
      </c>
      <c r="F166" s="153" t="s">
        <v>452</v>
      </c>
      <c r="H166" s="152" t="s">
        <v>35</v>
      </c>
      <c r="I166" s="154"/>
      <c r="L166" s="150"/>
      <c r="M166" s="155"/>
      <c r="T166" s="156"/>
      <c r="AT166" s="152" t="s">
        <v>398</v>
      </c>
      <c r="AU166" s="152" t="s">
        <v>103</v>
      </c>
      <c r="AV166" s="12" t="s">
        <v>89</v>
      </c>
      <c r="AW166" s="12" t="s">
        <v>42</v>
      </c>
      <c r="AX166" s="12" t="s">
        <v>81</v>
      </c>
      <c r="AY166" s="152" t="s">
        <v>386</v>
      </c>
    </row>
    <row r="167" spans="2:51" s="13" customFormat="1" ht="10.199999999999999">
      <c r="B167" s="157"/>
      <c r="D167" s="151" t="s">
        <v>398</v>
      </c>
      <c r="E167" s="158" t="s">
        <v>35</v>
      </c>
      <c r="F167" s="159" t="s">
        <v>210</v>
      </c>
      <c r="H167" s="160">
        <v>1709.3130000000001</v>
      </c>
      <c r="I167" s="161"/>
      <c r="L167" s="157"/>
      <c r="M167" s="162"/>
      <c r="T167" s="163"/>
      <c r="AT167" s="164" t="s">
        <v>398</v>
      </c>
      <c r="AU167" s="164" t="s">
        <v>103</v>
      </c>
      <c r="AV167" s="13" t="s">
        <v>91</v>
      </c>
      <c r="AW167" s="13" t="s">
        <v>42</v>
      </c>
      <c r="AX167" s="13" t="s">
        <v>89</v>
      </c>
      <c r="AY167" s="164" t="s">
        <v>386</v>
      </c>
    </row>
    <row r="168" spans="2:51" s="1" customFormat="1" ht="10.199999999999999">
      <c r="B168" s="34"/>
      <c r="D168" s="151" t="s">
        <v>412</v>
      </c>
      <c r="F168" s="165" t="s">
        <v>413</v>
      </c>
      <c r="L168" s="34"/>
      <c r="M168" s="149"/>
      <c r="T168" s="55"/>
      <c r="AU168" s="18" t="s">
        <v>103</v>
      </c>
    </row>
    <row r="169" spans="2:51" s="1" customFormat="1" ht="10.199999999999999">
      <c r="B169" s="34"/>
      <c r="D169" s="151" t="s">
        <v>412</v>
      </c>
      <c r="F169" s="166" t="s">
        <v>414</v>
      </c>
      <c r="H169" s="167">
        <v>863.75</v>
      </c>
      <c r="L169" s="34"/>
      <c r="M169" s="149"/>
      <c r="T169" s="55"/>
      <c r="AU169" s="18" t="s">
        <v>103</v>
      </c>
    </row>
    <row r="170" spans="2:51" s="1" customFormat="1" ht="10.199999999999999">
      <c r="B170" s="34"/>
      <c r="D170" s="151" t="s">
        <v>412</v>
      </c>
      <c r="F170" s="165" t="s">
        <v>415</v>
      </c>
      <c r="L170" s="34"/>
      <c r="M170" s="149"/>
      <c r="T170" s="55"/>
      <c r="AU170" s="18" t="s">
        <v>103</v>
      </c>
    </row>
    <row r="171" spans="2:51" s="1" customFormat="1" ht="10.199999999999999">
      <c r="B171" s="34"/>
      <c r="D171" s="151" t="s">
        <v>412</v>
      </c>
      <c r="F171" s="166" t="s">
        <v>416</v>
      </c>
      <c r="H171" s="167">
        <v>18.68</v>
      </c>
      <c r="L171" s="34"/>
      <c r="M171" s="149"/>
      <c r="T171" s="55"/>
      <c r="AU171" s="18" t="s">
        <v>103</v>
      </c>
    </row>
    <row r="172" spans="2:51" s="1" customFormat="1" ht="10.199999999999999">
      <c r="B172" s="34"/>
      <c r="D172" s="151" t="s">
        <v>412</v>
      </c>
      <c r="F172" s="165" t="s">
        <v>417</v>
      </c>
      <c r="L172" s="34"/>
      <c r="M172" s="149"/>
      <c r="T172" s="55"/>
      <c r="AU172" s="18" t="s">
        <v>103</v>
      </c>
    </row>
    <row r="173" spans="2:51" s="1" customFormat="1" ht="10.199999999999999">
      <c r="B173" s="34"/>
      <c r="D173" s="151" t="s">
        <v>412</v>
      </c>
      <c r="F173" s="166" t="s">
        <v>418</v>
      </c>
      <c r="H173" s="167">
        <v>238.173</v>
      </c>
      <c r="L173" s="34"/>
      <c r="M173" s="149"/>
      <c r="T173" s="55"/>
      <c r="AU173" s="18" t="s">
        <v>103</v>
      </c>
    </row>
    <row r="174" spans="2:51" s="1" customFormat="1" ht="10.199999999999999">
      <c r="B174" s="34"/>
      <c r="D174" s="151" t="s">
        <v>412</v>
      </c>
      <c r="F174" s="165" t="s">
        <v>419</v>
      </c>
      <c r="L174" s="34"/>
      <c r="M174" s="149"/>
      <c r="T174" s="55"/>
      <c r="AU174" s="18" t="s">
        <v>103</v>
      </c>
    </row>
    <row r="175" spans="2:51" s="1" customFormat="1" ht="10.199999999999999">
      <c r="B175" s="34"/>
      <c r="D175" s="151" t="s">
        <v>412</v>
      </c>
      <c r="F175" s="166" t="s">
        <v>420</v>
      </c>
      <c r="H175" s="167">
        <v>156.72999999999999</v>
      </c>
      <c r="L175" s="34"/>
      <c r="M175" s="149"/>
      <c r="T175" s="55"/>
      <c r="AU175" s="18" t="s">
        <v>103</v>
      </c>
    </row>
    <row r="176" spans="2:51" s="1" customFormat="1" ht="10.199999999999999">
      <c r="B176" s="34"/>
      <c r="D176" s="151" t="s">
        <v>412</v>
      </c>
      <c r="F176" s="165" t="s">
        <v>421</v>
      </c>
      <c r="L176" s="34"/>
      <c r="M176" s="149"/>
      <c r="T176" s="55"/>
      <c r="AU176" s="18" t="s">
        <v>103</v>
      </c>
    </row>
    <row r="177" spans="2:65" s="1" customFormat="1" ht="10.199999999999999">
      <c r="B177" s="34"/>
      <c r="D177" s="151" t="s">
        <v>412</v>
      </c>
      <c r="F177" s="166" t="s">
        <v>422</v>
      </c>
      <c r="H177" s="167">
        <v>124.79</v>
      </c>
      <c r="L177" s="34"/>
      <c r="M177" s="149"/>
      <c r="T177" s="55"/>
      <c r="AU177" s="18" t="s">
        <v>103</v>
      </c>
    </row>
    <row r="178" spans="2:65" s="1" customFormat="1" ht="10.199999999999999">
      <c r="B178" s="34"/>
      <c r="D178" s="151" t="s">
        <v>412</v>
      </c>
      <c r="F178" s="165" t="s">
        <v>423</v>
      </c>
      <c r="L178" s="34"/>
      <c r="M178" s="149"/>
      <c r="T178" s="55"/>
      <c r="AU178" s="18" t="s">
        <v>103</v>
      </c>
    </row>
    <row r="179" spans="2:65" s="1" customFormat="1" ht="10.199999999999999">
      <c r="B179" s="34"/>
      <c r="D179" s="151" t="s">
        <v>412</v>
      </c>
      <c r="F179" s="166" t="s">
        <v>424</v>
      </c>
      <c r="H179" s="167">
        <v>5.37</v>
      </c>
      <c r="L179" s="34"/>
      <c r="M179" s="149"/>
      <c r="T179" s="55"/>
      <c r="AU179" s="18" t="s">
        <v>103</v>
      </c>
    </row>
    <row r="180" spans="2:65" s="1" customFormat="1" ht="10.199999999999999">
      <c r="B180" s="34"/>
      <c r="D180" s="151" t="s">
        <v>412</v>
      </c>
      <c r="F180" s="165" t="s">
        <v>425</v>
      </c>
      <c r="L180" s="34"/>
      <c r="M180" s="149"/>
      <c r="T180" s="55"/>
      <c r="AU180" s="18" t="s">
        <v>103</v>
      </c>
    </row>
    <row r="181" spans="2:65" s="1" customFormat="1" ht="10.199999999999999">
      <c r="B181" s="34"/>
      <c r="D181" s="151" t="s">
        <v>412</v>
      </c>
      <c r="F181" s="166" t="s">
        <v>426</v>
      </c>
      <c r="H181" s="167">
        <v>296.25</v>
      </c>
      <c r="L181" s="34"/>
      <c r="M181" s="149"/>
      <c r="T181" s="55"/>
      <c r="AU181" s="18" t="s">
        <v>103</v>
      </c>
    </row>
    <row r="182" spans="2:65" s="1" customFormat="1" ht="10.199999999999999">
      <c r="B182" s="34"/>
      <c r="D182" s="151" t="s">
        <v>412</v>
      </c>
      <c r="F182" s="165" t="s">
        <v>427</v>
      </c>
      <c r="L182" s="34"/>
      <c r="M182" s="149"/>
      <c r="T182" s="55"/>
      <c r="AU182" s="18" t="s">
        <v>103</v>
      </c>
    </row>
    <row r="183" spans="2:65" s="1" customFormat="1" ht="10.199999999999999">
      <c r="B183" s="34"/>
      <c r="D183" s="151" t="s">
        <v>412</v>
      </c>
      <c r="F183" s="166" t="s">
        <v>428</v>
      </c>
      <c r="H183" s="167">
        <v>5.57</v>
      </c>
      <c r="L183" s="34"/>
      <c r="M183" s="149"/>
      <c r="T183" s="55"/>
      <c r="AU183" s="18" t="s">
        <v>103</v>
      </c>
    </row>
    <row r="184" spans="2:65" s="1" customFormat="1" ht="37.799999999999997" customHeight="1">
      <c r="B184" s="34"/>
      <c r="C184" s="133" t="s">
        <v>453</v>
      </c>
      <c r="D184" s="133" t="s">
        <v>390</v>
      </c>
      <c r="E184" s="134" t="s">
        <v>454</v>
      </c>
      <c r="F184" s="135" t="s">
        <v>455</v>
      </c>
      <c r="G184" s="136" t="s">
        <v>393</v>
      </c>
      <c r="H184" s="137">
        <v>17.094999999999999</v>
      </c>
      <c r="I184" s="138"/>
      <c r="J184" s="139">
        <f>ROUND(I184*H184,2)</f>
        <v>0</v>
      </c>
      <c r="K184" s="135" t="s">
        <v>394</v>
      </c>
      <c r="L184" s="34"/>
      <c r="M184" s="140" t="s">
        <v>35</v>
      </c>
      <c r="N184" s="141" t="s">
        <v>52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116</v>
      </c>
      <c r="AT184" s="144" t="s">
        <v>390</v>
      </c>
      <c r="AU184" s="144" t="s">
        <v>103</v>
      </c>
      <c r="AY184" s="18" t="s">
        <v>386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8" t="s">
        <v>89</v>
      </c>
      <c r="BK184" s="145">
        <f>ROUND(I184*H184,2)</f>
        <v>0</v>
      </c>
      <c r="BL184" s="18" t="s">
        <v>116</v>
      </c>
      <c r="BM184" s="144" t="s">
        <v>456</v>
      </c>
    </row>
    <row r="185" spans="2:65" s="1" customFormat="1" ht="10.199999999999999">
      <c r="B185" s="34"/>
      <c r="D185" s="146" t="s">
        <v>396</v>
      </c>
      <c r="F185" s="147" t="s">
        <v>457</v>
      </c>
      <c r="I185" s="148"/>
      <c r="L185" s="34"/>
      <c r="M185" s="149"/>
      <c r="T185" s="55"/>
      <c r="AT185" s="18" t="s">
        <v>396</v>
      </c>
      <c r="AU185" s="18" t="s">
        <v>103</v>
      </c>
    </row>
    <row r="186" spans="2:65" s="12" customFormat="1" ht="10.199999999999999">
      <c r="B186" s="150"/>
      <c r="D186" s="151" t="s">
        <v>398</v>
      </c>
      <c r="E186" s="152" t="s">
        <v>35</v>
      </c>
      <c r="F186" s="153" t="s">
        <v>433</v>
      </c>
      <c r="H186" s="152" t="s">
        <v>35</v>
      </c>
      <c r="I186" s="154"/>
      <c r="L186" s="150"/>
      <c r="M186" s="155"/>
      <c r="T186" s="156"/>
      <c r="AT186" s="152" t="s">
        <v>398</v>
      </c>
      <c r="AU186" s="152" t="s">
        <v>103</v>
      </c>
      <c r="AV186" s="12" t="s">
        <v>89</v>
      </c>
      <c r="AW186" s="12" t="s">
        <v>42</v>
      </c>
      <c r="AX186" s="12" t="s">
        <v>81</v>
      </c>
      <c r="AY186" s="152" t="s">
        <v>386</v>
      </c>
    </row>
    <row r="187" spans="2:65" s="13" customFormat="1" ht="10.199999999999999">
      <c r="B187" s="157"/>
      <c r="D187" s="151" t="s">
        <v>398</v>
      </c>
      <c r="E187" s="164" t="s">
        <v>35</v>
      </c>
      <c r="F187" s="158" t="s">
        <v>434</v>
      </c>
      <c r="H187" s="160">
        <v>17.094999999999999</v>
      </c>
      <c r="I187" s="161"/>
      <c r="L187" s="157"/>
      <c r="M187" s="162"/>
      <c r="T187" s="163"/>
      <c r="AT187" s="164" t="s">
        <v>398</v>
      </c>
      <c r="AU187" s="164" t="s">
        <v>103</v>
      </c>
      <c r="AV187" s="13" t="s">
        <v>91</v>
      </c>
      <c r="AW187" s="13" t="s">
        <v>42</v>
      </c>
      <c r="AX187" s="13" t="s">
        <v>89</v>
      </c>
      <c r="AY187" s="164" t="s">
        <v>386</v>
      </c>
    </row>
    <row r="188" spans="2:65" s="1" customFormat="1" ht="44.25" customHeight="1">
      <c r="B188" s="34"/>
      <c r="C188" s="133" t="s">
        <v>348</v>
      </c>
      <c r="D188" s="133" t="s">
        <v>390</v>
      </c>
      <c r="E188" s="134" t="s">
        <v>458</v>
      </c>
      <c r="F188" s="135" t="s">
        <v>459</v>
      </c>
      <c r="G188" s="136" t="s">
        <v>460</v>
      </c>
      <c r="H188" s="137">
        <v>29.916</v>
      </c>
      <c r="I188" s="138"/>
      <c r="J188" s="139">
        <f>ROUND(I188*H188,2)</f>
        <v>0</v>
      </c>
      <c r="K188" s="135" t="s">
        <v>394</v>
      </c>
      <c r="L188" s="34"/>
      <c r="M188" s="140" t="s">
        <v>35</v>
      </c>
      <c r="N188" s="141" t="s">
        <v>52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116</v>
      </c>
      <c r="AT188" s="144" t="s">
        <v>390</v>
      </c>
      <c r="AU188" s="144" t="s">
        <v>103</v>
      </c>
      <c r="AY188" s="18" t="s">
        <v>386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8" t="s">
        <v>89</v>
      </c>
      <c r="BK188" s="145">
        <f>ROUND(I188*H188,2)</f>
        <v>0</v>
      </c>
      <c r="BL188" s="18" t="s">
        <v>116</v>
      </c>
      <c r="BM188" s="144" t="s">
        <v>461</v>
      </c>
    </row>
    <row r="189" spans="2:65" s="1" customFormat="1" ht="10.199999999999999">
      <c r="B189" s="34"/>
      <c r="D189" s="146" t="s">
        <v>396</v>
      </c>
      <c r="F189" s="147" t="s">
        <v>462</v>
      </c>
      <c r="I189" s="148"/>
      <c r="L189" s="34"/>
      <c r="M189" s="149"/>
      <c r="T189" s="55"/>
      <c r="AT189" s="18" t="s">
        <v>396</v>
      </c>
      <c r="AU189" s="18" t="s">
        <v>103</v>
      </c>
    </row>
    <row r="190" spans="2:65" s="12" customFormat="1" ht="10.199999999999999">
      <c r="B190" s="150"/>
      <c r="D190" s="151" t="s">
        <v>398</v>
      </c>
      <c r="E190" s="152" t="s">
        <v>35</v>
      </c>
      <c r="F190" s="153" t="s">
        <v>433</v>
      </c>
      <c r="H190" s="152" t="s">
        <v>35</v>
      </c>
      <c r="I190" s="154"/>
      <c r="L190" s="150"/>
      <c r="M190" s="155"/>
      <c r="T190" s="156"/>
      <c r="AT190" s="152" t="s">
        <v>398</v>
      </c>
      <c r="AU190" s="152" t="s">
        <v>103</v>
      </c>
      <c r="AV190" s="12" t="s">
        <v>89</v>
      </c>
      <c r="AW190" s="12" t="s">
        <v>42</v>
      </c>
      <c r="AX190" s="12" t="s">
        <v>81</v>
      </c>
      <c r="AY190" s="152" t="s">
        <v>386</v>
      </c>
    </row>
    <row r="191" spans="2:65" s="13" customFormat="1" ht="10.199999999999999">
      <c r="B191" s="157"/>
      <c r="D191" s="151" t="s">
        <v>398</v>
      </c>
      <c r="E191" s="164" t="s">
        <v>35</v>
      </c>
      <c r="F191" s="158" t="s">
        <v>434</v>
      </c>
      <c r="H191" s="160">
        <v>17.094999999999999</v>
      </c>
      <c r="I191" s="161"/>
      <c r="L191" s="157"/>
      <c r="M191" s="162"/>
      <c r="T191" s="163"/>
      <c r="AT191" s="164" t="s">
        <v>398</v>
      </c>
      <c r="AU191" s="164" t="s">
        <v>103</v>
      </c>
      <c r="AV191" s="13" t="s">
        <v>91</v>
      </c>
      <c r="AW191" s="13" t="s">
        <v>42</v>
      </c>
      <c r="AX191" s="13" t="s">
        <v>89</v>
      </c>
      <c r="AY191" s="164" t="s">
        <v>386</v>
      </c>
    </row>
    <row r="192" spans="2:65" s="13" customFormat="1" ht="10.199999999999999">
      <c r="B192" s="157"/>
      <c r="D192" s="151" t="s">
        <v>398</v>
      </c>
      <c r="F192" s="158" t="s">
        <v>463</v>
      </c>
      <c r="H192" s="160">
        <v>29.916</v>
      </c>
      <c r="I192" s="161"/>
      <c r="L192" s="157"/>
      <c r="M192" s="162"/>
      <c r="T192" s="163"/>
      <c r="AT192" s="164" t="s">
        <v>398</v>
      </c>
      <c r="AU192" s="164" t="s">
        <v>103</v>
      </c>
      <c r="AV192" s="13" t="s">
        <v>91</v>
      </c>
      <c r="AW192" s="13" t="s">
        <v>4</v>
      </c>
      <c r="AX192" s="13" t="s">
        <v>89</v>
      </c>
      <c r="AY192" s="164" t="s">
        <v>386</v>
      </c>
    </row>
    <row r="193" spans="2:65" s="1" customFormat="1" ht="24.15" customHeight="1">
      <c r="B193" s="34"/>
      <c r="C193" s="133" t="s">
        <v>206</v>
      </c>
      <c r="D193" s="133" t="s">
        <v>390</v>
      </c>
      <c r="E193" s="134" t="s">
        <v>464</v>
      </c>
      <c r="F193" s="135" t="s">
        <v>465</v>
      </c>
      <c r="G193" s="136" t="s">
        <v>442</v>
      </c>
      <c r="H193" s="137">
        <v>1709.3130000000001</v>
      </c>
      <c r="I193" s="138"/>
      <c r="J193" s="139">
        <f>ROUND(I193*H193,2)</f>
        <v>0</v>
      </c>
      <c r="K193" s="135" t="s">
        <v>394</v>
      </c>
      <c r="L193" s="34"/>
      <c r="M193" s="140" t="s">
        <v>35</v>
      </c>
      <c r="N193" s="141" t="s">
        <v>52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116</v>
      </c>
      <c r="AT193" s="144" t="s">
        <v>390</v>
      </c>
      <c r="AU193" s="144" t="s">
        <v>103</v>
      </c>
      <c r="AY193" s="18" t="s">
        <v>386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8" t="s">
        <v>89</v>
      </c>
      <c r="BK193" s="145">
        <f>ROUND(I193*H193,2)</f>
        <v>0</v>
      </c>
      <c r="BL193" s="18" t="s">
        <v>116</v>
      </c>
      <c r="BM193" s="144" t="s">
        <v>466</v>
      </c>
    </row>
    <row r="194" spans="2:65" s="1" customFormat="1" ht="10.199999999999999">
      <c r="B194" s="34"/>
      <c r="D194" s="146" t="s">
        <v>396</v>
      </c>
      <c r="F194" s="147" t="s">
        <v>467</v>
      </c>
      <c r="I194" s="148"/>
      <c r="L194" s="34"/>
      <c r="M194" s="149"/>
      <c r="T194" s="55"/>
      <c r="AT194" s="18" t="s">
        <v>396</v>
      </c>
      <c r="AU194" s="18" t="s">
        <v>103</v>
      </c>
    </row>
    <row r="195" spans="2:65" s="12" customFormat="1" ht="10.199999999999999">
      <c r="B195" s="150"/>
      <c r="D195" s="151" t="s">
        <v>398</v>
      </c>
      <c r="E195" s="152" t="s">
        <v>35</v>
      </c>
      <c r="F195" s="153" t="s">
        <v>399</v>
      </c>
      <c r="H195" s="152" t="s">
        <v>35</v>
      </c>
      <c r="I195" s="154"/>
      <c r="L195" s="150"/>
      <c r="M195" s="155"/>
      <c r="T195" s="156"/>
      <c r="AT195" s="152" t="s">
        <v>398</v>
      </c>
      <c r="AU195" s="152" t="s">
        <v>103</v>
      </c>
      <c r="AV195" s="12" t="s">
        <v>89</v>
      </c>
      <c r="AW195" s="12" t="s">
        <v>42</v>
      </c>
      <c r="AX195" s="12" t="s">
        <v>81</v>
      </c>
      <c r="AY195" s="152" t="s">
        <v>386</v>
      </c>
    </row>
    <row r="196" spans="2:65" s="12" customFormat="1" ht="10.199999999999999">
      <c r="B196" s="150"/>
      <c r="D196" s="151" t="s">
        <v>398</v>
      </c>
      <c r="E196" s="152" t="s">
        <v>35</v>
      </c>
      <c r="F196" s="153" t="s">
        <v>400</v>
      </c>
      <c r="H196" s="152" t="s">
        <v>35</v>
      </c>
      <c r="I196" s="154"/>
      <c r="L196" s="150"/>
      <c r="M196" s="155"/>
      <c r="T196" s="156"/>
      <c r="AT196" s="152" t="s">
        <v>398</v>
      </c>
      <c r="AU196" s="152" t="s">
        <v>103</v>
      </c>
      <c r="AV196" s="12" t="s">
        <v>89</v>
      </c>
      <c r="AW196" s="12" t="s">
        <v>42</v>
      </c>
      <c r="AX196" s="12" t="s">
        <v>81</v>
      </c>
      <c r="AY196" s="152" t="s">
        <v>386</v>
      </c>
    </row>
    <row r="197" spans="2:65" s="12" customFormat="1" ht="10.199999999999999">
      <c r="B197" s="150"/>
      <c r="D197" s="151" t="s">
        <v>398</v>
      </c>
      <c r="E197" s="152" t="s">
        <v>35</v>
      </c>
      <c r="F197" s="153" t="s">
        <v>445</v>
      </c>
      <c r="H197" s="152" t="s">
        <v>35</v>
      </c>
      <c r="I197" s="154"/>
      <c r="L197" s="150"/>
      <c r="M197" s="155"/>
      <c r="T197" s="156"/>
      <c r="AT197" s="152" t="s">
        <v>398</v>
      </c>
      <c r="AU197" s="152" t="s">
        <v>103</v>
      </c>
      <c r="AV197" s="12" t="s">
        <v>89</v>
      </c>
      <c r="AW197" s="12" t="s">
        <v>42</v>
      </c>
      <c r="AX197" s="12" t="s">
        <v>81</v>
      </c>
      <c r="AY197" s="152" t="s">
        <v>386</v>
      </c>
    </row>
    <row r="198" spans="2:65" s="12" customFormat="1" ht="20.399999999999999">
      <c r="B198" s="150"/>
      <c r="D198" s="151" t="s">
        <v>398</v>
      </c>
      <c r="E198" s="152" t="s">
        <v>35</v>
      </c>
      <c r="F198" s="153" t="s">
        <v>446</v>
      </c>
      <c r="H198" s="152" t="s">
        <v>35</v>
      </c>
      <c r="I198" s="154"/>
      <c r="L198" s="150"/>
      <c r="M198" s="155"/>
      <c r="T198" s="156"/>
      <c r="AT198" s="152" t="s">
        <v>398</v>
      </c>
      <c r="AU198" s="152" t="s">
        <v>103</v>
      </c>
      <c r="AV198" s="12" t="s">
        <v>89</v>
      </c>
      <c r="AW198" s="12" t="s">
        <v>42</v>
      </c>
      <c r="AX198" s="12" t="s">
        <v>81</v>
      </c>
      <c r="AY198" s="152" t="s">
        <v>386</v>
      </c>
    </row>
    <row r="199" spans="2:65" s="12" customFormat="1" ht="10.199999999999999">
      <c r="B199" s="150"/>
      <c r="D199" s="151" t="s">
        <v>398</v>
      </c>
      <c r="E199" s="152" t="s">
        <v>35</v>
      </c>
      <c r="F199" s="153" t="s">
        <v>447</v>
      </c>
      <c r="H199" s="152" t="s">
        <v>35</v>
      </c>
      <c r="I199" s="154"/>
      <c r="L199" s="150"/>
      <c r="M199" s="155"/>
      <c r="T199" s="156"/>
      <c r="AT199" s="152" t="s">
        <v>398</v>
      </c>
      <c r="AU199" s="152" t="s">
        <v>103</v>
      </c>
      <c r="AV199" s="12" t="s">
        <v>89</v>
      </c>
      <c r="AW199" s="12" t="s">
        <v>42</v>
      </c>
      <c r="AX199" s="12" t="s">
        <v>81</v>
      </c>
      <c r="AY199" s="152" t="s">
        <v>386</v>
      </c>
    </row>
    <row r="200" spans="2:65" s="12" customFormat="1" ht="20.399999999999999">
      <c r="B200" s="150"/>
      <c r="D200" s="151" t="s">
        <v>398</v>
      </c>
      <c r="E200" s="152" t="s">
        <v>35</v>
      </c>
      <c r="F200" s="153" t="s">
        <v>448</v>
      </c>
      <c r="H200" s="152" t="s">
        <v>35</v>
      </c>
      <c r="I200" s="154"/>
      <c r="L200" s="150"/>
      <c r="M200" s="155"/>
      <c r="T200" s="156"/>
      <c r="AT200" s="152" t="s">
        <v>398</v>
      </c>
      <c r="AU200" s="152" t="s">
        <v>103</v>
      </c>
      <c r="AV200" s="12" t="s">
        <v>89</v>
      </c>
      <c r="AW200" s="12" t="s">
        <v>42</v>
      </c>
      <c r="AX200" s="12" t="s">
        <v>81</v>
      </c>
      <c r="AY200" s="152" t="s">
        <v>386</v>
      </c>
    </row>
    <row r="201" spans="2:65" s="12" customFormat="1" ht="10.199999999999999">
      <c r="B201" s="150"/>
      <c r="D201" s="151" t="s">
        <v>398</v>
      </c>
      <c r="E201" s="152" t="s">
        <v>35</v>
      </c>
      <c r="F201" s="153" t="s">
        <v>449</v>
      </c>
      <c r="H201" s="152" t="s">
        <v>35</v>
      </c>
      <c r="I201" s="154"/>
      <c r="L201" s="150"/>
      <c r="M201" s="155"/>
      <c r="T201" s="156"/>
      <c r="AT201" s="152" t="s">
        <v>398</v>
      </c>
      <c r="AU201" s="152" t="s">
        <v>103</v>
      </c>
      <c r="AV201" s="12" t="s">
        <v>89</v>
      </c>
      <c r="AW201" s="12" t="s">
        <v>42</v>
      </c>
      <c r="AX201" s="12" t="s">
        <v>81</v>
      </c>
      <c r="AY201" s="152" t="s">
        <v>386</v>
      </c>
    </row>
    <row r="202" spans="2:65" s="12" customFormat="1" ht="10.199999999999999">
      <c r="B202" s="150"/>
      <c r="D202" s="151" t="s">
        <v>398</v>
      </c>
      <c r="E202" s="152" t="s">
        <v>35</v>
      </c>
      <c r="F202" s="153" t="s">
        <v>450</v>
      </c>
      <c r="H202" s="152" t="s">
        <v>35</v>
      </c>
      <c r="I202" s="154"/>
      <c r="L202" s="150"/>
      <c r="M202" s="155"/>
      <c r="T202" s="156"/>
      <c r="AT202" s="152" t="s">
        <v>398</v>
      </c>
      <c r="AU202" s="152" t="s">
        <v>103</v>
      </c>
      <c r="AV202" s="12" t="s">
        <v>89</v>
      </c>
      <c r="AW202" s="12" t="s">
        <v>42</v>
      </c>
      <c r="AX202" s="12" t="s">
        <v>81</v>
      </c>
      <c r="AY202" s="152" t="s">
        <v>386</v>
      </c>
    </row>
    <row r="203" spans="2:65" s="12" customFormat="1" ht="10.199999999999999">
      <c r="B203" s="150"/>
      <c r="D203" s="151" t="s">
        <v>398</v>
      </c>
      <c r="E203" s="152" t="s">
        <v>35</v>
      </c>
      <c r="F203" s="153" t="s">
        <v>451</v>
      </c>
      <c r="H203" s="152" t="s">
        <v>35</v>
      </c>
      <c r="I203" s="154"/>
      <c r="L203" s="150"/>
      <c r="M203" s="155"/>
      <c r="T203" s="156"/>
      <c r="AT203" s="152" t="s">
        <v>398</v>
      </c>
      <c r="AU203" s="152" t="s">
        <v>103</v>
      </c>
      <c r="AV203" s="12" t="s">
        <v>89</v>
      </c>
      <c r="AW203" s="12" t="s">
        <v>42</v>
      </c>
      <c r="AX203" s="12" t="s">
        <v>81</v>
      </c>
      <c r="AY203" s="152" t="s">
        <v>386</v>
      </c>
    </row>
    <row r="204" spans="2:65" s="12" customFormat="1" ht="10.199999999999999">
      <c r="B204" s="150"/>
      <c r="D204" s="151" t="s">
        <v>398</v>
      </c>
      <c r="E204" s="152" t="s">
        <v>35</v>
      </c>
      <c r="F204" s="153" t="s">
        <v>452</v>
      </c>
      <c r="H204" s="152" t="s">
        <v>35</v>
      </c>
      <c r="I204" s="154"/>
      <c r="L204" s="150"/>
      <c r="M204" s="155"/>
      <c r="T204" s="156"/>
      <c r="AT204" s="152" t="s">
        <v>398</v>
      </c>
      <c r="AU204" s="152" t="s">
        <v>103</v>
      </c>
      <c r="AV204" s="12" t="s">
        <v>89</v>
      </c>
      <c r="AW204" s="12" t="s">
        <v>42</v>
      </c>
      <c r="AX204" s="12" t="s">
        <v>81</v>
      </c>
      <c r="AY204" s="152" t="s">
        <v>386</v>
      </c>
    </row>
    <row r="205" spans="2:65" s="13" customFormat="1" ht="10.199999999999999">
      <c r="B205" s="157"/>
      <c r="D205" s="151" t="s">
        <v>398</v>
      </c>
      <c r="E205" s="158" t="s">
        <v>35</v>
      </c>
      <c r="F205" s="159" t="s">
        <v>210</v>
      </c>
      <c r="H205" s="160">
        <v>1709.3130000000001</v>
      </c>
      <c r="I205" s="161"/>
      <c r="L205" s="157"/>
      <c r="M205" s="162"/>
      <c r="T205" s="163"/>
      <c r="AT205" s="164" t="s">
        <v>398</v>
      </c>
      <c r="AU205" s="164" t="s">
        <v>103</v>
      </c>
      <c r="AV205" s="13" t="s">
        <v>91</v>
      </c>
      <c r="AW205" s="13" t="s">
        <v>42</v>
      </c>
      <c r="AX205" s="13" t="s">
        <v>89</v>
      </c>
      <c r="AY205" s="164" t="s">
        <v>386</v>
      </c>
    </row>
    <row r="206" spans="2:65" s="1" customFormat="1" ht="10.199999999999999">
      <c r="B206" s="34"/>
      <c r="D206" s="151" t="s">
        <v>412</v>
      </c>
      <c r="F206" s="165" t="s">
        <v>413</v>
      </c>
      <c r="L206" s="34"/>
      <c r="M206" s="149"/>
      <c r="T206" s="55"/>
      <c r="AU206" s="18" t="s">
        <v>103</v>
      </c>
    </row>
    <row r="207" spans="2:65" s="1" customFormat="1" ht="10.199999999999999">
      <c r="B207" s="34"/>
      <c r="D207" s="151" t="s">
        <v>412</v>
      </c>
      <c r="F207" s="166" t="s">
        <v>414</v>
      </c>
      <c r="H207" s="167">
        <v>863.75</v>
      </c>
      <c r="L207" s="34"/>
      <c r="M207" s="149"/>
      <c r="T207" s="55"/>
      <c r="AU207" s="18" t="s">
        <v>103</v>
      </c>
    </row>
    <row r="208" spans="2:65" s="1" customFormat="1" ht="10.199999999999999">
      <c r="B208" s="34"/>
      <c r="D208" s="151" t="s">
        <v>412</v>
      </c>
      <c r="F208" s="165" t="s">
        <v>415</v>
      </c>
      <c r="L208" s="34"/>
      <c r="M208" s="149"/>
      <c r="T208" s="55"/>
      <c r="AU208" s="18" t="s">
        <v>103</v>
      </c>
    </row>
    <row r="209" spans="2:65" s="1" customFormat="1" ht="10.199999999999999">
      <c r="B209" s="34"/>
      <c r="D209" s="151" t="s">
        <v>412</v>
      </c>
      <c r="F209" s="166" t="s">
        <v>416</v>
      </c>
      <c r="H209" s="167">
        <v>18.68</v>
      </c>
      <c r="L209" s="34"/>
      <c r="M209" s="149"/>
      <c r="T209" s="55"/>
      <c r="AU209" s="18" t="s">
        <v>103</v>
      </c>
    </row>
    <row r="210" spans="2:65" s="1" customFormat="1" ht="10.199999999999999">
      <c r="B210" s="34"/>
      <c r="D210" s="151" t="s">
        <v>412</v>
      </c>
      <c r="F210" s="165" t="s">
        <v>417</v>
      </c>
      <c r="L210" s="34"/>
      <c r="M210" s="149"/>
      <c r="T210" s="55"/>
      <c r="AU210" s="18" t="s">
        <v>103</v>
      </c>
    </row>
    <row r="211" spans="2:65" s="1" customFormat="1" ht="10.199999999999999">
      <c r="B211" s="34"/>
      <c r="D211" s="151" t="s">
        <v>412</v>
      </c>
      <c r="F211" s="166" t="s">
        <v>418</v>
      </c>
      <c r="H211" s="167">
        <v>238.173</v>
      </c>
      <c r="L211" s="34"/>
      <c r="M211" s="149"/>
      <c r="T211" s="55"/>
      <c r="AU211" s="18" t="s">
        <v>103</v>
      </c>
    </row>
    <row r="212" spans="2:65" s="1" customFormat="1" ht="10.199999999999999">
      <c r="B212" s="34"/>
      <c r="D212" s="151" t="s">
        <v>412</v>
      </c>
      <c r="F212" s="165" t="s">
        <v>419</v>
      </c>
      <c r="L212" s="34"/>
      <c r="M212" s="149"/>
      <c r="T212" s="55"/>
      <c r="AU212" s="18" t="s">
        <v>103</v>
      </c>
    </row>
    <row r="213" spans="2:65" s="1" customFormat="1" ht="10.199999999999999">
      <c r="B213" s="34"/>
      <c r="D213" s="151" t="s">
        <v>412</v>
      </c>
      <c r="F213" s="166" t="s">
        <v>420</v>
      </c>
      <c r="H213" s="167">
        <v>156.72999999999999</v>
      </c>
      <c r="L213" s="34"/>
      <c r="M213" s="149"/>
      <c r="T213" s="55"/>
      <c r="AU213" s="18" t="s">
        <v>103</v>
      </c>
    </row>
    <row r="214" spans="2:65" s="1" customFormat="1" ht="10.199999999999999">
      <c r="B214" s="34"/>
      <c r="D214" s="151" t="s">
        <v>412</v>
      </c>
      <c r="F214" s="165" t="s">
        <v>421</v>
      </c>
      <c r="L214" s="34"/>
      <c r="M214" s="149"/>
      <c r="T214" s="55"/>
      <c r="AU214" s="18" t="s">
        <v>103</v>
      </c>
    </row>
    <row r="215" spans="2:65" s="1" customFormat="1" ht="10.199999999999999">
      <c r="B215" s="34"/>
      <c r="D215" s="151" t="s">
        <v>412</v>
      </c>
      <c r="F215" s="166" t="s">
        <v>422</v>
      </c>
      <c r="H215" s="167">
        <v>124.79</v>
      </c>
      <c r="L215" s="34"/>
      <c r="M215" s="149"/>
      <c r="T215" s="55"/>
      <c r="AU215" s="18" t="s">
        <v>103</v>
      </c>
    </row>
    <row r="216" spans="2:65" s="1" customFormat="1" ht="10.199999999999999">
      <c r="B216" s="34"/>
      <c r="D216" s="151" t="s">
        <v>412</v>
      </c>
      <c r="F216" s="165" t="s">
        <v>423</v>
      </c>
      <c r="L216" s="34"/>
      <c r="M216" s="149"/>
      <c r="T216" s="55"/>
      <c r="AU216" s="18" t="s">
        <v>103</v>
      </c>
    </row>
    <row r="217" spans="2:65" s="1" customFormat="1" ht="10.199999999999999">
      <c r="B217" s="34"/>
      <c r="D217" s="151" t="s">
        <v>412</v>
      </c>
      <c r="F217" s="166" t="s">
        <v>424</v>
      </c>
      <c r="H217" s="167">
        <v>5.37</v>
      </c>
      <c r="L217" s="34"/>
      <c r="M217" s="149"/>
      <c r="T217" s="55"/>
      <c r="AU217" s="18" t="s">
        <v>103</v>
      </c>
    </row>
    <row r="218" spans="2:65" s="1" customFormat="1" ht="10.199999999999999">
      <c r="B218" s="34"/>
      <c r="D218" s="151" t="s">
        <v>412</v>
      </c>
      <c r="F218" s="165" t="s">
        <v>425</v>
      </c>
      <c r="L218" s="34"/>
      <c r="M218" s="149"/>
      <c r="T218" s="55"/>
      <c r="AU218" s="18" t="s">
        <v>103</v>
      </c>
    </row>
    <row r="219" spans="2:65" s="1" customFormat="1" ht="10.199999999999999">
      <c r="B219" s="34"/>
      <c r="D219" s="151" t="s">
        <v>412</v>
      </c>
      <c r="F219" s="166" t="s">
        <v>426</v>
      </c>
      <c r="H219" s="167">
        <v>296.25</v>
      </c>
      <c r="L219" s="34"/>
      <c r="M219" s="149"/>
      <c r="T219" s="55"/>
      <c r="AU219" s="18" t="s">
        <v>103</v>
      </c>
    </row>
    <row r="220" spans="2:65" s="1" customFormat="1" ht="10.199999999999999">
      <c r="B220" s="34"/>
      <c r="D220" s="151" t="s">
        <v>412</v>
      </c>
      <c r="F220" s="165" t="s">
        <v>427</v>
      </c>
      <c r="L220" s="34"/>
      <c r="M220" s="149"/>
      <c r="T220" s="55"/>
      <c r="AU220" s="18" t="s">
        <v>103</v>
      </c>
    </row>
    <row r="221" spans="2:65" s="1" customFormat="1" ht="10.199999999999999">
      <c r="B221" s="34"/>
      <c r="D221" s="151" t="s">
        <v>412</v>
      </c>
      <c r="F221" s="166" t="s">
        <v>428</v>
      </c>
      <c r="H221" s="167">
        <v>5.57</v>
      </c>
      <c r="L221" s="34"/>
      <c r="M221" s="149"/>
      <c r="T221" s="55"/>
      <c r="AU221" s="18" t="s">
        <v>103</v>
      </c>
    </row>
    <row r="222" spans="2:65" s="11" customFormat="1" ht="20.85" customHeight="1">
      <c r="B222" s="121"/>
      <c r="D222" s="122" t="s">
        <v>80</v>
      </c>
      <c r="E222" s="131" t="s">
        <v>468</v>
      </c>
      <c r="F222" s="131" t="s">
        <v>469</v>
      </c>
      <c r="I222" s="124"/>
      <c r="J222" s="132">
        <f>BK222</f>
        <v>0</v>
      </c>
      <c r="L222" s="121"/>
      <c r="M222" s="126"/>
      <c r="P222" s="127">
        <f>SUM(P223:P373)</f>
        <v>0</v>
      </c>
      <c r="R222" s="127">
        <f>SUM(R223:R373)</f>
        <v>6.9540000000000001E-3</v>
      </c>
      <c r="T222" s="128">
        <f>SUM(T223:T373)</f>
        <v>0</v>
      </c>
      <c r="AR222" s="122" t="s">
        <v>89</v>
      </c>
      <c r="AT222" s="129" t="s">
        <v>80</v>
      </c>
      <c r="AU222" s="129" t="s">
        <v>91</v>
      </c>
      <c r="AY222" s="122" t="s">
        <v>386</v>
      </c>
      <c r="BK222" s="130">
        <f>SUM(BK223:BK373)</f>
        <v>0</v>
      </c>
    </row>
    <row r="223" spans="2:65" s="1" customFormat="1" ht="37.799999999999997" customHeight="1">
      <c r="B223" s="34"/>
      <c r="C223" s="133" t="s">
        <v>470</v>
      </c>
      <c r="D223" s="133" t="s">
        <v>390</v>
      </c>
      <c r="E223" s="134" t="s">
        <v>471</v>
      </c>
      <c r="F223" s="135" t="s">
        <v>472</v>
      </c>
      <c r="G223" s="136" t="s">
        <v>393</v>
      </c>
      <c r="H223" s="137">
        <v>16.690000000000001</v>
      </c>
      <c r="I223" s="138"/>
      <c r="J223" s="139">
        <f>ROUND(I223*H223,2)</f>
        <v>0</v>
      </c>
      <c r="K223" s="135" t="s">
        <v>394</v>
      </c>
      <c r="L223" s="34"/>
      <c r="M223" s="140" t="s">
        <v>35</v>
      </c>
      <c r="N223" s="141" t="s">
        <v>52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116</v>
      </c>
      <c r="AT223" s="144" t="s">
        <v>390</v>
      </c>
      <c r="AU223" s="144" t="s">
        <v>103</v>
      </c>
      <c r="AY223" s="18" t="s">
        <v>386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8" t="s">
        <v>89</v>
      </c>
      <c r="BK223" s="145">
        <f>ROUND(I223*H223,2)</f>
        <v>0</v>
      </c>
      <c r="BL223" s="18" t="s">
        <v>116</v>
      </c>
      <c r="BM223" s="144" t="s">
        <v>473</v>
      </c>
    </row>
    <row r="224" spans="2:65" s="1" customFormat="1" ht="10.199999999999999">
      <c r="B224" s="34"/>
      <c r="D224" s="146" t="s">
        <v>396</v>
      </c>
      <c r="F224" s="147" t="s">
        <v>474</v>
      </c>
      <c r="I224" s="148"/>
      <c r="L224" s="34"/>
      <c r="M224" s="149"/>
      <c r="T224" s="55"/>
      <c r="AT224" s="18" t="s">
        <v>396</v>
      </c>
      <c r="AU224" s="18" t="s">
        <v>103</v>
      </c>
    </row>
    <row r="225" spans="2:65" s="12" customFormat="1" ht="10.199999999999999">
      <c r="B225" s="150"/>
      <c r="D225" s="151" t="s">
        <v>398</v>
      </c>
      <c r="E225" s="152" t="s">
        <v>35</v>
      </c>
      <c r="F225" s="153" t="s">
        <v>475</v>
      </c>
      <c r="H225" s="152" t="s">
        <v>35</v>
      </c>
      <c r="I225" s="154"/>
      <c r="L225" s="150"/>
      <c r="M225" s="155"/>
      <c r="T225" s="156"/>
      <c r="AT225" s="152" t="s">
        <v>398</v>
      </c>
      <c r="AU225" s="152" t="s">
        <v>103</v>
      </c>
      <c r="AV225" s="12" t="s">
        <v>89</v>
      </c>
      <c r="AW225" s="12" t="s">
        <v>42</v>
      </c>
      <c r="AX225" s="12" t="s">
        <v>81</v>
      </c>
      <c r="AY225" s="152" t="s">
        <v>386</v>
      </c>
    </row>
    <row r="226" spans="2:65" s="13" customFormat="1" ht="10.199999999999999">
      <c r="B226" s="157"/>
      <c r="D226" s="151" t="s">
        <v>398</v>
      </c>
      <c r="E226" s="164" t="s">
        <v>35</v>
      </c>
      <c r="F226" s="158" t="s">
        <v>476</v>
      </c>
      <c r="H226" s="160">
        <v>16.690000000000001</v>
      </c>
      <c r="I226" s="161"/>
      <c r="L226" s="157"/>
      <c r="M226" s="162"/>
      <c r="T226" s="163"/>
      <c r="AT226" s="164" t="s">
        <v>398</v>
      </c>
      <c r="AU226" s="164" t="s">
        <v>103</v>
      </c>
      <c r="AV226" s="13" t="s">
        <v>91</v>
      </c>
      <c r="AW226" s="13" t="s">
        <v>42</v>
      </c>
      <c r="AX226" s="13" t="s">
        <v>89</v>
      </c>
      <c r="AY226" s="164" t="s">
        <v>386</v>
      </c>
    </row>
    <row r="227" spans="2:65" s="1" customFormat="1" ht="62.7" customHeight="1">
      <c r="B227" s="34"/>
      <c r="C227" s="133" t="s">
        <v>477</v>
      </c>
      <c r="D227" s="133" t="s">
        <v>390</v>
      </c>
      <c r="E227" s="134" t="s">
        <v>478</v>
      </c>
      <c r="F227" s="135" t="s">
        <v>479</v>
      </c>
      <c r="G227" s="136" t="s">
        <v>393</v>
      </c>
      <c r="H227" s="137">
        <v>16.690000000000001</v>
      </c>
      <c r="I227" s="138"/>
      <c r="J227" s="139">
        <f>ROUND(I227*H227,2)</f>
        <v>0</v>
      </c>
      <c r="K227" s="135" t="s">
        <v>394</v>
      </c>
      <c r="L227" s="34"/>
      <c r="M227" s="140" t="s">
        <v>35</v>
      </c>
      <c r="N227" s="141" t="s">
        <v>52</v>
      </c>
      <c r="P227" s="142">
        <f>O227*H227</f>
        <v>0</v>
      </c>
      <c r="Q227" s="142">
        <v>0</v>
      </c>
      <c r="R227" s="142">
        <f>Q227*H227</f>
        <v>0</v>
      </c>
      <c r="S227" s="142">
        <v>0</v>
      </c>
      <c r="T227" s="143">
        <f>S227*H227</f>
        <v>0</v>
      </c>
      <c r="AR227" s="144" t="s">
        <v>116</v>
      </c>
      <c r="AT227" s="144" t="s">
        <v>390</v>
      </c>
      <c r="AU227" s="144" t="s">
        <v>103</v>
      </c>
      <c r="AY227" s="18" t="s">
        <v>386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8" t="s">
        <v>89</v>
      </c>
      <c r="BK227" s="145">
        <f>ROUND(I227*H227,2)</f>
        <v>0</v>
      </c>
      <c r="BL227" s="18" t="s">
        <v>116</v>
      </c>
      <c r="BM227" s="144" t="s">
        <v>480</v>
      </c>
    </row>
    <row r="228" spans="2:65" s="1" customFormat="1" ht="10.199999999999999">
      <c r="B228" s="34"/>
      <c r="D228" s="146" t="s">
        <v>396</v>
      </c>
      <c r="F228" s="147" t="s">
        <v>481</v>
      </c>
      <c r="I228" s="148"/>
      <c r="L228" s="34"/>
      <c r="M228" s="149"/>
      <c r="T228" s="55"/>
      <c r="AT228" s="18" t="s">
        <v>396</v>
      </c>
      <c r="AU228" s="18" t="s">
        <v>103</v>
      </c>
    </row>
    <row r="229" spans="2:65" s="12" customFormat="1" ht="10.199999999999999">
      <c r="B229" s="150"/>
      <c r="D229" s="151" t="s">
        <v>398</v>
      </c>
      <c r="E229" s="152" t="s">
        <v>35</v>
      </c>
      <c r="F229" s="153" t="s">
        <v>482</v>
      </c>
      <c r="H229" s="152" t="s">
        <v>35</v>
      </c>
      <c r="I229" s="154"/>
      <c r="L229" s="150"/>
      <c r="M229" s="155"/>
      <c r="T229" s="156"/>
      <c r="AT229" s="152" t="s">
        <v>398</v>
      </c>
      <c r="AU229" s="152" t="s">
        <v>103</v>
      </c>
      <c r="AV229" s="12" t="s">
        <v>89</v>
      </c>
      <c r="AW229" s="12" t="s">
        <v>42</v>
      </c>
      <c r="AX229" s="12" t="s">
        <v>81</v>
      </c>
      <c r="AY229" s="152" t="s">
        <v>386</v>
      </c>
    </row>
    <row r="230" spans="2:65" s="13" customFormat="1" ht="10.199999999999999">
      <c r="B230" s="157"/>
      <c r="D230" s="151" t="s">
        <v>398</v>
      </c>
      <c r="E230" s="164" t="s">
        <v>35</v>
      </c>
      <c r="F230" s="158" t="s">
        <v>476</v>
      </c>
      <c r="H230" s="160">
        <v>16.690000000000001</v>
      </c>
      <c r="I230" s="161"/>
      <c r="L230" s="157"/>
      <c r="M230" s="162"/>
      <c r="T230" s="163"/>
      <c r="AT230" s="164" t="s">
        <v>398</v>
      </c>
      <c r="AU230" s="164" t="s">
        <v>103</v>
      </c>
      <c r="AV230" s="13" t="s">
        <v>91</v>
      </c>
      <c r="AW230" s="13" t="s">
        <v>42</v>
      </c>
      <c r="AX230" s="13" t="s">
        <v>89</v>
      </c>
      <c r="AY230" s="164" t="s">
        <v>386</v>
      </c>
    </row>
    <row r="231" spans="2:65" s="1" customFormat="1" ht="24.15" customHeight="1">
      <c r="B231" s="34"/>
      <c r="C231" s="133" t="s">
        <v>483</v>
      </c>
      <c r="D231" s="133" t="s">
        <v>390</v>
      </c>
      <c r="E231" s="134" t="s">
        <v>484</v>
      </c>
      <c r="F231" s="135" t="s">
        <v>485</v>
      </c>
      <c r="G231" s="136" t="s">
        <v>393</v>
      </c>
      <c r="H231" s="137">
        <v>16.690000000000001</v>
      </c>
      <c r="I231" s="138"/>
      <c r="J231" s="139">
        <f>ROUND(I231*H231,2)</f>
        <v>0</v>
      </c>
      <c r="K231" s="135" t="s">
        <v>394</v>
      </c>
      <c r="L231" s="34"/>
      <c r="M231" s="140" t="s">
        <v>35</v>
      </c>
      <c r="N231" s="141" t="s">
        <v>52</v>
      </c>
      <c r="P231" s="142">
        <f>O231*H231</f>
        <v>0</v>
      </c>
      <c r="Q231" s="142">
        <v>0</v>
      </c>
      <c r="R231" s="142">
        <f>Q231*H231</f>
        <v>0</v>
      </c>
      <c r="S231" s="142">
        <v>0</v>
      </c>
      <c r="T231" s="143">
        <f>S231*H231</f>
        <v>0</v>
      </c>
      <c r="AR231" s="144" t="s">
        <v>116</v>
      </c>
      <c r="AT231" s="144" t="s">
        <v>390</v>
      </c>
      <c r="AU231" s="144" t="s">
        <v>103</v>
      </c>
      <c r="AY231" s="18" t="s">
        <v>386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8" t="s">
        <v>89</v>
      </c>
      <c r="BK231" s="145">
        <f>ROUND(I231*H231,2)</f>
        <v>0</v>
      </c>
      <c r="BL231" s="18" t="s">
        <v>116</v>
      </c>
      <c r="BM231" s="144" t="s">
        <v>486</v>
      </c>
    </row>
    <row r="232" spans="2:65" s="1" customFormat="1" ht="10.199999999999999">
      <c r="B232" s="34"/>
      <c r="D232" s="146" t="s">
        <v>396</v>
      </c>
      <c r="F232" s="147" t="s">
        <v>487</v>
      </c>
      <c r="I232" s="148"/>
      <c r="L232" s="34"/>
      <c r="M232" s="149"/>
      <c r="T232" s="55"/>
      <c r="AT232" s="18" t="s">
        <v>396</v>
      </c>
      <c r="AU232" s="18" t="s">
        <v>103</v>
      </c>
    </row>
    <row r="233" spans="2:65" s="12" customFormat="1" ht="10.199999999999999">
      <c r="B233" s="150"/>
      <c r="D233" s="151" t="s">
        <v>398</v>
      </c>
      <c r="E233" s="152" t="s">
        <v>35</v>
      </c>
      <c r="F233" s="153" t="s">
        <v>399</v>
      </c>
      <c r="H233" s="152" t="s">
        <v>35</v>
      </c>
      <c r="I233" s="154"/>
      <c r="L233" s="150"/>
      <c r="M233" s="155"/>
      <c r="T233" s="156"/>
      <c r="AT233" s="152" t="s">
        <v>398</v>
      </c>
      <c r="AU233" s="152" t="s">
        <v>103</v>
      </c>
      <c r="AV233" s="12" t="s">
        <v>89</v>
      </c>
      <c r="AW233" s="12" t="s">
        <v>42</v>
      </c>
      <c r="AX233" s="12" t="s">
        <v>81</v>
      </c>
      <c r="AY233" s="152" t="s">
        <v>386</v>
      </c>
    </row>
    <row r="234" spans="2:65" s="12" customFormat="1" ht="10.199999999999999">
      <c r="B234" s="150"/>
      <c r="D234" s="151" t="s">
        <v>398</v>
      </c>
      <c r="E234" s="152" t="s">
        <v>35</v>
      </c>
      <c r="F234" s="153" t="s">
        <v>400</v>
      </c>
      <c r="H234" s="152" t="s">
        <v>35</v>
      </c>
      <c r="I234" s="154"/>
      <c r="L234" s="150"/>
      <c r="M234" s="155"/>
      <c r="T234" s="156"/>
      <c r="AT234" s="152" t="s">
        <v>398</v>
      </c>
      <c r="AU234" s="152" t="s">
        <v>103</v>
      </c>
      <c r="AV234" s="12" t="s">
        <v>89</v>
      </c>
      <c r="AW234" s="12" t="s">
        <v>42</v>
      </c>
      <c r="AX234" s="12" t="s">
        <v>81</v>
      </c>
      <c r="AY234" s="152" t="s">
        <v>386</v>
      </c>
    </row>
    <row r="235" spans="2:65" s="12" customFormat="1" ht="10.199999999999999">
      <c r="B235" s="150"/>
      <c r="D235" s="151" t="s">
        <v>398</v>
      </c>
      <c r="E235" s="152" t="s">
        <v>35</v>
      </c>
      <c r="F235" s="153" t="s">
        <v>488</v>
      </c>
      <c r="H235" s="152" t="s">
        <v>35</v>
      </c>
      <c r="I235" s="154"/>
      <c r="L235" s="150"/>
      <c r="M235" s="155"/>
      <c r="T235" s="156"/>
      <c r="AT235" s="152" t="s">
        <v>398</v>
      </c>
      <c r="AU235" s="152" t="s">
        <v>103</v>
      </c>
      <c r="AV235" s="12" t="s">
        <v>89</v>
      </c>
      <c r="AW235" s="12" t="s">
        <v>42</v>
      </c>
      <c r="AX235" s="12" t="s">
        <v>81</v>
      </c>
      <c r="AY235" s="152" t="s">
        <v>386</v>
      </c>
    </row>
    <row r="236" spans="2:65" s="12" customFormat="1" ht="10.199999999999999">
      <c r="B236" s="150"/>
      <c r="D236" s="151" t="s">
        <v>398</v>
      </c>
      <c r="E236" s="152" t="s">
        <v>35</v>
      </c>
      <c r="F236" s="153" t="s">
        <v>489</v>
      </c>
      <c r="H236" s="152" t="s">
        <v>35</v>
      </c>
      <c r="I236" s="154"/>
      <c r="L236" s="150"/>
      <c r="M236" s="155"/>
      <c r="T236" s="156"/>
      <c r="AT236" s="152" t="s">
        <v>398</v>
      </c>
      <c r="AU236" s="152" t="s">
        <v>103</v>
      </c>
      <c r="AV236" s="12" t="s">
        <v>89</v>
      </c>
      <c r="AW236" s="12" t="s">
        <v>42</v>
      </c>
      <c r="AX236" s="12" t="s">
        <v>81</v>
      </c>
      <c r="AY236" s="152" t="s">
        <v>386</v>
      </c>
    </row>
    <row r="237" spans="2:65" s="12" customFormat="1" ht="10.199999999999999">
      <c r="B237" s="150"/>
      <c r="D237" s="151" t="s">
        <v>398</v>
      </c>
      <c r="E237" s="152" t="s">
        <v>35</v>
      </c>
      <c r="F237" s="153" t="s">
        <v>490</v>
      </c>
      <c r="H237" s="152" t="s">
        <v>35</v>
      </c>
      <c r="I237" s="154"/>
      <c r="L237" s="150"/>
      <c r="M237" s="155"/>
      <c r="T237" s="156"/>
      <c r="AT237" s="152" t="s">
        <v>398</v>
      </c>
      <c r="AU237" s="152" t="s">
        <v>103</v>
      </c>
      <c r="AV237" s="12" t="s">
        <v>89</v>
      </c>
      <c r="AW237" s="12" t="s">
        <v>42</v>
      </c>
      <c r="AX237" s="12" t="s">
        <v>81</v>
      </c>
      <c r="AY237" s="152" t="s">
        <v>386</v>
      </c>
    </row>
    <row r="238" spans="2:65" s="13" customFormat="1" ht="10.199999999999999">
      <c r="B238" s="157"/>
      <c r="D238" s="151" t="s">
        <v>398</v>
      </c>
      <c r="E238" s="158" t="s">
        <v>35</v>
      </c>
      <c r="F238" s="159" t="s">
        <v>244</v>
      </c>
      <c r="H238" s="160">
        <v>16.690000000000001</v>
      </c>
      <c r="I238" s="161"/>
      <c r="L238" s="157"/>
      <c r="M238" s="162"/>
      <c r="T238" s="163"/>
      <c r="AT238" s="164" t="s">
        <v>398</v>
      </c>
      <c r="AU238" s="164" t="s">
        <v>103</v>
      </c>
      <c r="AV238" s="13" t="s">
        <v>91</v>
      </c>
      <c r="AW238" s="13" t="s">
        <v>42</v>
      </c>
      <c r="AX238" s="13" t="s">
        <v>89</v>
      </c>
      <c r="AY238" s="164" t="s">
        <v>386</v>
      </c>
    </row>
    <row r="239" spans="2:65" s="1" customFormat="1" ht="10.199999999999999">
      <c r="B239" s="34"/>
      <c r="D239" s="151" t="s">
        <v>412</v>
      </c>
      <c r="F239" s="165" t="s">
        <v>491</v>
      </c>
      <c r="L239" s="34"/>
      <c r="M239" s="149"/>
      <c r="T239" s="55"/>
      <c r="AU239" s="18" t="s">
        <v>103</v>
      </c>
    </row>
    <row r="240" spans="2:65" s="1" customFormat="1" ht="10.199999999999999">
      <c r="B240" s="34"/>
      <c r="D240" s="151" t="s">
        <v>412</v>
      </c>
      <c r="F240" s="166" t="s">
        <v>492</v>
      </c>
      <c r="H240" s="167">
        <v>278.16000000000003</v>
      </c>
      <c r="L240" s="34"/>
      <c r="M240" s="149"/>
      <c r="T240" s="55"/>
      <c r="AU240" s="18" t="s">
        <v>103</v>
      </c>
    </row>
    <row r="241" spans="2:65" s="1" customFormat="1" ht="55.5" customHeight="1">
      <c r="B241" s="34"/>
      <c r="C241" s="133" t="s">
        <v>493</v>
      </c>
      <c r="D241" s="133" t="s">
        <v>390</v>
      </c>
      <c r="E241" s="134" t="s">
        <v>494</v>
      </c>
      <c r="F241" s="135" t="s">
        <v>495</v>
      </c>
      <c r="G241" s="136" t="s">
        <v>442</v>
      </c>
      <c r="H241" s="137">
        <v>278.16000000000003</v>
      </c>
      <c r="I241" s="138"/>
      <c r="J241" s="139">
        <f>ROUND(I241*H241,2)</f>
        <v>0</v>
      </c>
      <c r="K241" s="135" t="s">
        <v>394</v>
      </c>
      <c r="L241" s="34"/>
      <c r="M241" s="140" t="s">
        <v>35</v>
      </c>
      <c r="N241" s="141" t="s">
        <v>52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116</v>
      </c>
      <c r="AT241" s="144" t="s">
        <v>390</v>
      </c>
      <c r="AU241" s="144" t="s">
        <v>103</v>
      </c>
      <c r="AY241" s="18" t="s">
        <v>386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8" t="s">
        <v>89</v>
      </c>
      <c r="BK241" s="145">
        <f>ROUND(I241*H241,2)</f>
        <v>0</v>
      </c>
      <c r="BL241" s="18" t="s">
        <v>116</v>
      </c>
      <c r="BM241" s="144" t="s">
        <v>496</v>
      </c>
    </row>
    <row r="242" spans="2:65" s="1" customFormat="1" ht="10.199999999999999">
      <c r="B242" s="34"/>
      <c r="D242" s="146" t="s">
        <v>396</v>
      </c>
      <c r="F242" s="147" t="s">
        <v>497</v>
      </c>
      <c r="I242" s="148"/>
      <c r="L242" s="34"/>
      <c r="M242" s="149"/>
      <c r="T242" s="55"/>
      <c r="AT242" s="18" t="s">
        <v>396</v>
      </c>
      <c r="AU242" s="18" t="s">
        <v>103</v>
      </c>
    </row>
    <row r="243" spans="2:65" s="12" customFormat="1" ht="10.199999999999999">
      <c r="B243" s="150"/>
      <c r="D243" s="151" t="s">
        <v>398</v>
      </c>
      <c r="E243" s="152" t="s">
        <v>35</v>
      </c>
      <c r="F243" s="153" t="s">
        <v>399</v>
      </c>
      <c r="H243" s="152" t="s">
        <v>35</v>
      </c>
      <c r="I243" s="154"/>
      <c r="L243" s="150"/>
      <c r="M243" s="155"/>
      <c r="T243" s="156"/>
      <c r="AT243" s="152" t="s">
        <v>398</v>
      </c>
      <c r="AU243" s="152" t="s">
        <v>103</v>
      </c>
      <c r="AV243" s="12" t="s">
        <v>89</v>
      </c>
      <c r="AW243" s="12" t="s">
        <v>42</v>
      </c>
      <c r="AX243" s="12" t="s">
        <v>81</v>
      </c>
      <c r="AY243" s="152" t="s">
        <v>386</v>
      </c>
    </row>
    <row r="244" spans="2:65" s="12" customFormat="1" ht="10.199999999999999">
      <c r="B244" s="150"/>
      <c r="D244" s="151" t="s">
        <v>398</v>
      </c>
      <c r="E244" s="152" t="s">
        <v>35</v>
      </c>
      <c r="F244" s="153" t="s">
        <v>400</v>
      </c>
      <c r="H244" s="152" t="s">
        <v>35</v>
      </c>
      <c r="I244" s="154"/>
      <c r="L244" s="150"/>
      <c r="M244" s="155"/>
      <c r="T244" s="156"/>
      <c r="AT244" s="152" t="s">
        <v>398</v>
      </c>
      <c r="AU244" s="152" t="s">
        <v>103</v>
      </c>
      <c r="AV244" s="12" t="s">
        <v>89</v>
      </c>
      <c r="AW244" s="12" t="s">
        <v>42</v>
      </c>
      <c r="AX244" s="12" t="s">
        <v>81</v>
      </c>
      <c r="AY244" s="152" t="s">
        <v>386</v>
      </c>
    </row>
    <row r="245" spans="2:65" s="12" customFormat="1" ht="10.199999999999999">
      <c r="B245" s="150"/>
      <c r="D245" s="151" t="s">
        <v>398</v>
      </c>
      <c r="E245" s="152" t="s">
        <v>35</v>
      </c>
      <c r="F245" s="153" t="s">
        <v>498</v>
      </c>
      <c r="H245" s="152" t="s">
        <v>35</v>
      </c>
      <c r="I245" s="154"/>
      <c r="L245" s="150"/>
      <c r="M245" s="155"/>
      <c r="T245" s="156"/>
      <c r="AT245" s="152" t="s">
        <v>398</v>
      </c>
      <c r="AU245" s="152" t="s">
        <v>103</v>
      </c>
      <c r="AV245" s="12" t="s">
        <v>89</v>
      </c>
      <c r="AW245" s="12" t="s">
        <v>42</v>
      </c>
      <c r="AX245" s="12" t="s">
        <v>81</v>
      </c>
      <c r="AY245" s="152" t="s">
        <v>386</v>
      </c>
    </row>
    <row r="246" spans="2:65" s="13" customFormat="1" ht="10.199999999999999">
      <c r="B246" s="157"/>
      <c r="D246" s="151" t="s">
        <v>398</v>
      </c>
      <c r="E246" s="158" t="s">
        <v>35</v>
      </c>
      <c r="F246" s="159" t="s">
        <v>213</v>
      </c>
      <c r="H246" s="160">
        <v>278.16000000000003</v>
      </c>
      <c r="I246" s="161"/>
      <c r="L246" s="157"/>
      <c r="M246" s="162"/>
      <c r="T246" s="163"/>
      <c r="AT246" s="164" t="s">
        <v>398</v>
      </c>
      <c r="AU246" s="164" t="s">
        <v>103</v>
      </c>
      <c r="AV246" s="13" t="s">
        <v>91</v>
      </c>
      <c r="AW246" s="13" t="s">
        <v>42</v>
      </c>
      <c r="AX246" s="13" t="s">
        <v>89</v>
      </c>
      <c r="AY246" s="164" t="s">
        <v>386</v>
      </c>
    </row>
    <row r="247" spans="2:65" s="1" customFormat="1" ht="10.199999999999999">
      <c r="B247" s="34"/>
      <c r="D247" s="151" t="s">
        <v>412</v>
      </c>
      <c r="F247" s="165" t="s">
        <v>491</v>
      </c>
      <c r="L247" s="34"/>
      <c r="M247" s="149"/>
      <c r="T247" s="55"/>
      <c r="AU247" s="18" t="s">
        <v>103</v>
      </c>
    </row>
    <row r="248" spans="2:65" s="1" customFormat="1" ht="10.199999999999999">
      <c r="B248" s="34"/>
      <c r="D248" s="151" t="s">
        <v>412</v>
      </c>
      <c r="F248" s="166" t="s">
        <v>492</v>
      </c>
      <c r="H248" s="167">
        <v>278.16000000000003</v>
      </c>
      <c r="L248" s="34"/>
      <c r="M248" s="149"/>
      <c r="T248" s="55"/>
      <c r="AU248" s="18" t="s">
        <v>103</v>
      </c>
    </row>
    <row r="249" spans="2:65" s="1" customFormat="1" ht="37.799999999999997" customHeight="1">
      <c r="B249" s="34"/>
      <c r="C249" s="133" t="s">
        <v>8</v>
      </c>
      <c r="D249" s="133" t="s">
        <v>390</v>
      </c>
      <c r="E249" s="134" t="s">
        <v>499</v>
      </c>
      <c r="F249" s="135" t="s">
        <v>500</v>
      </c>
      <c r="G249" s="136" t="s">
        <v>442</v>
      </c>
      <c r="H249" s="137">
        <v>43.43</v>
      </c>
      <c r="I249" s="138"/>
      <c r="J249" s="139">
        <f>ROUND(I249*H249,2)</f>
        <v>0</v>
      </c>
      <c r="K249" s="135" t="s">
        <v>394</v>
      </c>
      <c r="L249" s="34"/>
      <c r="M249" s="140" t="s">
        <v>35</v>
      </c>
      <c r="N249" s="141" t="s">
        <v>52</v>
      </c>
      <c r="P249" s="142">
        <f>O249*H249</f>
        <v>0</v>
      </c>
      <c r="Q249" s="142">
        <v>0</v>
      </c>
      <c r="R249" s="142">
        <f>Q249*H249</f>
        <v>0</v>
      </c>
      <c r="S249" s="142">
        <v>0</v>
      </c>
      <c r="T249" s="143">
        <f>S249*H249</f>
        <v>0</v>
      </c>
      <c r="AR249" s="144" t="s">
        <v>116</v>
      </c>
      <c r="AT249" s="144" t="s">
        <v>390</v>
      </c>
      <c r="AU249" s="144" t="s">
        <v>103</v>
      </c>
      <c r="AY249" s="18" t="s">
        <v>386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8" t="s">
        <v>89</v>
      </c>
      <c r="BK249" s="145">
        <f>ROUND(I249*H249,2)</f>
        <v>0</v>
      </c>
      <c r="BL249" s="18" t="s">
        <v>116</v>
      </c>
      <c r="BM249" s="144" t="s">
        <v>501</v>
      </c>
    </row>
    <row r="250" spans="2:65" s="1" customFormat="1" ht="10.199999999999999">
      <c r="B250" s="34"/>
      <c r="D250" s="146" t="s">
        <v>396</v>
      </c>
      <c r="F250" s="147" t="s">
        <v>502</v>
      </c>
      <c r="I250" s="148"/>
      <c r="L250" s="34"/>
      <c r="M250" s="149"/>
      <c r="T250" s="55"/>
      <c r="AT250" s="18" t="s">
        <v>396</v>
      </c>
      <c r="AU250" s="18" t="s">
        <v>103</v>
      </c>
    </row>
    <row r="251" spans="2:65" s="12" customFormat="1" ht="10.199999999999999">
      <c r="B251" s="150"/>
      <c r="D251" s="151" t="s">
        <v>398</v>
      </c>
      <c r="E251" s="152" t="s">
        <v>35</v>
      </c>
      <c r="F251" s="153" t="s">
        <v>399</v>
      </c>
      <c r="H251" s="152" t="s">
        <v>35</v>
      </c>
      <c r="I251" s="154"/>
      <c r="L251" s="150"/>
      <c r="M251" s="155"/>
      <c r="T251" s="156"/>
      <c r="AT251" s="152" t="s">
        <v>398</v>
      </c>
      <c r="AU251" s="152" t="s">
        <v>103</v>
      </c>
      <c r="AV251" s="12" t="s">
        <v>89</v>
      </c>
      <c r="AW251" s="12" t="s">
        <v>42</v>
      </c>
      <c r="AX251" s="12" t="s">
        <v>81</v>
      </c>
      <c r="AY251" s="152" t="s">
        <v>386</v>
      </c>
    </row>
    <row r="252" spans="2:65" s="12" customFormat="1" ht="10.199999999999999">
      <c r="B252" s="150"/>
      <c r="D252" s="151" t="s">
        <v>398</v>
      </c>
      <c r="E252" s="152" t="s">
        <v>35</v>
      </c>
      <c r="F252" s="153" t="s">
        <v>400</v>
      </c>
      <c r="H252" s="152" t="s">
        <v>35</v>
      </c>
      <c r="I252" s="154"/>
      <c r="L252" s="150"/>
      <c r="M252" s="155"/>
      <c r="T252" s="156"/>
      <c r="AT252" s="152" t="s">
        <v>398</v>
      </c>
      <c r="AU252" s="152" t="s">
        <v>103</v>
      </c>
      <c r="AV252" s="12" t="s">
        <v>89</v>
      </c>
      <c r="AW252" s="12" t="s">
        <v>42</v>
      </c>
      <c r="AX252" s="12" t="s">
        <v>81</v>
      </c>
      <c r="AY252" s="152" t="s">
        <v>386</v>
      </c>
    </row>
    <row r="253" spans="2:65" s="12" customFormat="1" ht="10.199999999999999">
      <c r="B253" s="150"/>
      <c r="D253" s="151" t="s">
        <v>398</v>
      </c>
      <c r="E253" s="152" t="s">
        <v>35</v>
      </c>
      <c r="F253" s="153" t="s">
        <v>503</v>
      </c>
      <c r="H253" s="152" t="s">
        <v>35</v>
      </c>
      <c r="I253" s="154"/>
      <c r="L253" s="150"/>
      <c r="M253" s="155"/>
      <c r="T253" s="156"/>
      <c r="AT253" s="152" t="s">
        <v>398</v>
      </c>
      <c r="AU253" s="152" t="s">
        <v>103</v>
      </c>
      <c r="AV253" s="12" t="s">
        <v>89</v>
      </c>
      <c r="AW253" s="12" t="s">
        <v>42</v>
      </c>
      <c r="AX253" s="12" t="s">
        <v>81</v>
      </c>
      <c r="AY253" s="152" t="s">
        <v>386</v>
      </c>
    </row>
    <row r="254" spans="2:65" s="12" customFormat="1" ht="10.199999999999999">
      <c r="B254" s="150"/>
      <c r="D254" s="151" t="s">
        <v>398</v>
      </c>
      <c r="E254" s="152" t="s">
        <v>35</v>
      </c>
      <c r="F254" s="153" t="s">
        <v>504</v>
      </c>
      <c r="H254" s="152" t="s">
        <v>35</v>
      </c>
      <c r="I254" s="154"/>
      <c r="L254" s="150"/>
      <c r="M254" s="155"/>
      <c r="T254" s="156"/>
      <c r="AT254" s="152" t="s">
        <v>398</v>
      </c>
      <c r="AU254" s="152" t="s">
        <v>103</v>
      </c>
      <c r="AV254" s="12" t="s">
        <v>89</v>
      </c>
      <c r="AW254" s="12" t="s">
        <v>42</v>
      </c>
      <c r="AX254" s="12" t="s">
        <v>81</v>
      </c>
      <c r="AY254" s="152" t="s">
        <v>386</v>
      </c>
    </row>
    <row r="255" spans="2:65" s="13" customFormat="1" ht="10.199999999999999">
      <c r="B255" s="157"/>
      <c r="D255" s="151" t="s">
        <v>398</v>
      </c>
      <c r="E255" s="158" t="s">
        <v>35</v>
      </c>
      <c r="F255" s="159" t="s">
        <v>235</v>
      </c>
      <c r="H255" s="160">
        <v>43.43</v>
      </c>
      <c r="I255" s="161"/>
      <c r="L255" s="157"/>
      <c r="M255" s="162"/>
      <c r="T255" s="163"/>
      <c r="AT255" s="164" t="s">
        <v>398</v>
      </c>
      <c r="AU255" s="164" t="s">
        <v>103</v>
      </c>
      <c r="AV255" s="13" t="s">
        <v>91</v>
      </c>
      <c r="AW255" s="13" t="s">
        <v>42</v>
      </c>
      <c r="AX255" s="13" t="s">
        <v>89</v>
      </c>
      <c r="AY255" s="164" t="s">
        <v>386</v>
      </c>
    </row>
    <row r="256" spans="2:65" s="1" customFormat="1" ht="37.799999999999997" customHeight="1">
      <c r="B256" s="34"/>
      <c r="C256" s="133" t="s">
        <v>505</v>
      </c>
      <c r="D256" s="133" t="s">
        <v>390</v>
      </c>
      <c r="E256" s="134" t="s">
        <v>506</v>
      </c>
      <c r="F256" s="135" t="s">
        <v>507</v>
      </c>
      <c r="G256" s="136" t="s">
        <v>442</v>
      </c>
      <c r="H256" s="137">
        <v>125.22</v>
      </c>
      <c r="I256" s="138"/>
      <c r="J256" s="139">
        <f>ROUND(I256*H256,2)</f>
        <v>0</v>
      </c>
      <c r="K256" s="135" t="s">
        <v>394</v>
      </c>
      <c r="L256" s="34"/>
      <c r="M256" s="140" t="s">
        <v>35</v>
      </c>
      <c r="N256" s="141" t="s">
        <v>52</v>
      </c>
      <c r="P256" s="142">
        <f>O256*H256</f>
        <v>0</v>
      </c>
      <c r="Q256" s="142">
        <v>0</v>
      </c>
      <c r="R256" s="142">
        <f>Q256*H256</f>
        <v>0</v>
      </c>
      <c r="S256" s="142">
        <v>0</v>
      </c>
      <c r="T256" s="143">
        <f>S256*H256</f>
        <v>0</v>
      </c>
      <c r="AR256" s="144" t="s">
        <v>116</v>
      </c>
      <c r="AT256" s="144" t="s">
        <v>390</v>
      </c>
      <c r="AU256" s="144" t="s">
        <v>103</v>
      </c>
      <c r="AY256" s="18" t="s">
        <v>386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8" t="s">
        <v>89</v>
      </c>
      <c r="BK256" s="145">
        <f>ROUND(I256*H256,2)</f>
        <v>0</v>
      </c>
      <c r="BL256" s="18" t="s">
        <v>116</v>
      </c>
      <c r="BM256" s="144" t="s">
        <v>508</v>
      </c>
    </row>
    <row r="257" spans="2:65" s="1" customFormat="1" ht="10.199999999999999">
      <c r="B257" s="34"/>
      <c r="D257" s="146" t="s">
        <v>396</v>
      </c>
      <c r="F257" s="147" t="s">
        <v>509</v>
      </c>
      <c r="I257" s="148"/>
      <c r="L257" s="34"/>
      <c r="M257" s="149"/>
      <c r="T257" s="55"/>
      <c r="AT257" s="18" t="s">
        <v>396</v>
      </c>
      <c r="AU257" s="18" t="s">
        <v>103</v>
      </c>
    </row>
    <row r="258" spans="2:65" s="12" customFormat="1" ht="10.199999999999999">
      <c r="B258" s="150"/>
      <c r="D258" s="151" t="s">
        <v>398</v>
      </c>
      <c r="E258" s="152" t="s">
        <v>35</v>
      </c>
      <c r="F258" s="153" t="s">
        <v>399</v>
      </c>
      <c r="H258" s="152" t="s">
        <v>35</v>
      </c>
      <c r="I258" s="154"/>
      <c r="L258" s="150"/>
      <c r="M258" s="155"/>
      <c r="T258" s="156"/>
      <c r="AT258" s="152" t="s">
        <v>398</v>
      </c>
      <c r="AU258" s="152" t="s">
        <v>103</v>
      </c>
      <c r="AV258" s="12" t="s">
        <v>89</v>
      </c>
      <c r="AW258" s="12" t="s">
        <v>42</v>
      </c>
      <c r="AX258" s="12" t="s">
        <v>81</v>
      </c>
      <c r="AY258" s="152" t="s">
        <v>386</v>
      </c>
    </row>
    <row r="259" spans="2:65" s="12" customFormat="1" ht="10.199999999999999">
      <c r="B259" s="150"/>
      <c r="D259" s="151" t="s">
        <v>398</v>
      </c>
      <c r="E259" s="152" t="s">
        <v>35</v>
      </c>
      <c r="F259" s="153" t="s">
        <v>400</v>
      </c>
      <c r="H259" s="152" t="s">
        <v>35</v>
      </c>
      <c r="I259" s="154"/>
      <c r="L259" s="150"/>
      <c r="M259" s="155"/>
      <c r="T259" s="156"/>
      <c r="AT259" s="152" t="s">
        <v>398</v>
      </c>
      <c r="AU259" s="152" t="s">
        <v>103</v>
      </c>
      <c r="AV259" s="12" t="s">
        <v>89</v>
      </c>
      <c r="AW259" s="12" t="s">
        <v>42</v>
      </c>
      <c r="AX259" s="12" t="s">
        <v>81</v>
      </c>
      <c r="AY259" s="152" t="s">
        <v>386</v>
      </c>
    </row>
    <row r="260" spans="2:65" s="12" customFormat="1" ht="10.199999999999999">
      <c r="B260" s="150"/>
      <c r="D260" s="151" t="s">
        <v>398</v>
      </c>
      <c r="E260" s="152" t="s">
        <v>35</v>
      </c>
      <c r="F260" s="153" t="s">
        <v>510</v>
      </c>
      <c r="H260" s="152" t="s">
        <v>35</v>
      </c>
      <c r="I260" s="154"/>
      <c r="L260" s="150"/>
      <c r="M260" s="155"/>
      <c r="T260" s="156"/>
      <c r="AT260" s="152" t="s">
        <v>398</v>
      </c>
      <c r="AU260" s="152" t="s">
        <v>103</v>
      </c>
      <c r="AV260" s="12" t="s">
        <v>89</v>
      </c>
      <c r="AW260" s="12" t="s">
        <v>42</v>
      </c>
      <c r="AX260" s="12" t="s">
        <v>81</v>
      </c>
      <c r="AY260" s="152" t="s">
        <v>386</v>
      </c>
    </row>
    <row r="261" spans="2:65" s="13" customFormat="1" ht="10.199999999999999">
      <c r="B261" s="157"/>
      <c r="D261" s="151" t="s">
        <v>398</v>
      </c>
      <c r="E261" s="158" t="s">
        <v>35</v>
      </c>
      <c r="F261" s="159" t="s">
        <v>238</v>
      </c>
      <c r="H261" s="160">
        <v>125.22</v>
      </c>
      <c r="I261" s="161"/>
      <c r="L261" s="157"/>
      <c r="M261" s="162"/>
      <c r="T261" s="163"/>
      <c r="AT261" s="164" t="s">
        <v>398</v>
      </c>
      <c r="AU261" s="164" t="s">
        <v>103</v>
      </c>
      <c r="AV261" s="13" t="s">
        <v>91</v>
      </c>
      <c r="AW261" s="13" t="s">
        <v>42</v>
      </c>
      <c r="AX261" s="13" t="s">
        <v>89</v>
      </c>
      <c r="AY261" s="164" t="s">
        <v>386</v>
      </c>
    </row>
    <row r="262" spans="2:65" s="1" customFormat="1" ht="37.799999999999997" customHeight="1">
      <c r="B262" s="34"/>
      <c r="C262" s="133" t="s">
        <v>511</v>
      </c>
      <c r="D262" s="133" t="s">
        <v>390</v>
      </c>
      <c r="E262" s="134" t="s">
        <v>512</v>
      </c>
      <c r="F262" s="135" t="s">
        <v>513</v>
      </c>
      <c r="G262" s="136" t="s">
        <v>442</v>
      </c>
      <c r="H262" s="137">
        <v>109.51</v>
      </c>
      <c r="I262" s="138"/>
      <c r="J262" s="139">
        <f>ROUND(I262*H262,2)</f>
        <v>0</v>
      </c>
      <c r="K262" s="135" t="s">
        <v>394</v>
      </c>
      <c r="L262" s="34"/>
      <c r="M262" s="140" t="s">
        <v>35</v>
      </c>
      <c r="N262" s="141" t="s">
        <v>52</v>
      </c>
      <c r="P262" s="142">
        <f>O262*H262</f>
        <v>0</v>
      </c>
      <c r="Q262" s="142">
        <v>0</v>
      </c>
      <c r="R262" s="142">
        <f>Q262*H262</f>
        <v>0</v>
      </c>
      <c r="S262" s="142">
        <v>0</v>
      </c>
      <c r="T262" s="143">
        <f>S262*H262</f>
        <v>0</v>
      </c>
      <c r="AR262" s="144" t="s">
        <v>116</v>
      </c>
      <c r="AT262" s="144" t="s">
        <v>390</v>
      </c>
      <c r="AU262" s="144" t="s">
        <v>103</v>
      </c>
      <c r="AY262" s="18" t="s">
        <v>386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8" t="s">
        <v>89</v>
      </c>
      <c r="BK262" s="145">
        <f>ROUND(I262*H262,2)</f>
        <v>0</v>
      </c>
      <c r="BL262" s="18" t="s">
        <v>116</v>
      </c>
      <c r="BM262" s="144" t="s">
        <v>514</v>
      </c>
    </row>
    <row r="263" spans="2:65" s="1" customFormat="1" ht="10.199999999999999">
      <c r="B263" s="34"/>
      <c r="D263" s="146" t="s">
        <v>396</v>
      </c>
      <c r="F263" s="147" t="s">
        <v>515</v>
      </c>
      <c r="I263" s="148"/>
      <c r="L263" s="34"/>
      <c r="M263" s="149"/>
      <c r="T263" s="55"/>
      <c r="AT263" s="18" t="s">
        <v>396</v>
      </c>
      <c r="AU263" s="18" t="s">
        <v>103</v>
      </c>
    </row>
    <row r="264" spans="2:65" s="12" customFormat="1" ht="10.199999999999999">
      <c r="B264" s="150"/>
      <c r="D264" s="151" t="s">
        <v>398</v>
      </c>
      <c r="E264" s="152" t="s">
        <v>35</v>
      </c>
      <c r="F264" s="153" t="s">
        <v>399</v>
      </c>
      <c r="H264" s="152" t="s">
        <v>35</v>
      </c>
      <c r="I264" s="154"/>
      <c r="L264" s="150"/>
      <c r="M264" s="155"/>
      <c r="T264" s="156"/>
      <c r="AT264" s="152" t="s">
        <v>398</v>
      </c>
      <c r="AU264" s="152" t="s">
        <v>103</v>
      </c>
      <c r="AV264" s="12" t="s">
        <v>89</v>
      </c>
      <c r="AW264" s="12" t="s">
        <v>42</v>
      </c>
      <c r="AX264" s="12" t="s">
        <v>81</v>
      </c>
      <c r="AY264" s="152" t="s">
        <v>386</v>
      </c>
    </row>
    <row r="265" spans="2:65" s="12" customFormat="1" ht="10.199999999999999">
      <c r="B265" s="150"/>
      <c r="D265" s="151" t="s">
        <v>398</v>
      </c>
      <c r="E265" s="152" t="s">
        <v>35</v>
      </c>
      <c r="F265" s="153" t="s">
        <v>400</v>
      </c>
      <c r="H265" s="152" t="s">
        <v>35</v>
      </c>
      <c r="I265" s="154"/>
      <c r="L265" s="150"/>
      <c r="M265" s="155"/>
      <c r="T265" s="156"/>
      <c r="AT265" s="152" t="s">
        <v>398</v>
      </c>
      <c r="AU265" s="152" t="s">
        <v>103</v>
      </c>
      <c r="AV265" s="12" t="s">
        <v>89</v>
      </c>
      <c r="AW265" s="12" t="s">
        <v>42</v>
      </c>
      <c r="AX265" s="12" t="s">
        <v>81</v>
      </c>
      <c r="AY265" s="152" t="s">
        <v>386</v>
      </c>
    </row>
    <row r="266" spans="2:65" s="12" customFormat="1" ht="10.199999999999999">
      <c r="B266" s="150"/>
      <c r="D266" s="151" t="s">
        <v>398</v>
      </c>
      <c r="E266" s="152" t="s">
        <v>35</v>
      </c>
      <c r="F266" s="153" t="s">
        <v>516</v>
      </c>
      <c r="H266" s="152" t="s">
        <v>35</v>
      </c>
      <c r="I266" s="154"/>
      <c r="L266" s="150"/>
      <c r="M266" s="155"/>
      <c r="T266" s="156"/>
      <c r="AT266" s="152" t="s">
        <v>398</v>
      </c>
      <c r="AU266" s="152" t="s">
        <v>103</v>
      </c>
      <c r="AV266" s="12" t="s">
        <v>89</v>
      </c>
      <c r="AW266" s="12" t="s">
        <v>42</v>
      </c>
      <c r="AX266" s="12" t="s">
        <v>81</v>
      </c>
      <c r="AY266" s="152" t="s">
        <v>386</v>
      </c>
    </row>
    <row r="267" spans="2:65" s="13" customFormat="1" ht="10.199999999999999">
      <c r="B267" s="157"/>
      <c r="D267" s="151" t="s">
        <v>398</v>
      </c>
      <c r="E267" s="158" t="s">
        <v>35</v>
      </c>
      <c r="F267" s="159" t="s">
        <v>241</v>
      </c>
      <c r="H267" s="160">
        <v>109.51</v>
      </c>
      <c r="I267" s="161"/>
      <c r="L267" s="157"/>
      <c r="M267" s="162"/>
      <c r="T267" s="163"/>
      <c r="AT267" s="164" t="s">
        <v>398</v>
      </c>
      <c r="AU267" s="164" t="s">
        <v>103</v>
      </c>
      <c r="AV267" s="13" t="s">
        <v>91</v>
      </c>
      <c r="AW267" s="13" t="s">
        <v>42</v>
      </c>
      <c r="AX267" s="13" t="s">
        <v>89</v>
      </c>
      <c r="AY267" s="164" t="s">
        <v>386</v>
      </c>
    </row>
    <row r="268" spans="2:65" s="1" customFormat="1" ht="37.799999999999997" customHeight="1">
      <c r="B268" s="34"/>
      <c r="C268" s="133" t="s">
        <v>517</v>
      </c>
      <c r="D268" s="133" t="s">
        <v>390</v>
      </c>
      <c r="E268" s="134" t="s">
        <v>518</v>
      </c>
      <c r="F268" s="135" t="s">
        <v>519</v>
      </c>
      <c r="G268" s="136" t="s">
        <v>442</v>
      </c>
      <c r="H268" s="137">
        <v>278.16000000000003</v>
      </c>
      <c r="I268" s="138"/>
      <c r="J268" s="139">
        <f>ROUND(I268*H268,2)</f>
        <v>0</v>
      </c>
      <c r="K268" s="135" t="s">
        <v>394</v>
      </c>
      <c r="L268" s="34"/>
      <c r="M268" s="140" t="s">
        <v>35</v>
      </c>
      <c r="N268" s="141" t="s">
        <v>52</v>
      </c>
      <c r="P268" s="142">
        <f>O268*H268</f>
        <v>0</v>
      </c>
      <c r="Q268" s="142">
        <v>0</v>
      </c>
      <c r="R268" s="142">
        <f>Q268*H268</f>
        <v>0</v>
      </c>
      <c r="S268" s="142">
        <v>0</v>
      </c>
      <c r="T268" s="143">
        <f>S268*H268</f>
        <v>0</v>
      </c>
      <c r="AR268" s="144" t="s">
        <v>116</v>
      </c>
      <c r="AT268" s="144" t="s">
        <v>390</v>
      </c>
      <c r="AU268" s="144" t="s">
        <v>103</v>
      </c>
      <c r="AY268" s="18" t="s">
        <v>386</v>
      </c>
      <c r="BE268" s="145">
        <f>IF(N268="základní",J268,0)</f>
        <v>0</v>
      </c>
      <c r="BF268" s="145">
        <f>IF(N268="snížená",J268,0)</f>
        <v>0</v>
      </c>
      <c r="BG268" s="145">
        <f>IF(N268="zákl. přenesená",J268,0)</f>
        <v>0</v>
      </c>
      <c r="BH268" s="145">
        <f>IF(N268="sníž. přenesená",J268,0)</f>
        <v>0</v>
      </c>
      <c r="BI268" s="145">
        <f>IF(N268="nulová",J268,0)</f>
        <v>0</v>
      </c>
      <c r="BJ268" s="18" t="s">
        <v>89</v>
      </c>
      <c r="BK268" s="145">
        <f>ROUND(I268*H268,2)</f>
        <v>0</v>
      </c>
      <c r="BL268" s="18" t="s">
        <v>116</v>
      </c>
      <c r="BM268" s="144" t="s">
        <v>520</v>
      </c>
    </row>
    <row r="269" spans="2:65" s="1" customFormat="1" ht="10.199999999999999">
      <c r="B269" s="34"/>
      <c r="D269" s="146" t="s">
        <v>396</v>
      </c>
      <c r="F269" s="147" t="s">
        <v>521</v>
      </c>
      <c r="I269" s="148"/>
      <c r="L269" s="34"/>
      <c r="M269" s="149"/>
      <c r="T269" s="55"/>
      <c r="AT269" s="18" t="s">
        <v>396</v>
      </c>
      <c r="AU269" s="18" t="s">
        <v>103</v>
      </c>
    </row>
    <row r="270" spans="2:65" s="12" customFormat="1" ht="10.199999999999999">
      <c r="B270" s="150"/>
      <c r="D270" s="151" t="s">
        <v>398</v>
      </c>
      <c r="E270" s="152" t="s">
        <v>35</v>
      </c>
      <c r="F270" s="153" t="s">
        <v>399</v>
      </c>
      <c r="H270" s="152" t="s">
        <v>35</v>
      </c>
      <c r="I270" s="154"/>
      <c r="L270" s="150"/>
      <c r="M270" s="155"/>
      <c r="T270" s="156"/>
      <c r="AT270" s="152" t="s">
        <v>398</v>
      </c>
      <c r="AU270" s="152" t="s">
        <v>103</v>
      </c>
      <c r="AV270" s="12" t="s">
        <v>89</v>
      </c>
      <c r="AW270" s="12" t="s">
        <v>42</v>
      </c>
      <c r="AX270" s="12" t="s">
        <v>81</v>
      </c>
      <c r="AY270" s="152" t="s">
        <v>386</v>
      </c>
    </row>
    <row r="271" spans="2:65" s="12" customFormat="1" ht="10.199999999999999">
      <c r="B271" s="150"/>
      <c r="D271" s="151" t="s">
        <v>398</v>
      </c>
      <c r="E271" s="152" t="s">
        <v>35</v>
      </c>
      <c r="F271" s="153" t="s">
        <v>400</v>
      </c>
      <c r="H271" s="152" t="s">
        <v>35</v>
      </c>
      <c r="I271" s="154"/>
      <c r="L271" s="150"/>
      <c r="M271" s="155"/>
      <c r="T271" s="156"/>
      <c r="AT271" s="152" t="s">
        <v>398</v>
      </c>
      <c r="AU271" s="152" t="s">
        <v>103</v>
      </c>
      <c r="AV271" s="12" t="s">
        <v>89</v>
      </c>
      <c r="AW271" s="12" t="s">
        <v>42</v>
      </c>
      <c r="AX271" s="12" t="s">
        <v>81</v>
      </c>
      <c r="AY271" s="152" t="s">
        <v>386</v>
      </c>
    </row>
    <row r="272" spans="2:65" s="12" customFormat="1" ht="10.199999999999999">
      <c r="B272" s="150"/>
      <c r="D272" s="151" t="s">
        <v>398</v>
      </c>
      <c r="E272" s="152" t="s">
        <v>35</v>
      </c>
      <c r="F272" s="153" t="s">
        <v>498</v>
      </c>
      <c r="H272" s="152" t="s">
        <v>35</v>
      </c>
      <c r="I272" s="154"/>
      <c r="L272" s="150"/>
      <c r="M272" s="155"/>
      <c r="T272" s="156"/>
      <c r="AT272" s="152" t="s">
        <v>398</v>
      </c>
      <c r="AU272" s="152" t="s">
        <v>103</v>
      </c>
      <c r="AV272" s="12" t="s">
        <v>89</v>
      </c>
      <c r="AW272" s="12" t="s">
        <v>42</v>
      </c>
      <c r="AX272" s="12" t="s">
        <v>81</v>
      </c>
      <c r="AY272" s="152" t="s">
        <v>386</v>
      </c>
    </row>
    <row r="273" spans="2:65" s="13" customFormat="1" ht="10.199999999999999">
      <c r="B273" s="157"/>
      <c r="D273" s="151" t="s">
        <v>398</v>
      </c>
      <c r="E273" s="158" t="s">
        <v>35</v>
      </c>
      <c r="F273" s="159" t="s">
        <v>213</v>
      </c>
      <c r="H273" s="160">
        <v>278.16000000000003</v>
      </c>
      <c r="I273" s="161"/>
      <c r="L273" s="157"/>
      <c r="M273" s="162"/>
      <c r="T273" s="163"/>
      <c r="AT273" s="164" t="s">
        <v>398</v>
      </c>
      <c r="AU273" s="164" t="s">
        <v>103</v>
      </c>
      <c r="AV273" s="13" t="s">
        <v>91</v>
      </c>
      <c r="AW273" s="13" t="s">
        <v>42</v>
      </c>
      <c r="AX273" s="13" t="s">
        <v>89</v>
      </c>
      <c r="AY273" s="164" t="s">
        <v>386</v>
      </c>
    </row>
    <row r="274" spans="2:65" s="1" customFormat="1" ht="10.199999999999999">
      <c r="B274" s="34"/>
      <c r="D274" s="151" t="s">
        <v>412</v>
      </c>
      <c r="F274" s="165" t="s">
        <v>491</v>
      </c>
      <c r="L274" s="34"/>
      <c r="M274" s="149"/>
      <c r="T274" s="55"/>
      <c r="AU274" s="18" t="s">
        <v>103</v>
      </c>
    </row>
    <row r="275" spans="2:65" s="1" customFormat="1" ht="10.199999999999999">
      <c r="B275" s="34"/>
      <c r="D275" s="151" t="s">
        <v>412</v>
      </c>
      <c r="F275" s="166" t="s">
        <v>492</v>
      </c>
      <c r="H275" s="167">
        <v>278.16000000000003</v>
      </c>
      <c r="L275" s="34"/>
      <c r="M275" s="149"/>
      <c r="T275" s="55"/>
      <c r="AU275" s="18" t="s">
        <v>103</v>
      </c>
    </row>
    <row r="276" spans="2:65" s="1" customFormat="1" ht="16.5" customHeight="1">
      <c r="B276" s="34"/>
      <c r="C276" s="168" t="s">
        <v>522</v>
      </c>
      <c r="D276" s="168" t="s">
        <v>523</v>
      </c>
      <c r="E276" s="169" t="s">
        <v>524</v>
      </c>
      <c r="F276" s="170" t="s">
        <v>525</v>
      </c>
      <c r="G276" s="171" t="s">
        <v>526</v>
      </c>
      <c r="H276" s="172">
        <v>6.9539999999999997</v>
      </c>
      <c r="I276" s="173"/>
      <c r="J276" s="174">
        <f>ROUND(I276*H276,2)</f>
        <v>0</v>
      </c>
      <c r="K276" s="170" t="s">
        <v>394</v>
      </c>
      <c r="L276" s="175"/>
      <c r="M276" s="176" t="s">
        <v>35</v>
      </c>
      <c r="N276" s="177" t="s">
        <v>52</v>
      </c>
      <c r="P276" s="142">
        <f>O276*H276</f>
        <v>0</v>
      </c>
      <c r="Q276" s="142">
        <v>1E-3</v>
      </c>
      <c r="R276" s="142">
        <f>Q276*H276</f>
        <v>6.9540000000000001E-3</v>
      </c>
      <c r="S276" s="142">
        <v>0</v>
      </c>
      <c r="T276" s="143">
        <f>S276*H276</f>
        <v>0</v>
      </c>
      <c r="AR276" s="144" t="s">
        <v>470</v>
      </c>
      <c r="AT276" s="144" t="s">
        <v>523</v>
      </c>
      <c r="AU276" s="144" t="s">
        <v>103</v>
      </c>
      <c r="AY276" s="18" t="s">
        <v>386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8" t="s">
        <v>89</v>
      </c>
      <c r="BK276" s="145">
        <f>ROUND(I276*H276,2)</f>
        <v>0</v>
      </c>
      <c r="BL276" s="18" t="s">
        <v>116</v>
      </c>
      <c r="BM276" s="144" t="s">
        <v>527</v>
      </c>
    </row>
    <row r="277" spans="2:65" s="13" customFormat="1" ht="10.199999999999999">
      <c r="B277" s="157"/>
      <c r="D277" s="151" t="s">
        <v>398</v>
      </c>
      <c r="F277" s="158" t="s">
        <v>528</v>
      </c>
      <c r="H277" s="160">
        <v>6.9539999999999997</v>
      </c>
      <c r="I277" s="161"/>
      <c r="L277" s="157"/>
      <c r="M277" s="162"/>
      <c r="T277" s="163"/>
      <c r="AT277" s="164" t="s">
        <v>398</v>
      </c>
      <c r="AU277" s="164" t="s">
        <v>103</v>
      </c>
      <c r="AV277" s="13" t="s">
        <v>91</v>
      </c>
      <c r="AW277" s="13" t="s">
        <v>4</v>
      </c>
      <c r="AX277" s="13" t="s">
        <v>89</v>
      </c>
      <c r="AY277" s="164" t="s">
        <v>386</v>
      </c>
    </row>
    <row r="278" spans="2:65" s="1" customFormat="1" ht="37.799999999999997" customHeight="1">
      <c r="B278" s="34"/>
      <c r="C278" s="133" t="s">
        <v>529</v>
      </c>
      <c r="D278" s="133" t="s">
        <v>390</v>
      </c>
      <c r="E278" s="134" t="s">
        <v>530</v>
      </c>
      <c r="F278" s="135" t="s">
        <v>531</v>
      </c>
      <c r="G278" s="136" t="s">
        <v>442</v>
      </c>
      <c r="H278" s="137">
        <v>278.16000000000003</v>
      </c>
      <c r="I278" s="138"/>
      <c r="J278" s="139">
        <f>ROUND(I278*H278,2)</f>
        <v>0</v>
      </c>
      <c r="K278" s="135" t="s">
        <v>394</v>
      </c>
      <c r="L278" s="34"/>
      <c r="M278" s="140" t="s">
        <v>35</v>
      </c>
      <c r="N278" s="141" t="s">
        <v>52</v>
      </c>
      <c r="P278" s="142">
        <f>O278*H278</f>
        <v>0</v>
      </c>
      <c r="Q278" s="142">
        <v>0</v>
      </c>
      <c r="R278" s="142">
        <f>Q278*H278</f>
        <v>0</v>
      </c>
      <c r="S278" s="142">
        <v>0</v>
      </c>
      <c r="T278" s="143">
        <f>S278*H278</f>
        <v>0</v>
      </c>
      <c r="AR278" s="144" t="s">
        <v>116</v>
      </c>
      <c r="AT278" s="144" t="s">
        <v>390</v>
      </c>
      <c r="AU278" s="144" t="s">
        <v>103</v>
      </c>
      <c r="AY278" s="18" t="s">
        <v>386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8" t="s">
        <v>89</v>
      </c>
      <c r="BK278" s="145">
        <f>ROUND(I278*H278,2)</f>
        <v>0</v>
      </c>
      <c r="BL278" s="18" t="s">
        <v>116</v>
      </c>
      <c r="BM278" s="144" t="s">
        <v>532</v>
      </c>
    </row>
    <row r="279" spans="2:65" s="1" customFormat="1" ht="10.199999999999999">
      <c r="B279" s="34"/>
      <c r="D279" s="146" t="s">
        <v>396</v>
      </c>
      <c r="F279" s="147" t="s">
        <v>533</v>
      </c>
      <c r="I279" s="148"/>
      <c r="L279" s="34"/>
      <c r="M279" s="149"/>
      <c r="T279" s="55"/>
      <c r="AT279" s="18" t="s">
        <v>396</v>
      </c>
      <c r="AU279" s="18" t="s">
        <v>103</v>
      </c>
    </row>
    <row r="280" spans="2:65" s="12" customFormat="1" ht="10.199999999999999">
      <c r="B280" s="150"/>
      <c r="D280" s="151" t="s">
        <v>398</v>
      </c>
      <c r="E280" s="152" t="s">
        <v>35</v>
      </c>
      <c r="F280" s="153" t="s">
        <v>399</v>
      </c>
      <c r="H280" s="152" t="s">
        <v>35</v>
      </c>
      <c r="I280" s="154"/>
      <c r="L280" s="150"/>
      <c r="M280" s="155"/>
      <c r="T280" s="156"/>
      <c r="AT280" s="152" t="s">
        <v>398</v>
      </c>
      <c r="AU280" s="152" t="s">
        <v>103</v>
      </c>
      <c r="AV280" s="12" t="s">
        <v>89</v>
      </c>
      <c r="AW280" s="12" t="s">
        <v>42</v>
      </c>
      <c r="AX280" s="12" t="s">
        <v>81</v>
      </c>
      <c r="AY280" s="152" t="s">
        <v>386</v>
      </c>
    </row>
    <row r="281" spans="2:65" s="12" customFormat="1" ht="10.199999999999999">
      <c r="B281" s="150"/>
      <c r="D281" s="151" t="s">
        <v>398</v>
      </c>
      <c r="E281" s="152" t="s">
        <v>35</v>
      </c>
      <c r="F281" s="153" t="s">
        <v>400</v>
      </c>
      <c r="H281" s="152" t="s">
        <v>35</v>
      </c>
      <c r="I281" s="154"/>
      <c r="L281" s="150"/>
      <c r="M281" s="155"/>
      <c r="T281" s="156"/>
      <c r="AT281" s="152" t="s">
        <v>398</v>
      </c>
      <c r="AU281" s="152" t="s">
        <v>103</v>
      </c>
      <c r="AV281" s="12" t="s">
        <v>89</v>
      </c>
      <c r="AW281" s="12" t="s">
        <v>42</v>
      </c>
      <c r="AX281" s="12" t="s">
        <v>81</v>
      </c>
      <c r="AY281" s="152" t="s">
        <v>386</v>
      </c>
    </row>
    <row r="282" spans="2:65" s="12" customFormat="1" ht="20.399999999999999">
      <c r="B282" s="150"/>
      <c r="D282" s="151" t="s">
        <v>398</v>
      </c>
      <c r="E282" s="152" t="s">
        <v>35</v>
      </c>
      <c r="F282" s="153" t="s">
        <v>534</v>
      </c>
      <c r="H282" s="152" t="s">
        <v>35</v>
      </c>
      <c r="I282" s="154"/>
      <c r="L282" s="150"/>
      <c r="M282" s="155"/>
      <c r="T282" s="156"/>
      <c r="AT282" s="152" t="s">
        <v>398</v>
      </c>
      <c r="AU282" s="152" t="s">
        <v>103</v>
      </c>
      <c r="AV282" s="12" t="s">
        <v>89</v>
      </c>
      <c r="AW282" s="12" t="s">
        <v>42</v>
      </c>
      <c r="AX282" s="12" t="s">
        <v>81</v>
      </c>
      <c r="AY282" s="152" t="s">
        <v>386</v>
      </c>
    </row>
    <row r="283" spans="2:65" s="12" customFormat="1" ht="10.199999999999999">
      <c r="B283" s="150"/>
      <c r="D283" s="151" t="s">
        <v>398</v>
      </c>
      <c r="E283" s="152" t="s">
        <v>35</v>
      </c>
      <c r="F283" s="153" t="s">
        <v>498</v>
      </c>
      <c r="H283" s="152" t="s">
        <v>35</v>
      </c>
      <c r="I283" s="154"/>
      <c r="L283" s="150"/>
      <c r="M283" s="155"/>
      <c r="T283" s="156"/>
      <c r="AT283" s="152" t="s">
        <v>398</v>
      </c>
      <c r="AU283" s="152" t="s">
        <v>103</v>
      </c>
      <c r="AV283" s="12" t="s">
        <v>89</v>
      </c>
      <c r="AW283" s="12" t="s">
        <v>42</v>
      </c>
      <c r="AX283" s="12" t="s">
        <v>81</v>
      </c>
      <c r="AY283" s="152" t="s">
        <v>386</v>
      </c>
    </row>
    <row r="284" spans="2:65" s="13" customFormat="1" ht="10.199999999999999">
      <c r="B284" s="157"/>
      <c r="D284" s="151" t="s">
        <v>398</v>
      </c>
      <c r="E284" s="158" t="s">
        <v>35</v>
      </c>
      <c r="F284" s="159" t="s">
        <v>216</v>
      </c>
      <c r="H284" s="160">
        <v>278.16000000000003</v>
      </c>
      <c r="I284" s="161"/>
      <c r="L284" s="157"/>
      <c r="M284" s="162"/>
      <c r="T284" s="163"/>
      <c r="AT284" s="164" t="s">
        <v>398</v>
      </c>
      <c r="AU284" s="164" t="s">
        <v>103</v>
      </c>
      <c r="AV284" s="13" t="s">
        <v>91</v>
      </c>
      <c r="AW284" s="13" t="s">
        <v>42</v>
      </c>
      <c r="AX284" s="13" t="s">
        <v>89</v>
      </c>
      <c r="AY284" s="164" t="s">
        <v>386</v>
      </c>
    </row>
    <row r="285" spans="2:65" s="1" customFormat="1" ht="10.199999999999999">
      <c r="B285" s="34"/>
      <c r="D285" s="151" t="s">
        <v>412</v>
      </c>
      <c r="F285" s="165" t="s">
        <v>491</v>
      </c>
      <c r="L285" s="34"/>
      <c r="M285" s="149"/>
      <c r="T285" s="55"/>
      <c r="AU285" s="18" t="s">
        <v>103</v>
      </c>
    </row>
    <row r="286" spans="2:65" s="1" customFormat="1" ht="10.199999999999999">
      <c r="B286" s="34"/>
      <c r="D286" s="151" t="s">
        <v>412</v>
      </c>
      <c r="F286" s="166" t="s">
        <v>492</v>
      </c>
      <c r="H286" s="167">
        <v>278.16000000000003</v>
      </c>
      <c r="L286" s="34"/>
      <c r="M286" s="149"/>
      <c r="T286" s="55"/>
      <c r="AU286" s="18" t="s">
        <v>103</v>
      </c>
    </row>
    <row r="287" spans="2:65" s="1" customFormat="1" ht="21.75" customHeight="1">
      <c r="B287" s="34"/>
      <c r="C287" s="133" t="s">
        <v>535</v>
      </c>
      <c r="D287" s="133" t="s">
        <v>390</v>
      </c>
      <c r="E287" s="134" t="s">
        <v>536</v>
      </c>
      <c r="F287" s="135" t="s">
        <v>537</v>
      </c>
      <c r="G287" s="136" t="s">
        <v>442</v>
      </c>
      <c r="H287" s="137">
        <v>556.32000000000005</v>
      </c>
      <c r="I287" s="138"/>
      <c r="J287" s="139">
        <f>ROUND(I287*H287,2)</f>
        <v>0</v>
      </c>
      <c r="K287" s="135" t="s">
        <v>394</v>
      </c>
      <c r="L287" s="34"/>
      <c r="M287" s="140" t="s">
        <v>35</v>
      </c>
      <c r="N287" s="141" t="s">
        <v>52</v>
      </c>
      <c r="P287" s="142">
        <f>O287*H287</f>
        <v>0</v>
      </c>
      <c r="Q287" s="142">
        <v>0</v>
      </c>
      <c r="R287" s="142">
        <f>Q287*H287</f>
        <v>0</v>
      </c>
      <c r="S287" s="142">
        <v>0</v>
      </c>
      <c r="T287" s="143">
        <f>S287*H287</f>
        <v>0</v>
      </c>
      <c r="AR287" s="144" t="s">
        <v>116</v>
      </c>
      <c r="AT287" s="144" t="s">
        <v>390</v>
      </c>
      <c r="AU287" s="144" t="s">
        <v>103</v>
      </c>
      <c r="AY287" s="18" t="s">
        <v>386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8" t="s">
        <v>89</v>
      </c>
      <c r="BK287" s="145">
        <f>ROUND(I287*H287,2)</f>
        <v>0</v>
      </c>
      <c r="BL287" s="18" t="s">
        <v>116</v>
      </c>
      <c r="BM287" s="144" t="s">
        <v>538</v>
      </c>
    </row>
    <row r="288" spans="2:65" s="1" customFormat="1" ht="10.199999999999999">
      <c r="B288" s="34"/>
      <c r="D288" s="146" t="s">
        <v>396</v>
      </c>
      <c r="F288" s="147" t="s">
        <v>539</v>
      </c>
      <c r="I288" s="148"/>
      <c r="L288" s="34"/>
      <c r="M288" s="149"/>
      <c r="T288" s="55"/>
      <c r="AT288" s="18" t="s">
        <v>396</v>
      </c>
      <c r="AU288" s="18" t="s">
        <v>103</v>
      </c>
    </row>
    <row r="289" spans="2:65" s="12" customFormat="1" ht="10.199999999999999">
      <c r="B289" s="150"/>
      <c r="D289" s="151" t="s">
        <v>398</v>
      </c>
      <c r="E289" s="152" t="s">
        <v>35</v>
      </c>
      <c r="F289" s="153" t="s">
        <v>399</v>
      </c>
      <c r="H289" s="152" t="s">
        <v>35</v>
      </c>
      <c r="I289" s="154"/>
      <c r="L289" s="150"/>
      <c r="M289" s="155"/>
      <c r="T289" s="156"/>
      <c r="AT289" s="152" t="s">
        <v>398</v>
      </c>
      <c r="AU289" s="152" t="s">
        <v>103</v>
      </c>
      <c r="AV289" s="12" t="s">
        <v>89</v>
      </c>
      <c r="AW289" s="12" t="s">
        <v>42</v>
      </c>
      <c r="AX289" s="12" t="s">
        <v>81</v>
      </c>
      <c r="AY289" s="152" t="s">
        <v>386</v>
      </c>
    </row>
    <row r="290" spans="2:65" s="12" customFormat="1" ht="10.199999999999999">
      <c r="B290" s="150"/>
      <c r="D290" s="151" t="s">
        <v>398</v>
      </c>
      <c r="E290" s="152" t="s">
        <v>35</v>
      </c>
      <c r="F290" s="153" t="s">
        <v>400</v>
      </c>
      <c r="H290" s="152" t="s">
        <v>35</v>
      </c>
      <c r="I290" s="154"/>
      <c r="L290" s="150"/>
      <c r="M290" s="155"/>
      <c r="T290" s="156"/>
      <c r="AT290" s="152" t="s">
        <v>398</v>
      </c>
      <c r="AU290" s="152" t="s">
        <v>103</v>
      </c>
      <c r="AV290" s="12" t="s">
        <v>89</v>
      </c>
      <c r="AW290" s="12" t="s">
        <v>42</v>
      </c>
      <c r="AX290" s="12" t="s">
        <v>81</v>
      </c>
      <c r="AY290" s="152" t="s">
        <v>386</v>
      </c>
    </row>
    <row r="291" spans="2:65" s="12" customFormat="1" ht="10.199999999999999">
      <c r="B291" s="150"/>
      <c r="D291" s="151" t="s">
        <v>398</v>
      </c>
      <c r="E291" s="152" t="s">
        <v>35</v>
      </c>
      <c r="F291" s="153" t="s">
        <v>540</v>
      </c>
      <c r="H291" s="152" t="s">
        <v>35</v>
      </c>
      <c r="I291" s="154"/>
      <c r="L291" s="150"/>
      <c r="M291" s="155"/>
      <c r="T291" s="156"/>
      <c r="AT291" s="152" t="s">
        <v>398</v>
      </c>
      <c r="AU291" s="152" t="s">
        <v>103</v>
      </c>
      <c r="AV291" s="12" t="s">
        <v>89</v>
      </c>
      <c r="AW291" s="12" t="s">
        <v>42</v>
      </c>
      <c r="AX291" s="12" t="s">
        <v>81</v>
      </c>
      <c r="AY291" s="152" t="s">
        <v>386</v>
      </c>
    </row>
    <row r="292" spans="2:65" s="12" customFormat="1" ht="10.199999999999999">
      <c r="B292" s="150"/>
      <c r="D292" s="151" t="s">
        <v>398</v>
      </c>
      <c r="E292" s="152" t="s">
        <v>35</v>
      </c>
      <c r="F292" s="153" t="s">
        <v>541</v>
      </c>
      <c r="H292" s="152" t="s">
        <v>35</v>
      </c>
      <c r="I292" s="154"/>
      <c r="L292" s="150"/>
      <c r="M292" s="155"/>
      <c r="T292" s="156"/>
      <c r="AT292" s="152" t="s">
        <v>398</v>
      </c>
      <c r="AU292" s="152" t="s">
        <v>103</v>
      </c>
      <c r="AV292" s="12" t="s">
        <v>89</v>
      </c>
      <c r="AW292" s="12" t="s">
        <v>42</v>
      </c>
      <c r="AX292" s="12" t="s">
        <v>81</v>
      </c>
      <c r="AY292" s="152" t="s">
        <v>386</v>
      </c>
    </row>
    <row r="293" spans="2:65" s="13" customFormat="1" ht="10.199999999999999">
      <c r="B293" s="157"/>
      <c r="D293" s="151" t="s">
        <v>398</v>
      </c>
      <c r="E293" s="158" t="s">
        <v>35</v>
      </c>
      <c r="F293" s="159" t="s">
        <v>218</v>
      </c>
      <c r="H293" s="160">
        <v>556.32000000000005</v>
      </c>
      <c r="I293" s="161"/>
      <c r="L293" s="157"/>
      <c r="M293" s="162"/>
      <c r="T293" s="163"/>
      <c r="AT293" s="164" t="s">
        <v>398</v>
      </c>
      <c r="AU293" s="164" t="s">
        <v>103</v>
      </c>
      <c r="AV293" s="13" t="s">
        <v>91</v>
      </c>
      <c r="AW293" s="13" t="s">
        <v>42</v>
      </c>
      <c r="AX293" s="13" t="s">
        <v>89</v>
      </c>
      <c r="AY293" s="164" t="s">
        <v>386</v>
      </c>
    </row>
    <row r="294" spans="2:65" s="1" customFormat="1" ht="10.199999999999999">
      <c r="B294" s="34"/>
      <c r="D294" s="151" t="s">
        <v>412</v>
      </c>
      <c r="F294" s="165" t="s">
        <v>491</v>
      </c>
      <c r="L294" s="34"/>
      <c r="M294" s="149"/>
      <c r="T294" s="55"/>
      <c r="AU294" s="18" t="s">
        <v>103</v>
      </c>
    </row>
    <row r="295" spans="2:65" s="1" customFormat="1" ht="10.199999999999999">
      <c r="B295" s="34"/>
      <c r="D295" s="151" t="s">
        <v>412</v>
      </c>
      <c r="F295" s="166" t="s">
        <v>492</v>
      </c>
      <c r="H295" s="167">
        <v>278.16000000000003</v>
      </c>
      <c r="L295" s="34"/>
      <c r="M295" s="149"/>
      <c r="T295" s="55"/>
      <c r="AU295" s="18" t="s">
        <v>103</v>
      </c>
    </row>
    <row r="296" spans="2:65" s="1" customFormat="1" ht="21.75" customHeight="1">
      <c r="B296" s="34"/>
      <c r="C296" s="133" t="s">
        <v>542</v>
      </c>
      <c r="D296" s="133" t="s">
        <v>390</v>
      </c>
      <c r="E296" s="134" t="s">
        <v>543</v>
      </c>
      <c r="F296" s="135" t="s">
        <v>544</v>
      </c>
      <c r="G296" s="136" t="s">
        <v>442</v>
      </c>
      <c r="H296" s="137">
        <v>834.48</v>
      </c>
      <c r="I296" s="138"/>
      <c r="J296" s="139">
        <f>ROUND(I296*H296,2)</f>
        <v>0</v>
      </c>
      <c r="K296" s="135" t="s">
        <v>394</v>
      </c>
      <c r="L296" s="34"/>
      <c r="M296" s="140" t="s">
        <v>35</v>
      </c>
      <c r="N296" s="141" t="s">
        <v>52</v>
      </c>
      <c r="P296" s="142">
        <f>O296*H296</f>
        <v>0</v>
      </c>
      <c r="Q296" s="142">
        <v>0</v>
      </c>
      <c r="R296" s="142">
        <f>Q296*H296</f>
        <v>0</v>
      </c>
      <c r="S296" s="142">
        <v>0</v>
      </c>
      <c r="T296" s="143">
        <f>S296*H296</f>
        <v>0</v>
      </c>
      <c r="AR296" s="144" t="s">
        <v>116</v>
      </c>
      <c r="AT296" s="144" t="s">
        <v>390</v>
      </c>
      <c r="AU296" s="144" t="s">
        <v>103</v>
      </c>
      <c r="AY296" s="18" t="s">
        <v>386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8" t="s">
        <v>89</v>
      </c>
      <c r="BK296" s="145">
        <f>ROUND(I296*H296,2)</f>
        <v>0</v>
      </c>
      <c r="BL296" s="18" t="s">
        <v>116</v>
      </c>
      <c r="BM296" s="144" t="s">
        <v>545</v>
      </c>
    </row>
    <row r="297" spans="2:65" s="1" customFormat="1" ht="10.199999999999999">
      <c r="B297" s="34"/>
      <c r="D297" s="146" t="s">
        <v>396</v>
      </c>
      <c r="F297" s="147" t="s">
        <v>546</v>
      </c>
      <c r="I297" s="148"/>
      <c r="L297" s="34"/>
      <c r="M297" s="149"/>
      <c r="T297" s="55"/>
      <c r="AT297" s="18" t="s">
        <v>396</v>
      </c>
      <c r="AU297" s="18" t="s">
        <v>103</v>
      </c>
    </row>
    <row r="298" spans="2:65" s="12" customFormat="1" ht="10.199999999999999">
      <c r="B298" s="150"/>
      <c r="D298" s="151" t="s">
        <v>398</v>
      </c>
      <c r="E298" s="152" t="s">
        <v>35</v>
      </c>
      <c r="F298" s="153" t="s">
        <v>399</v>
      </c>
      <c r="H298" s="152" t="s">
        <v>35</v>
      </c>
      <c r="I298" s="154"/>
      <c r="L298" s="150"/>
      <c r="M298" s="155"/>
      <c r="T298" s="156"/>
      <c r="AT298" s="152" t="s">
        <v>398</v>
      </c>
      <c r="AU298" s="152" t="s">
        <v>103</v>
      </c>
      <c r="AV298" s="12" t="s">
        <v>89</v>
      </c>
      <c r="AW298" s="12" t="s">
        <v>42</v>
      </c>
      <c r="AX298" s="12" t="s">
        <v>81</v>
      </c>
      <c r="AY298" s="152" t="s">
        <v>386</v>
      </c>
    </row>
    <row r="299" spans="2:65" s="12" customFormat="1" ht="10.199999999999999">
      <c r="B299" s="150"/>
      <c r="D299" s="151" t="s">
        <v>398</v>
      </c>
      <c r="E299" s="152" t="s">
        <v>35</v>
      </c>
      <c r="F299" s="153" t="s">
        <v>400</v>
      </c>
      <c r="H299" s="152" t="s">
        <v>35</v>
      </c>
      <c r="I299" s="154"/>
      <c r="L299" s="150"/>
      <c r="M299" s="155"/>
      <c r="T299" s="156"/>
      <c r="AT299" s="152" t="s">
        <v>398</v>
      </c>
      <c r="AU299" s="152" t="s">
        <v>103</v>
      </c>
      <c r="AV299" s="12" t="s">
        <v>89</v>
      </c>
      <c r="AW299" s="12" t="s">
        <v>42</v>
      </c>
      <c r="AX299" s="12" t="s">
        <v>81</v>
      </c>
      <c r="AY299" s="152" t="s">
        <v>386</v>
      </c>
    </row>
    <row r="300" spans="2:65" s="12" customFormat="1" ht="10.199999999999999">
      <c r="B300" s="150"/>
      <c r="D300" s="151" t="s">
        <v>398</v>
      </c>
      <c r="E300" s="152" t="s">
        <v>35</v>
      </c>
      <c r="F300" s="153" t="s">
        <v>547</v>
      </c>
      <c r="H300" s="152" t="s">
        <v>35</v>
      </c>
      <c r="I300" s="154"/>
      <c r="L300" s="150"/>
      <c r="M300" s="155"/>
      <c r="T300" s="156"/>
      <c r="AT300" s="152" t="s">
        <v>398</v>
      </c>
      <c r="AU300" s="152" t="s">
        <v>103</v>
      </c>
      <c r="AV300" s="12" t="s">
        <v>89</v>
      </c>
      <c r="AW300" s="12" t="s">
        <v>42</v>
      </c>
      <c r="AX300" s="12" t="s">
        <v>81</v>
      </c>
      <c r="AY300" s="152" t="s">
        <v>386</v>
      </c>
    </row>
    <row r="301" spans="2:65" s="12" customFormat="1" ht="10.199999999999999">
      <c r="B301" s="150"/>
      <c r="D301" s="151" t="s">
        <v>398</v>
      </c>
      <c r="E301" s="152" t="s">
        <v>35</v>
      </c>
      <c r="F301" s="153" t="s">
        <v>548</v>
      </c>
      <c r="H301" s="152" t="s">
        <v>35</v>
      </c>
      <c r="I301" s="154"/>
      <c r="L301" s="150"/>
      <c r="M301" s="155"/>
      <c r="T301" s="156"/>
      <c r="AT301" s="152" t="s">
        <v>398</v>
      </c>
      <c r="AU301" s="152" t="s">
        <v>103</v>
      </c>
      <c r="AV301" s="12" t="s">
        <v>89</v>
      </c>
      <c r="AW301" s="12" t="s">
        <v>42</v>
      </c>
      <c r="AX301" s="12" t="s">
        <v>81</v>
      </c>
      <c r="AY301" s="152" t="s">
        <v>386</v>
      </c>
    </row>
    <row r="302" spans="2:65" s="13" customFormat="1" ht="10.199999999999999">
      <c r="B302" s="157"/>
      <c r="D302" s="151" t="s">
        <v>398</v>
      </c>
      <c r="E302" s="158" t="s">
        <v>35</v>
      </c>
      <c r="F302" s="159" t="s">
        <v>221</v>
      </c>
      <c r="H302" s="160">
        <v>834.48</v>
      </c>
      <c r="I302" s="161"/>
      <c r="L302" s="157"/>
      <c r="M302" s="162"/>
      <c r="T302" s="163"/>
      <c r="AT302" s="164" t="s">
        <v>398</v>
      </c>
      <c r="AU302" s="164" t="s">
        <v>103</v>
      </c>
      <c r="AV302" s="13" t="s">
        <v>91</v>
      </c>
      <c r="AW302" s="13" t="s">
        <v>42</v>
      </c>
      <c r="AX302" s="13" t="s">
        <v>89</v>
      </c>
      <c r="AY302" s="164" t="s">
        <v>386</v>
      </c>
    </row>
    <row r="303" spans="2:65" s="1" customFormat="1" ht="10.199999999999999">
      <c r="B303" s="34"/>
      <c r="D303" s="151" t="s">
        <v>412</v>
      </c>
      <c r="F303" s="165" t="s">
        <v>491</v>
      </c>
      <c r="L303" s="34"/>
      <c r="M303" s="149"/>
      <c r="T303" s="55"/>
      <c r="AU303" s="18" t="s">
        <v>103</v>
      </c>
    </row>
    <row r="304" spans="2:65" s="1" customFormat="1" ht="10.199999999999999">
      <c r="B304" s="34"/>
      <c r="D304" s="151" t="s">
        <v>412</v>
      </c>
      <c r="F304" s="166" t="s">
        <v>492</v>
      </c>
      <c r="H304" s="167">
        <v>278.16000000000003</v>
      </c>
      <c r="L304" s="34"/>
      <c r="M304" s="149"/>
      <c r="T304" s="55"/>
      <c r="AU304" s="18" t="s">
        <v>103</v>
      </c>
    </row>
    <row r="305" spans="2:65" s="1" customFormat="1" ht="49.05" customHeight="1">
      <c r="B305" s="34"/>
      <c r="C305" s="133" t="s">
        <v>549</v>
      </c>
      <c r="D305" s="133" t="s">
        <v>390</v>
      </c>
      <c r="E305" s="134" t="s">
        <v>550</v>
      </c>
      <c r="F305" s="135" t="s">
        <v>551</v>
      </c>
      <c r="G305" s="136" t="s">
        <v>442</v>
      </c>
      <c r="H305" s="137">
        <v>278.16000000000003</v>
      </c>
      <c r="I305" s="138"/>
      <c r="J305" s="139">
        <f>ROUND(I305*H305,2)</f>
        <v>0</v>
      </c>
      <c r="K305" s="135" t="s">
        <v>394</v>
      </c>
      <c r="L305" s="34"/>
      <c r="M305" s="140" t="s">
        <v>35</v>
      </c>
      <c r="N305" s="141" t="s">
        <v>52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116</v>
      </c>
      <c r="AT305" s="144" t="s">
        <v>390</v>
      </c>
      <c r="AU305" s="144" t="s">
        <v>103</v>
      </c>
      <c r="AY305" s="18" t="s">
        <v>386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8" t="s">
        <v>89</v>
      </c>
      <c r="BK305" s="145">
        <f>ROUND(I305*H305,2)</f>
        <v>0</v>
      </c>
      <c r="BL305" s="18" t="s">
        <v>116</v>
      </c>
      <c r="BM305" s="144" t="s">
        <v>552</v>
      </c>
    </row>
    <row r="306" spans="2:65" s="1" customFormat="1" ht="10.199999999999999">
      <c r="B306" s="34"/>
      <c r="D306" s="146" t="s">
        <v>396</v>
      </c>
      <c r="F306" s="147" t="s">
        <v>553</v>
      </c>
      <c r="I306" s="148"/>
      <c r="L306" s="34"/>
      <c r="M306" s="149"/>
      <c r="T306" s="55"/>
      <c r="AT306" s="18" t="s">
        <v>396</v>
      </c>
      <c r="AU306" s="18" t="s">
        <v>103</v>
      </c>
    </row>
    <row r="307" spans="2:65" s="12" customFormat="1" ht="10.199999999999999">
      <c r="B307" s="150"/>
      <c r="D307" s="151" t="s">
        <v>398</v>
      </c>
      <c r="E307" s="152" t="s">
        <v>35</v>
      </c>
      <c r="F307" s="153" t="s">
        <v>399</v>
      </c>
      <c r="H307" s="152" t="s">
        <v>35</v>
      </c>
      <c r="I307" s="154"/>
      <c r="L307" s="150"/>
      <c r="M307" s="155"/>
      <c r="T307" s="156"/>
      <c r="AT307" s="152" t="s">
        <v>398</v>
      </c>
      <c r="AU307" s="152" t="s">
        <v>103</v>
      </c>
      <c r="AV307" s="12" t="s">
        <v>89</v>
      </c>
      <c r="AW307" s="12" t="s">
        <v>42</v>
      </c>
      <c r="AX307" s="12" t="s">
        <v>81</v>
      </c>
      <c r="AY307" s="152" t="s">
        <v>386</v>
      </c>
    </row>
    <row r="308" spans="2:65" s="12" customFormat="1" ht="10.199999999999999">
      <c r="B308" s="150"/>
      <c r="D308" s="151" t="s">
        <v>398</v>
      </c>
      <c r="E308" s="152" t="s">
        <v>35</v>
      </c>
      <c r="F308" s="153" t="s">
        <v>400</v>
      </c>
      <c r="H308" s="152" t="s">
        <v>35</v>
      </c>
      <c r="I308" s="154"/>
      <c r="L308" s="150"/>
      <c r="M308" s="155"/>
      <c r="T308" s="156"/>
      <c r="AT308" s="152" t="s">
        <v>398</v>
      </c>
      <c r="AU308" s="152" t="s">
        <v>103</v>
      </c>
      <c r="AV308" s="12" t="s">
        <v>89</v>
      </c>
      <c r="AW308" s="12" t="s">
        <v>42</v>
      </c>
      <c r="AX308" s="12" t="s">
        <v>81</v>
      </c>
      <c r="AY308" s="152" t="s">
        <v>386</v>
      </c>
    </row>
    <row r="309" spans="2:65" s="12" customFormat="1" ht="10.199999999999999">
      <c r="B309" s="150"/>
      <c r="D309" s="151" t="s">
        <v>398</v>
      </c>
      <c r="E309" s="152" t="s">
        <v>35</v>
      </c>
      <c r="F309" s="153" t="s">
        <v>498</v>
      </c>
      <c r="H309" s="152" t="s">
        <v>35</v>
      </c>
      <c r="I309" s="154"/>
      <c r="L309" s="150"/>
      <c r="M309" s="155"/>
      <c r="T309" s="156"/>
      <c r="AT309" s="152" t="s">
        <v>398</v>
      </c>
      <c r="AU309" s="152" t="s">
        <v>103</v>
      </c>
      <c r="AV309" s="12" t="s">
        <v>89</v>
      </c>
      <c r="AW309" s="12" t="s">
        <v>42</v>
      </c>
      <c r="AX309" s="12" t="s">
        <v>81</v>
      </c>
      <c r="AY309" s="152" t="s">
        <v>386</v>
      </c>
    </row>
    <row r="310" spans="2:65" s="13" customFormat="1" ht="10.199999999999999">
      <c r="B310" s="157"/>
      <c r="D310" s="151" t="s">
        <v>398</v>
      </c>
      <c r="E310" s="158" t="s">
        <v>35</v>
      </c>
      <c r="F310" s="159" t="s">
        <v>224</v>
      </c>
      <c r="H310" s="160">
        <v>278.16000000000003</v>
      </c>
      <c r="I310" s="161"/>
      <c r="L310" s="157"/>
      <c r="M310" s="162"/>
      <c r="T310" s="163"/>
      <c r="AT310" s="164" t="s">
        <v>398</v>
      </c>
      <c r="AU310" s="164" t="s">
        <v>103</v>
      </c>
      <c r="AV310" s="13" t="s">
        <v>91</v>
      </c>
      <c r="AW310" s="13" t="s">
        <v>42</v>
      </c>
      <c r="AX310" s="13" t="s">
        <v>89</v>
      </c>
      <c r="AY310" s="164" t="s">
        <v>386</v>
      </c>
    </row>
    <row r="311" spans="2:65" s="1" customFormat="1" ht="10.199999999999999">
      <c r="B311" s="34"/>
      <c r="D311" s="151" t="s">
        <v>412</v>
      </c>
      <c r="F311" s="165" t="s">
        <v>491</v>
      </c>
      <c r="L311" s="34"/>
      <c r="M311" s="149"/>
      <c r="T311" s="55"/>
      <c r="AU311" s="18" t="s">
        <v>103</v>
      </c>
    </row>
    <row r="312" spans="2:65" s="1" customFormat="1" ht="10.199999999999999">
      <c r="B312" s="34"/>
      <c r="D312" s="151" t="s">
        <v>412</v>
      </c>
      <c r="F312" s="166" t="s">
        <v>492</v>
      </c>
      <c r="H312" s="167">
        <v>278.16000000000003</v>
      </c>
      <c r="L312" s="34"/>
      <c r="M312" s="149"/>
      <c r="T312" s="55"/>
      <c r="AU312" s="18" t="s">
        <v>103</v>
      </c>
    </row>
    <row r="313" spans="2:65" s="1" customFormat="1" ht="33" customHeight="1">
      <c r="B313" s="34"/>
      <c r="C313" s="133" t="s">
        <v>7</v>
      </c>
      <c r="D313" s="133" t="s">
        <v>390</v>
      </c>
      <c r="E313" s="134" t="s">
        <v>554</v>
      </c>
      <c r="F313" s="135" t="s">
        <v>555</v>
      </c>
      <c r="G313" s="136" t="s">
        <v>442</v>
      </c>
      <c r="H313" s="137">
        <v>278.16000000000003</v>
      </c>
      <c r="I313" s="138"/>
      <c r="J313" s="139">
        <f>ROUND(I313*H313,2)</f>
        <v>0</v>
      </c>
      <c r="K313" s="135" t="s">
        <v>394</v>
      </c>
      <c r="L313" s="34"/>
      <c r="M313" s="140" t="s">
        <v>35</v>
      </c>
      <c r="N313" s="141" t="s">
        <v>52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116</v>
      </c>
      <c r="AT313" s="144" t="s">
        <v>390</v>
      </c>
      <c r="AU313" s="144" t="s">
        <v>103</v>
      </c>
      <c r="AY313" s="18" t="s">
        <v>386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8" t="s">
        <v>89</v>
      </c>
      <c r="BK313" s="145">
        <f>ROUND(I313*H313,2)</f>
        <v>0</v>
      </c>
      <c r="BL313" s="18" t="s">
        <v>116</v>
      </c>
      <c r="BM313" s="144" t="s">
        <v>556</v>
      </c>
    </row>
    <row r="314" spans="2:65" s="1" customFormat="1" ht="10.199999999999999">
      <c r="B314" s="34"/>
      <c r="D314" s="146" t="s">
        <v>396</v>
      </c>
      <c r="F314" s="147" t="s">
        <v>557</v>
      </c>
      <c r="I314" s="148"/>
      <c r="L314" s="34"/>
      <c r="M314" s="149"/>
      <c r="T314" s="55"/>
      <c r="AT314" s="18" t="s">
        <v>396</v>
      </c>
      <c r="AU314" s="18" t="s">
        <v>103</v>
      </c>
    </row>
    <row r="315" spans="2:65" s="12" customFormat="1" ht="10.199999999999999">
      <c r="B315" s="150"/>
      <c r="D315" s="151" t="s">
        <v>398</v>
      </c>
      <c r="E315" s="152" t="s">
        <v>35</v>
      </c>
      <c r="F315" s="153" t="s">
        <v>399</v>
      </c>
      <c r="H315" s="152" t="s">
        <v>35</v>
      </c>
      <c r="I315" s="154"/>
      <c r="L315" s="150"/>
      <c r="M315" s="155"/>
      <c r="T315" s="156"/>
      <c r="AT315" s="152" t="s">
        <v>398</v>
      </c>
      <c r="AU315" s="152" t="s">
        <v>103</v>
      </c>
      <c r="AV315" s="12" t="s">
        <v>89</v>
      </c>
      <c r="AW315" s="12" t="s">
        <v>42</v>
      </c>
      <c r="AX315" s="12" t="s">
        <v>81</v>
      </c>
      <c r="AY315" s="152" t="s">
        <v>386</v>
      </c>
    </row>
    <row r="316" spans="2:65" s="12" customFormat="1" ht="10.199999999999999">
      <c r="B316" s="150"/>
      <c r="D316" s="151" t="s">
        <v>398</v>
      </c>
      <c r="E316" s="152" t="s">
        <v>35</v>
      </c>
      <c r="F316" s="153" t="s">
        <v>400</v>
      </c>
      <c r="H316" s="152" t="s">
        <v>35</v>
      </c>
      <c r="I316" s="154"/>
      <c r="L316" s="150"/>
      <c r="M316" s="155"/>
      <c r="T316" s="156"/>
      <c r="AT316" s="152" t="s">
        <v>398</v>
      </c>
      <c r="AU316" s="152" t="s">
        <v>103</v>
      </c>
      <c r="AV316" s="12" t="s">
        <v>89</v>
      </c>
      <c r="AW316" s="12" t="s">
        <v>42</v>
      </c>
      <c r="AX316" s="12" t="s">
        <v>81</v>
      </c>
      <c r="AY316" s="152" t="s">
        <v>386</v>
      </c>
    </row>
    <row r="317" spans="2:65" s="12" customFormat="1" ht="10.199999999999999">
      <c r="B317" s="150"/>
      <c r="D317" s="151" t="s">
        <v>398</v>
      </c>
      <c r="E317" s="152" t="s">
        <v>35</v>
      </c>
      <c r="F317" s="153" t="s">
        <v>498</v>
      </c>
      <c r="H317" s="152" t="s">
        <v>35</v>
      </c>
      <c r="I317" s="154"/>
      <c r="L317" s="150"/>
      <c r="M317" s="155"/>
      <c r="T317" s="156"/>
      <c r="AT317" s="152" t="s">
        <v>398</v>
      </c>
      <c r="AU317" s="152" t="s">
        <v>103</v>
      </c>
      <c r="AV317" s="12" t="s">
        <v>89</v>
      </c>
      <c r="AW317" s="12" t="s">
        <v>42</v>
      </c>
      <c r="AX317" s="12" t="s">
        <v>81</v>
      </c>
      <c r="AY317" s="152" t="s">
        <v>386</v>
      </c>
    </row>
    <row r="318" spans="2:65" s="13" customFormat="1" ht="10.199999999999999">
      <c r="B318" s="157"/>
      <c r="D318" s="151" t="s">
        <v>398</v>
      </c>
      <c r="E318" s="158" t="s">
        <v>35</v>
      </c>
      <c r="F318" s="159" t="s">
        <v>224</v>
      </c>
      <c r="H318" s="160">
        <v>278.16000000000003</v>
      </c>
      <c r="I318" s="161"/>
      <c r="L318" s="157"/>
      <c r="M318" s="162"/>
      <c r="T318" s="163"/>
      <c r="AT318" s="164" t="s">
        <v>398</v>
      </c>
      <c r="AU318" s="164" t="s">
        <v>103</v>
      </c>
      <c r="AV318" s="13" t="s">
        <v>91</v>
      </c>
      <c r="AW318" s="13" t="s">
        <v>42</v>
      </c>
      <c r="AX318" s="13" t="s">
        <v>89</v>
      </c>
      <c r="AY318" s="164" t="s">
        <v>386</v>
      </c>
    </row>
    <row r="319" spans="2:65" s="1" customFormat="1" ht="10.199999999999999">
      <c r="B319" s="34"/>
      <c r="D319" s="151" t="s">
        <v>412</v>
      </c>
      <c r="F319" s="165" t="s">
        <v>491</v>
      </c>
      <c r="L319" s="34"/>
      <c r="M319" s="149"/>
      <c r="T319" s="55"/>
      <c r="AU319" s="18" t="s">
        <v>103</v>
      </c>
    </row>
    <row r="320" spans="2:65" s="1" customFormat="1" ht="10.199999999999999">
      <c r="B320" s="34"/>
      <c r="D320" s="151" t="s">
        <v>412</v>
      </c>
      <c r="F320" s="166" t="s">
        <v>492</v>
      </c>
      <c r="H320" s="167">
        <v>278.16000000000003</v>
      </c>
      <c r="L320" s="34"/>
      <c r="M320" s="149"/>
      <c r="T320" s="55"/>
      <c r="AU320" s="18" t="s">
        <v>103</v>
      </c>
    </row>
    <row r="321" spans="2:65" s="1" customFormat="1" ht="24.15" customHeight="1">
      <c r="B321" s="34"/>
      <c r="C321" s="133" t="s">
        <v>142</v>
      </c>
      <c r="D321" s="133" t="s">
        <v>390</v>
      </c>
      <c r="E321" s="134" t="s">
        <v>558</v>
      </c>
      <c r="F321" s="135" t="s">
        <v>559</v>
      </c>
      <c r="G321" s="136" t="s">
        <v>442</v>
      </c>
      <c r="H321" s="137">
        <v>278.16000000000003</v>
      </c>
      <c r="I321" s="138"/>
      <c r="J321" s="139">
        <f>ROUND(I321*H321,2)</f>
        <v>0</v>
      </c>
      <c r="K321" s="135" t="s">
        <v>394</v>
      </c>
      <c r="L321" s="34"/>
      <c r="M321" s="140" t="s">
        <v>35</v>
      </c>
      <c r="N321" s="141" t="s">
        <v>52</v>
      </c>
      <c r="P321" s="142">
        <f>O321*H321</f>
        <v>0</v>
      </c>
      <c r="Q321" s="142">
        <v>0</v>
      </c>
      <c r="R321" s="142">
        <f>Q321*H321</f>
        <v>0</v>
      </c>
      <c r="S321" s="142">
        <v>0</v>
      </c>
      <c r="T321" s="143">
        <f>S321*H321</f>
        <v>0</v>
      </c>
      <c r="AR321" s="144" t="s">
        <v>116</v>
      </c>
      <c r="AT321" s="144" t="s">
        <v>390</v>
      </c>
      <c r="AU321" s="144" t="s">
        <v>103</v>
      </c>
      <c r="AY321" s="18" t="s">
        <v>386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8" t="s">
        <v>89</v>
      </c>
      <c r="BK321" s="145">
        <f>ROUND(I321*H321,2)</f>
        <v>0</v>
      </c>
      <c r="BL321" s="18" t="s">
        <v>116</v>
      </c>
      <c r="BM321" s="144" t="s">
        <v>560</v>
      </c>
    </row>
    <row r="322" spans="2:65" s="1" customFormat="1" ht="10.199999999999999">
      <c r="B322" s="34"/>
      <c r="D322" s="146" t="s">
        <v>396</v>
      </c>
      <c r="F322" s="147" t="s">
        <v>561</v>
      </c>
      <c r="I322" s="148"/>
      <c r="L322" s="34"/>
      <c r="M322" s="149"/>
      <c r="T322" s="55"/>
      <c r="AT322" s="18" t="s">
        <v>396</v>
      </c>
      <c r="AU322" s="18" t="s">
        <v>103</v>
      </c>
    </row>
    <row r="323" spans="2:65" s="12" customFormat="1" ht="10.199999999999999">
      <c r="B323" s="150"/>
      <c r="D323" s="151" t="s">
        <v>398</v>
      </c>
      <c r="E323" s="152" t="s">
        <v>35</v>
      </c>
      <c r="F323" s="153" t="s">
        <v>399</v>
      </c>
      <c r="H323" s="152" t="s">
        <v>35</v>
      </c>
      <c r="I323" s="154"/>
      <c r="L323" s="150"/>
      <c r="M323" s="155"/>
      <c r="T323" s="156"/>
      <c r="AT323" s="152" t="s">
        <v>398</v>
      </c>
      <c r="AU323" s="152" t="s">
        <v>103</v>
      </c>
      <c r="AV323" s="12" t="s">
        <v>89</v>
      </c>
      <c r="AW323" s="12" t="s">
        <v>42</v>
      </c>
      <c r="AX323" s="12" t="s">
        <v>81</v>
      </c>
      <c r="AY323" s="152" t="s">
        <v>386</v>
      </c>
    </row>
    <row r="324" spans="2:65" s="12" customFormat="1" ht="10.199999999999999">
      <c r="B324" s="150"/>
      <c r="D324" s="151" t="s">
        <v>398</v>
      </c>
      <c r="E324" s="152" t="s">
        <v>35</v>
      </c>
      <c r="F324" s="153" t="s">
        <v>400</v>
      </c>
      <c r="H324" s="152" t="s">
        <v>35</v>
      </c>
      <c r="I324" s="154"/>
      <c r="L324" s="150"/>
      <c r="M324" s="155"/>
      <c r="T324" s="156"/>
      <c r="AT324" s="152" t="s">
        <v>398</v>
      </c>
      <c r="AU324" s="152" t="s">
        <v>103</v>
      </c>
      <c r="AV324" s="12" t="s">
        <v>89</v>
      </c>
      <c r="AW324" s="12" t="s">
        <v>42</v>
      </c>
      <c r="AX324" s="12" t="s">
        <v>81</v>
      </c>
      <c r="AY324" s="152" t="s">
        <v>386</v>
      </c>
    </row>
    <row r="325" spans="2:65" s="12" customFormat="1" ht="10.199999999999999">
      <c r="B325" s="150"/>
      <c r="D325" s="151" t="s">
        <v>398</v>
      </c>
      <c r="E325" s="152" t="s">
        <v>35</v>
      </c>
      <c r="F325" s="153" t="s">
        <v>562</v>
      </c>
      <c r="H325" s="152" t="s">
        <v>35</v>
      </c>
      <c r="I325" s="154"/>
      <c r="L325" s="150"/>
      <c r="M325" s="155"/>
      <c r="T325" s="156"/>
      <c r="AT325" s="152" t="s">
        <v>398</v>
      </c>
      <c r="AU325" s="152" t="s">
        <v>103</v>
      </c>
      <c r="AV325" s="12" t="s">
        <v>89</v>
      </c>
      <c r="AW325" s="12" t="s">
        <v>42</v>
      </c>
      <c r="AX325" s="12" t="s">
        <v>81</v>
      </c>
      <c r="AY325" s="152" t="s">
        <v>386</v>
      </c>
    </row>
    <row r="326" spans="2:65" s="12" customFormat="1" ht="10.199999999999999">
      <c r="B326" s="150"/>
      <c r="D326" s="151" t="s">
        <v>398</v>
      </c>
      <c r="E326" s="152" t="s">
        <v>35</v>
      </c>
      <c r="F326" s="153" t="s">
        <v>498</v>
      </c>
      <c r="H326" s="152" t="s">
        <v>35</v>
      </c>
      <c r="I326" s="154"/>
      <c r="L326" s="150"/>
      <c r="M326" s="155"/>
      <c r="T326" s="156"/>
      <c r="AT326" s="152" t="s">
        <v>398</v>
      </c>
      <c r="AU326" s="152" t="s">
        <v>103</v>
      </c>
      <c r="AV326" s="12" t="s">
        <v>89</v>
      </c>
      <c r="AW326" s="12" t="s">
        <v>42</v>
      </c>
      <c r="AX326" s="12" t="s">
        <v>81</v>
      </c>
      <c r="AY326" s="152" t="s">
        <v>386</v>
      </c>
    </row>
    <row r="327" spans="2:65" s="13" customFormat="1" ht="10.199999999999999">
      <c r="B327" s="157"/>
      <c r="D327" s="151" t="s">
        <v>398</v>
      </c>
      <c r="E327" s="158" t="s">
        <v>35</v>
      </c>
      <c r="F327" s="159" t="s">
        <v>227</v>
      </c>
      <c r="H327" s="160">
        <v>278.16000000000003</v>
      </c>
      <c r="I327" s="161"/>
      <c r="L327" s="157"/>
      <c r="M327" s="162"/>
      <c r="T327" s="163"/>
      <c r="AT327" s="164" t="s">
        <v>398</v>
      </c>
      <c r="AU327" s="164" t="s">
        <v>103</v>
      </c>
      <c r="AV327" s="13" t="s">
        <v>91</v>
      </c>
      <c r="AW327" s="13" t="s">
        <v>42</v>
      </c>
      <c r="AX327" s="13" t="s">
        <v>89</v>
      </c>
      <c r="AY327" s="164" t="s">
        <v>386</v>
      </c>
    </row>
    <row r="328" spans="2:65" s="1" customFormat="1" ht="10.199999999999999">
      <c r="B328" s="34"/>
      <c r="D328" s="151" t="s">
        <v>412</v>
      </c>
      <c r="F328" s="165" t="s">
        <v>491</v>
      </c>
      <c r="L328" s="34"/>
      <c r="M328" s="149"/>
      <c r="T328" s="55"/>
      <c r="AU328" s="18" t="s">
        <v>103</v>
      </c>
    </row>
    <row r="329" spans="2:65" s="1" customFormat="1" ht="10.199999999999999">
      <c r="B329" s="34"/>
      <c r="D329" s="151" t="s">
        <v>412</v>
      </c>
      <c r="F329" s="166" t="s">
        <v>492</v>
      </c>
      <c r="H329" s="167">
        <v>278.16000000000003</v>
      </c>
      <c r="L329" s="34"/>
      <c r="M329" s="149"/>
      <c r="T329" s="55"/>
      <c r="AU329" s="18" t="s">
        <v>103</v>
      </c>
    </row>
    <row r="330" spans="2:65" s="1" customFormat="1" ht="21.75" customHeight="1">
      <c r="B330" s="34"/>
      <c r="C330" s="133" t="s">
        <v>563</v>
      </c>
      <c r="D330" s="133" t="s">
        <v>390</v>
      </c>
      <c r="E330" s="134" t="s">
        <v>564</v>
      </c>
      <c r="F330" s="135" t="s">
        <v>565</v>
      </c>
      <c r="G330" s="136" t="s">
        <v>442</v>
      </c>
      <c r="H330" s="137">
        <v>278.16000000000003</v>
      </c>
      <c r="I330" s="138"/>
      <c r="J330" s="139">
        <f>ROUND(I330*H330,2)</f>
        <v>0</v>
      </c>
      <c r="K330" s="135" t="s">
        <v>394</v>
      </c>
      <c r="L330" s="34"/>
      <c r="M330" s="140" t="s">
        <v>35</v>
      </c>
      <c r="N330" s="141" t="s">
        <v>52</v>
      </c>
      <c r="P330" s="142">
        <f>O330*H330</f>
        <v>0</v>
      </c>
      <c r="Q330" s="142">
        <v>0</v>
      </c>
      <c r="R330" s="142">
        <f>Q330*H330</f>
        <v>0</v>
      </c>
      <c r="S330" s="142">
        <v>0</v>
      </c>
      <c r="T330" s="143">
        <f>S330*H330</f>
        <v>0</v>
      </c>
      <c r="AR330" s="144" t="s">
        <v>116</v>
      </c>
      <c r="AT330" s="144" t="s">
        <v>390</v>
      </c>
      <c r="AU330" s="144" t="s">
        <v>103</v>
      </c>
      <c r="AY330" s="18" t="s">
        <v>386</v>
      </c>
      <c r="BE330" s="145">
        <f>IF(N330="základní",J330,0)</f>
        <v>0</v>
      </c>
      <c r="BF330" s="145">
        <f>IF(N330="snížená",J330,0)</f>
        <v>0</v>
      </c>
      <c r="BG330" s="145">
        <f>IF(N330="zákl. přenesená",J330,0)</f>
        <v>0</v>
      </c>
      <c r="BH330" s="145">
        <f>IF(N330="sníž. přenesená",J330,0)</f>
        <v>0</v>
      </c>
      <c r="BI330" s="145">
        <f>IF(N330="nulová",J330,0)</f>
        <v>0</v>
      </c>
      <c r="BJ330" s="18" t="s">
        <v>89</v>
      </c>
      <c r="BK330" s="145">
        <f>ROUND(I330*H330,2)</f>
        <v>0</v>
      </c>
      <c r="BL330" s="18" t="s">
        <v>116</v>
      </c>
      <c r="BM330" s="144" t="s">
        <v>566</v>
      </c>
    </row>
    <row r="331" spans="2:65" s="1" customFormat="1" ht="10.199999999999999">
      <c r="B331" s="34"/>
      <c r="D331" s="146" t="s">
        <v>396</v>
      </c>
      <c r="F331" s="147" t="s">
        <v>567</v>
      </c>
      <c r="I331" s="148"/>
      <c r="L331" s="34"/>
      <c r="M331" s="149"/>
      <c r="T331" s="55"/>
      <c r="AT331" s="18" t="s">
        <v>396</v>
      </c>
      <c r="AU331" s="18" t="s">
        <v>103</v>
      </c>
    </row>
    <row r="332" spans="2:65" s="12" customFormat="1" ht="10.199999999999999">
      <c r="B332" s="150"/>
      <c r="D332" s="151" t="s">
        <v>398</v>
      </c>
      <c r="E332" s="152" t="s">
        <v>35</v>
      </c>
      <c r="F332" s="153" t="s">
        <v>399</v>
      </c>
      <c r="H332" s="152" t="s">
        <v>35</v>
      </c>
      <c r="I332" s="154"/>
      <c r="L332" s="150"/>
      <c r="M332" s="155"/>
      <c r="T332" s="156"/>
      <c r="AT332" s="152" t="s">
        <v>398</v>
      </c>
      <c r="AU332" s="152" t="s">
        <v>103</v>
      </c>
      <c r="AV332" s="12" t="s">
        <v>89</v>
      </c>
      <c r="AW332" s="12" t="s">
        <v>42</v>
      </c>
      <c r="AX332" s="12" t="s">
        <v>81</v>
      </c>
      <c r="AY332" s="152" t="s">
        <v>386</v>
      </c>
    </row>
    <row r="333" spans="2:65" s="12" customFormat="1" ht="10.199999999999999">
      <c r="B333" s="150"/>
      <c r="D333" s="151" t="s">
        <v>398</v>
      </c>
      <c r="E333" s="152" t="s">
        <v>35</v>
      </c>
      <c r="F333" s="153" t="s">
        <v>400</v>
      </c>
      <c r="H333" s="152" t="s">
        <v>35</v>
      </c>
      <c r="I333" s="154"/>
      <c r="L333" s="150"/>
      <c r="M333" s="155"/>
      <c r="T333" s="156"/>
      <c r="AT333" s="152" t="s">
        <v>398</v>
      </c>
      <c r="AU333" s="152" t="s">
        <v>103</v>
      </c>
      <c r="AV333" s="12" t="s">
        <v>89</v>
      </c>
      <c r="AW333" s="12" t="s">
        <v>42</v>
      </c>
      <c r="AX333" s="12" t="s">
        <v>81</v>
      </c>
      <c r="AY333" s="152" t="s">
        <v>386</v>
      </c>
    </row>
    <row r="334" spans="2:65" s="12" customFormat="1" ht="10.199999999999999">
      <c r="B334" s="150"/>
      <c r="D334" s="151" t="s">
        <v>398</v>
      </c>
      <c r="E334" s="152" t="s">
        <v>35</v>
      </c>
      <c r="F334" s="153" t="s">
        <v>562</v>
      </c>
      <c r="H334" s="152" t="s">
        <v>35</v>
      </c>
      <c r="I334" s="154"/>
      <c r="L334" s="150"/>
      <c r="M334" s="155"/>
      <c r="T334" s="156"/>
      <c r="AT334" s="152" t="s">
        <v>398</v>
      </c>
      <c r="AU334" s="152" t="s">
        <v>103</v>
      </c>
      <c r="AV334" s="12" t="s">
        <v>89</v>
      </c>
      <c r="AW334" s="12" t="s">
        <v>42</v>
      </c>
      <c r="AX334" s="12" t="s">
        <v>81</v>
      </c>
      <c r="AY334" s="152" t="s">
        <v>386</v>
      </c>
    </row>
    <row r="335" spans="2:65" s="12" customFormat="1" ht="10.199999999999999">
      <c r="B335" s="150"/>
      <c r="D335" s="151" t="s">
        <v>398</v>
      </c>
      <c r="E335" s="152" t="s">
        <v>35</v>
      </c>
      <c r="F335" s="153" t="s">
        <v>498</v>
      </c>
      <c r="H335" s="152" t="s">
        <v>35</v>
      </c>
      <c r="I335" s="154"/>
      <c r="L335" s="150"/>
      <c r="M335" s="155"/>
      <c r="T335" s="156"/>
      <c r="AT335" s="152" t="s">
        <v>398</v>
      </c>
      <c r="AU335" s="152" t="s">
        <v>103</v>
      </c>
      <c r="AV335" s="12" t="s">
        <v>89</v>
      </c>
      <c r="AW335" s="12" t="s">
        <v>42</v>
      </c>
      <c r="AX335" s="12" t="s">
        <v>81</v>
      </c>
      <c r="AY335" s="152" t="s">
        <v>386</v>
      </c>
    </row>
    <row r="336" spans="2:65" s="13" customFormat="1" ht="10.199999999999999">
      <c r="B336" s="157"/>
      <c r="D336" s="151" t="s">
        <v>398</v>
      </c>
      <c r="E336" s="158" t="s">
        <v>35</v>
      </c>
      <c r="F336" s="159" t="s">
        <v>227</v>
      </c>
      <c r="H336" s="160">
        <v>278.16000000000003</v>
      </c>
      <c r="I336" s="161"/>
      <c r="L336" s="157"/>
      <c r="M336" s="162"/>
      <c r="T336" s="163"/>
      <c r="AT336" s="164" t="s">
        <v>398</v>
      </c>
      <c r="AU336" s="164" t="s">
        <v>103</v>
      </c>
      <c r="AV336" s="13" t="s">
        <v>91</v>
      </c>
      <c r="AW336" s="13" t="s">
        <v>42</v>
      </c>
      <c r="AX336" s="13" t="s">
        <v>89</v>
      </c>
      <c r="AY336" s="164" t="s">
        <v>386</v>
      </c>
    </row>
    <row r="337" spans="2:65" s="1" customFormat="1" ht="10.199999999999999">
      <c r="B337" s="34"/>
      <c r="D337" s="151" t="s">
        <v>412</v>
      </c>
      <c r="F337" s="165" t="s">
        <v>491</v>
      </c>
      <c r="L337" s="34"/>
      <c r="M337" s="149"/>
      <c r="T337" s="55"/>
      <c r="AU337" s="18" t="s">
        <v>103</v>
      </c>
    </row>
    <row r="338" spans="2:65" s="1" customFormat="1" ht="10.199999999999999">
      <c r="B338" s="34"/>
      <c r="D338" s="151" t="s">
        <v>412</v>
      </c>
      <c r="F338" s="166" t="s">
        <v>492</v>
      </c>
      <c r="H338" s="167">
        <v>278.16000000000003</v>
      </c>
      <c r="L338" s="34"/>
      <c r="M338" s="149"/>
      <c r="T338" s="55"/>
      <c r="AU338" s="18" t="s">
        <v>103</v>
      </c>
    </row>
    <row r="339" spans="2:65" s="1" customFormat="1" ht="21.75" customHeight="1">
      <c r="B339" s="34"/>
      <c r="C339" s="133" t="s">
        <v>568</v>
      </c>
      <c r="D339" s="133" t="s">
        <v>390</v>
      </c>
      <c r="E339" s="134" t="s">
        <v>569</v>
      </c>
      <c r="F339" s="135" t="s">
        <v>570</v>
      </c>
      <c r="G339" s="136" t="s">
        <v>393</v>
      </c>
      <c r="H339" s="137">
        <v>4.5590000000000002</v>
      </c>
      <c r="I339" s="138"/>
      <c r="J339" s="139">
        <f>ROUND(I339*H339,2)</f>
        <v>0</v>
      </c>
      <c r="K339" s="135" t="s">
        <v>394</v>
      </c>
      <c r="L339" s="34"/>
      <c r="M339" s="140" t="s">
        <v>35</v>
      </c>
      <c r="N339" s="141" t="s">
        <v>52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116</v>
      </c>
      <c r="AT339" s="144" t="s">
        <v>390</v>
      </c>
      <c r="AU339" s="144" t="s">
        <v>103</v>
      </c>
      <c r="AY339" s="18" t="s">
        <v>386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8" t="s">
        <v>89</v>
      </c>
      <c r="BK339" s="145">
        <f>ROUND(I339*H339,2)</f>
        <v>0</v>
      </c>
      <c r="BL339" s="18" t="s">
        <v>116</v>
      </c>
      <c r="BM339" s="144" t="s">
        <v>571</v>
      </c>
    </row>
    <row r="340" spans="2:65" s="1" customFormat="1" ht="10.199999999999999">
      <c r="B340" s="34"/>
      <c r="D340" s="146" t="s">
        <v>396</v>
      </c>
      <c r="F340" s="147" t="s">
        <v>572</v>
      </c>
      <c r="I340" s="148"/>
      <c r="L340" s="34"/>
      <c r="M340" s="149"/>
      <c r="T340" s="55"/>
      <c r="AT340" s="18" t="s">
        <v>396</v>
      </c>
      <c r="AU340" s="18" t="s">
        <v>103</v>
      </c>
    </row>
    <row r="341" spans="2:65" s="12" customFormat="1" ht="10.199999999999999">
      <c r="B341" s="150"/>
      <c r="D341" s="151" t="s">
        <v>398</v>
      </c>
      <c r="E341" s="152" t="s">
        <v>35</v>
      </c>
      <c r="F341" s="153" t="s">
        <v>399</v>
      </c>
      <c r="H341" s="152" t="s">
        <v>35</v>
      </c>
      <c r="I341" s="154"/>
      <c r="L341" s="150"/>
      <c r="M341" s="155"/>
      <c r="T341" s="156"/>
      <c r="AT341" s="152" t="s">
        <v>398</v>
      </c>
      <c r="AU341" s="152" t="s">
        <v>103</v>
      </c>
      <c r="AV341" s="12" t="s">
        <v>89</v>
      </c>
      <c r="AW341" s="12" t="s">
        <v>42</v>
      </c>
      <c r="AX341" s="12" t="s">
        <v>81</v>
      </c>
      <c r="AY341" s="152" t="s">
        <v>386</v>
      </c>
    </row>
    <row r="342" spans="2:65" s="12" customFormat="1" ht="10.199999999999999">
      <c r="B342" s="150"/>
      <c r="D342" s="151" t="s">
        <v>398</v>
      </c>
      <c r="E342" s="152" t="s">
        <v>35</v>
      </c>
      <c r="F342" s="153" t="s">
        <v>400</v>
      </c>
      <c r="H342" s="152" t="s">
        <v>35</v>
      </c>
      <c r="I342" s="154"/>
      <c r="L342" s="150"/>
      <c r="M342" s="155"/>
      <c r="T342" s="156"/>
      <c r="AT342" s="152" t="s">
        <v>398</v>
      </c>
      <c r="AU342" s="152" t="s">
        <v>103</v>
      </c>
      <c r="AV342" s="12" t="s">
        <v>89</v>
      </c>
      <c r="AW342" s="12" t="s">
        <v>42</v>
      </c>
      <c r="AX342" s="12" t="s">
        <v>81</v>
      </c>
      <c r="AY342" s="152" t="s">
        <v>386</v>
      </c>
    </row>
    <row r="343" spans="2:65" s="12" customFormat="1" ht="10.199999999999999">
      <c r="B343" s="150"/>
      <c r="D343" s="151" t="s">
        <v>398</v>
      </c>
      <c r="E343" s="152" t="s">
        <v>35</v>
      </c>
      <c r="F343" s="153" t="s">
        <v>573</v>
      </c>
      <c r="H343" s="152" t="s">
        <v>35</v>
      </c>
      <c r="I343" s="154"/>
      <c r="L343" s="150"/>
      <c r="M343" s="155"/>
      <c r="T343" s="156"/>
      <c r="AT343" s="152" t="s">
        <v>398</v>
      </c>
      <c r="AU343" s="152" t="s">
        <v>103</v>
      </c>
      <c r="AV343" s="12" t="s">
        <v>89</v>
      </c>
      <c r="AW343" s="12" t="s">
        <v>42</v>
      </c>
      <c r="AX343" s="12" t="s">
        <v>81</v>
      </c>
      <c r="AY343" s="152" t="s">
        <v>386</v>
      </c>
    </row>
    <row r="344" spans="2:65" s="12" customFormat="1" ht="10.199999999999999">
      <c r="B344" s="150"/>
      <c r="D344" s="151" t="s">
        <v>398</v>
      </c>
      <c r="E344" s="152" t="s">
        <v>35</v>
      </c>
      <c r="F344" s="153" t="s">
        <v>574</v>
      </c>
      <c r="H344" s="152" t="s">
        <v>35</v>
      </c>
      <c r="I344" s="154"/>
      <c r="L344" s="150"/>
      <c r="M344" s="155"/>
      <c r="T344" s="156"/>
      <c r="AT344" s="152" t="s">
        <v>398</v>
      </c>
      <c r="AU344" s="152" t="s">
        <v>103</v>
      </c>
      <c r="AV344" s="12" t="s">
        <v>89</v>
      </c>
      <c r="AW344" s="12" t="s">
        <v>42</v>
      </c>
      <c r="AX344" s="12" t="s">
        <v>81</v>
      </c>
      <c r="AY344" s="152" t="s">
        <v>386</v>
      </c>
    </row>
    <row r="345" spans="2:65" s="12" customFormat="1" ht="20.399999999999999">
      <c r="B345" s="150"/>
      <c r="D345" s="151" t="s">
        <v>398</v>
      </c>
      <c r="E345" s="152" t="s">
        <v>35</v>
      </c>
      <c r="F345" s="153" t="s">
        <v>575</v>
      </c>
      <c r="H345" s="152" t="s">
        <v>35</v>
      </c>
      <c r="I345" s="154"/>
      <c r="L345" s="150"/>
      <c r="M345" s="155"/>
      <c r="T345" s="156"/>
      <c r="AT345" s="152" t="s">
        <v>398</v>
      </c>
      <c r="AU345" s="152" t="s">
        <v>103</v>
      </c>
      <c r="AV345" s="12" t="s">
        <v>89</v>
      </c>
      <c r="AW345" s="12" t="s">
        <v>42</v>
      </c>
      <c r="AX345" s="12" t="s">
        <v>81</v>
      </c>
      <c r="AY345" s="152" t="s">
        <v>386</v>
      </c>
    </row>
    <row r="346" spans="2:65" s="12" customFormat="1" ht="10.199999999999999">
      <c r="B346" s="150"/>
      <c r="D346" s="151" t="s">
        <v>398</v>
      </c>
      <c r="E346" s="152" t="s">
        <v>35</v>
      </c>
      <c r="F346" s="153" t="s">
        <v>576</v>
      </c>
      <c r="H346" s="152" t="s">
        <v>35</v>
      </c>
      <c r="I346" s="154"/>
      <c r="L346" s="150"/>
      <c r="M346" s="155"/>
      <c r="T346" s="156"/>
      <c r="AT346" s="152" t="s">
        <v>398</v>
      </c>
      <c r="AU346" s="152" t="s">
        <v>103</v>
      </c>
      <c r="AV346" s="12" t="s">
        <v>89</v>
      </c>
      <c r="AW346" s="12" t="s">
        <v>42</v>
      </c>
      <c r="AX346" s="12" t="s">
        <v>81</v>
      </c>
      <c r="AY346" s="152" t="s">
        <v>386</v>
      </c>
    </row>
    <row r="347" spans="2:65" s="12" customFormat="1" ht="20.399999999999999">
      <c r="B347" s="150"/>
      <c r="D347" s="151" t="s">
        <v>398</v>
      </c>
      <c r="E347" s="152" t="s">
        <v>35</v>
      </c>
      <c r="F347" s="153" t="s">
        <v>577</v>
      </c>
      <c r="H347" s="152" t="s">
        <v>35</v>
      </c>
      <c r="I347" s="154"/>
      <c r="L347" s="150"/>
      <c r="M347" s="155"/>
      <c r="T347" s="156"/>
      <c r="AT347" s="152" t="s">
        <v>398</v>
      </c>
      <c r="AU347" s="152" t="s">
        <v>103</v>
      </c>
      <c r="AV347" s="12" t="s">
        <v>89</v>
      </c>
      <c r="AW347" s="12" t="s">
        <v>42</v>
      </c>
      <c r="AX347" s="12" t="s">
        <v>81</v>
      </c>
      <c r="AY347" s="152" t="s">
        <v>386</v>
      </c>
    </row>
    <row r="348" spans="2:65" s="12" customFormat="1" ht="10.199999999999999">
      <c r="B348" s="150"/>
      <c r="D348" s="151" t="s">
        <v>398</v>
      </c>
      <c r="E348" s="152" t="s">
        <v>35</v>
      </c>
      <c r="F348" s="153" t="s">
        <v>578</v>
      </c>
      <c r="H348" s="152" t="s">
        <v>35</v>
      </c>
      <c r="I348" s="154"/>
      <c r="L348" s="150"/>
      <c r="M348" s="155"/>
      <c r="T348" s="156"/>
      <c r="AT348" s="152" t="s">
        <v>398</v>
      </c>
      <c r="AU348" s="152" t="s">
        <v>103</v>
      </c>
      <c r="AV348" s="12" t="s">
        <v>89</v>
      </c>
      <c r="AW348" s="12" t="s">
        <v>42</v>
      </c>
      <c r="AX348" s="12" t="s">
        <v>81</v>
      </c>
      <c r="AY348" s="152" t="s">
        <v>386</v>
      </c>
    </row>
    <row r="349" spans="2:65" s="12" customFormat="1" ht="20.399999999999999">
      <c r="B349" s="150"/>
      <c r="D349" s="151" t="s">
        <v>398</v>
      </c>
      <c r="E349" s="152" t="s">
        <v>35</v>
      </c>
      <c r="F349" s="153" t="s">
        <v>575</v>
      </c>
      <c r="H349" s="152" t="s">
        <v>35</v>
      </c>
      <c r="I349" s="154"/>
      <c r="L349" s="150"/>
      <c r="M349" s="155"/>
      <c r="T349" s="156"/>
      <c r="AT349" s="152" t="s">
        <v>398</v>
      </c>
      <c r="AU349" s="152" t="s">
        <v>103</v>
      </c>
      <c r="AV349" s="12" t="s">
        <v>89</v>
      </c>
      <c r="AW349" s="12" t="s">
        <v>42</v>
      </c>
      <c r="AX349" s="12" t="s">
        <v>81</v>
      </c>
      <c r="AY349" s="152" t="s">
        <v>386</v>
      </c>
    </row>
    <row r="350" spans="2:65" s="13" customFormat="1" ht="10.199999999999999">
      <c r="B350" s="157"/>
      <c r="D350" s="151" t="s">
        <v>398</v>
      </c>
      <c r="E350" s="158" t="s">
        <v>35</v>
      </c>
      <c r="F350" s="159" t="s">
        <v>229</v>
      </c>
      <c r="H350" s="160">
        <v>4.5590000000000002</v>
      </c>
      <c r="I350" s="161"/>
      <c r="L350" s="157"/>
      <c r="M350" s="162"/>
      <c r="T350" s="163"/>
      <c r="AT350" s="164" t="s">
        <v>398</v>
      </c>
      <c r="AU350" s="164" t="s">
        <v>103</v>
      </c>
      <c r="AV350" s="13" t="s">
        <v>91</v>
      </c>
      <c r="AW350" s="13" t="s">
        <v>42</v>
      </c>
      <c r="AX350" s="13" t="s">
        <v>89</v>
      </c>
      <c r="AY350" s="164" t="s">
        <v>386</v>
      </c>
    </row>
    <row r="351" spans="2:65" s="1" customFormat="1" ht="21.75" customHeight="1">
      <c r="B351" s="34"/>
      <c r="C351" s="133" t="s">
        <v>579</v>
      </c>
      <c r="D351" s="133" t="s">
        <v>390</v>
      </c>
      <c r="E351" s="134" t="s">
        <v>580</v>
      </c>
      <c r="F351" s="135" t="s">
        <v>581</v>
      </c>
      <c r="G351" s="136" t="s">
        <v>393</v>
      </c>
      <c r="H351" s="137">
        <v>24.646999999999998</v>
      </c>
      <c r="I351" s="138"/>
      <c r="J351" s="139">
        <f>ROUND(I351*H351,2)</f>
        <v>0</v>
      </c>
      <c r="K351" s="135" t="s">
        <v>394</v>
      </c>
      <c r="L351" s="34"/>
      <c r="M351" s="140" t="s">
        <v>35</v>
      </c>
      <c r="N351" s="141" t="s">
        <v>52</v>
      </c>
      <c r="P351" s="142">
        <f>O351*H351</f>
        <v>0</v>
      </c>
      <c r="Q351" s="142">
        <v>0</v>
      </c>
      <c r="R351" s="142">
        <f>Q351*H351</f>
        <v>0</v>
      </c>
      <c r="S351" s="142">
        <v>0</v>
      </c>
      <c r="T351" s="143">
        <f>S351*H351</f>
        <v>0</v>
      </c>
      <c r="AR351" s="144" t="s">
        <v>116</v>
      </c>
      <c r="AT351" s="144" t="s">
        <v>390</v>
      </c>
      <c r="AU351" s="144" t="s">
        <v>103</v>
      </c>
      <c r="AY351" s="18" t="s">
        <v>386</v>
      </c>
      <c r="BE351" s="145">
        <f>IF(N351="základní",J351,0)</f>
        <v>0</v>
      </c>
      <c r="BF351" s="145">
        <f>IF(N351="snížená",J351,0)</f>
        <v>0</v>
      </c>
      <c r="BG351" s="145">
        <f>IF(N351="zákl. přenesená",J351,0)</f>
        <v>0</v>
      </c>
      <c r="BH351" s="145">
        <f>IF(N351="sníž. přenesená",J351,0)</f>
        <v>0</v>
      </c>
      <c r="BI351" s="145">
        <f>IF(N351="nulová",J351,0)</f>
        <v>0</v>
      </c>
      <c r="BJ351" s="18" t="s">
        <v>89</v>
      </c>
      <c r="BK351" s="145">
        <f>ROUND(I351*H351,2)</f>
        <v>0</v>
      </c>
      <c r="BL351" s="18" t="s">
        <v>116</v>
      </c>
      <c r="BM351" s="144" t="s">
        <v>582</v>
      </c>
    </row>
    <row r="352" spans="2:65" s="1" customFormat="1" ht="10.199999999999999">
      <c r="B352" s="34"/>
      <c r="D352" s="146" t="s">
        <v>396</v>
      </c>
      <c r="F352" s="147" t="s">
        <v>583</v>
      </c>
      <c r="I352" s="148"/>
      <c r="L352" s="34"/>
      <c r="M352" s="149"/>
      <c r="T352" s="55"/>
      <c r="AT352" s="18" t="s">
        <v>396</v>
      </c>
      <c r="AU352" s="18" t="s">
        <v>103</v>
      </c>
    </row>
    <row r="353" spans="2:65" s="12" customFormat="1" ht="10.199999999999999">
      <c r="B353" s="150"/>
      <c r="D353" s="151" t="s">
        <v>398</v>
      </c>
      <c r="E353" s="152" t="s">
        <v>35</v>
      </c>
      <c r="F353" s="153" t="s">
        <v>399</v>
      </c>
      <c r="H353" s="152" t="s">
        <v>35</v>
      </c>
      <c r="I353" s="154"/>
      <c r="L353" s="150"/>
      <c r="M353" s="155"/>
      <c r="T353" s="156"/>
      <c r="AT353" s="152" t="s">
        <v>398</v>
      </c>
      <c r="AU353" s="152" t="s">
        <v>103</v>
      </c>
      <c r="AV353" s="12" t="s">
        <v>89</v>
      </c>
      <c r="AW353" s="12" t="s">
        <v>42</v>
      </c>
      <c r="AX353" s="12" t="s">
        <v>81</v>
      </c>
      <c r="AY353" s="152" t="s">
        <v>386</v>
      </c>
    </row>
    <row r="354" spans="2:65" s="12" customFormat="1" ht="10.199999999999999">
      <c r="B354" s="150"/>
      <c r="D354" s="151" t="s">
        <v>398</v>
      </c>
      <c r="E354" s="152" t="s">
        <v>35</v>
      </c>
      <c r="F354" s="153" t="s">
        <v>400</v>
      </c>
      <c r="H354" s="152" t="s">
        <v>35</v>
      </c>
      <c r="I354" s="154"/>
      <c r="L354" s="150"/>
      <c r="M354" s="155"/>
      <c r="T354" s="156"/>
      <c r="AT354" s="152" t="s">
        <v>398</v>
      </c>
      <c r="AU354" s="152" t="s">
        <v>103</v>
      </c>
      <c r="AV354" s="12" t="s">
        <v>89</v>
      </c>
      <c r="AW354" s="12" t="s">
        <v>42</v>
      </c>
      <c r="AX354" s="12" t="s">
        <v>81</v>
      </c>
      <c r="AY354" s="152" t="s">
        <v>386</v>
      </c>
    </row>
    <row r="355" spans="2:65" s="12" customFormat="1" ht="10.199999999999999">
      <c r="B355" s="150"/>
      <c r="D355" s="151" t="s">
        <v>398</v>
      </c>
      <c r="E355" s="152" t="s">
        <v>35</v>
      </c>
      <c r="F355" s="153" t="s">
        <v>573</v>
      </c>
      <c r="H355" s="152" t="s">
        <v>35</v>
      </c>
      <c r="I355" s="154"/>
      <c r="L355" s="150"/>
      <c r="M355" s="155"/>
      <c r="T355" s="156"/>
      <c r="AT355" s="152" t="s">
        <v>398</v>
      </c>
      <c r="AU355" s="152" t="s">
        <v>103</v>
      </c>
      <c r="AV355" s="12" t="s">
        <v>89</v>
      </c>
      <c r="AW355" s="12" t="s">
        <v>42</v>
      </c>
      <c r="AX355" s="12" t="s">
        <v>81</v>
      </c>
      <c r="AY355" s="152" t="s">
        <v>386</v>
      </c>
    </row>
    <row r="356" spans="2:65" s="12" customFormat="1" ht="10.199999999999999">
      <c r="B356" s="150"/>
      <c r="D356" s="151" t="s">
        <v>398</v>
      </c>
      <c r="E356" s="152" t="s">
        <v>35</v>
      </c>
      <c r="F356" s="153" t="s">
        <v>574</v>
      </c>
      <c r="H356" s="152" t="s">
        <v>35</v>
      </c>
      <c r="I356" s="154"/>
      <c r="L356" s="150"/>
      <c r="M356" s="155"/>
      <c r="T356" s="156"/>
      <c r="AT356" s="152" t="s">
        <v>398</v>
      </c>
      <c r="AU356" s="152" t="s">
        <v>103</v>
      </c>
      <c r="AV356" s="12" t="s">
        <v>89</v>
      </c>
      <c r="AW356" s="12" t="s">
        <v>42</v>
      </c>
      <c r="AX356" s="12" t="s">
        <v>81</v>
      </c>
      <c r="AY356" s="152" t="s">
        <v>386</v>
      </c>
    </row>
    <row r="357" spans="2:65" s="12" customFormat="1" ht="10.199999999999999">
      <c r="B357" s="150"/>
      <c r="D357" s="151" t="s">
        <v>398</v>
      </c>
      <c r="E357" s="152" t="s">
        <v>35</v>
      </c>
      <c r="F357" s="153" t="s">
        <v>584</v>
      </c>
      <c r="H357" s="152" t="s">
        <v>35</v>
      </c>
      <c r="I357" s="154"/>
      <c r="L357" s="150"/>
      <c r="M357" s="155"/>
      <c r="T357" s="156"/>
      <c r="AT357" s="152" t="s">
        <v>398</v>
      </c>
      <c r="AU357" s="152" t="s">
        <v>103</v>
      </c>
      <c r="AV357" s="12" t="s">
        <v>89</v>
      </c>
      <c r="AW357" s="12" t="s">
        <v>42</v>
      </c>
      <c r="AX357" s="12" t="s">
        <v>81</v>
      </c>
      <c r="AY357" s="152" t="s">
        <v>386</v>
      </c>
    </row>
    <row r="358" spans="2:65" s="12" customFormat="1" ht="10.199999999999999">
      <c r="B358" s="150"/>
      <c r="D358" s="151" t="s">
        <v>398</v>
      </c>
      <c r="E358" s="152" t="s">
        <v>35</v>
      </c>
      <c r="F358" s="153" t="s">
        <v>576</v>
      </c>
      <c r="H358" s="152" t="s">
        <v>35</v>
      </c>
      <c r="I358" s="154"/>
      <c r="L358" s="150"/>
      <c r="M358" s="155"/>
      <c r="T358" s="156"/>
      <c r="AT358" s="152" t="s">
        <v>398</v>
      </c>
      <c r="AU358" s="152" t="s">
        <v>103</v>
      </c>
      <c r="AV358" s="12" t="s">
        <v>89</v>
      </c>
      <c r="AW358" s="12" t="s">
        <v>42</v>
      </c>
      <c r="AX358" s="12" t="s">
        <v>81</v>
      </c>
      <c r="AY358" s="152" t="s">
        <v>386</v>
      </c>
    </row>
    <row r="359" spans="2:65" s="12" customFormat="1" ht="10.199999999999999">
      <c r="B359" s="150"/>
      <c r="D359" s="151" t="s">
        <v>398</v>
      </c>
      <c r="E359" s="152" t="s">
        <v>35</v>
      </c>
      <c r="F359" s="153" t="s">
        <v>585</v>
      </c>
      <c r="H359" s="152" t="s">
        <v>35</v>
      </c>
      <c r="I359" s="154"/>
      <c r="L359" s="150"/>
      <c r="M359" s="155"/>
      <c r="T359" s="156"/>
      <c r="AT359" s="152" t="s">
        <v>398</v>
      </c>
      <c r="AU359" s="152" t="s">
        <v>103</v>
      </c>
      <c r="AV359" s="12" t="s">
        <v>89</v>
      </c>
      <c r="AW359" s="12" t="s">
        <v>42</v>
      </c>
      <c r="AX359" s="12" t="s">
        <v>81</v>
      </c>
      <c r="AY359" s="152" t="s">
        <v>386</v>
      </c>
    </row>
    <row r="360" spans="2:65" s="12" customFormat="1" ht="10.199999999999999">
      <c r="B360" s="150"/>
      <c r="D360" s="151" t="s">
        <v>398</v>
      </c>
      <c r="E360" s="152" t="s">
        <v>35</v>
      </c>
      <c r="F360" s="153" t="s">
        <v>578</v>
      </c>
      <c r="H360" s="152" t="s">
        <v>35</v>
      </c>
      <c r="I360" s="154"/>
      <c r="L360" s="150"/>
      <c r="M360" s="155"/>
      <c r="T360" s="156"/>
      <c r="AT360" s="152" t="s">
        <v>398</v>
      </c>
      <c r="AU360" s="152" t="s">
        <v>103</v>
      </c>
      <c r="AV360" s="12" t="s">
        <v>89</v>
      </c>
      <c r="AW360" s="12" t="s">
        <v>42</v>
      </c>
      <c r="AX360" s="12" t="s">
        <v>81</v>
      </c>
      <c r="AY360" s="152" t="s">
        <v>386</v>
      </c>
    </row>
    <row r="361" spans="2:65" s="12" customFormat="1" ht="10.199999999999999">
      <c r="B361" s="150"/>
      <c r="D361" s="151" t="s">
        <v>398</v>
      </c>
      <c r="E361" s="152" t="s">
        <v>35</v>
      </c>
      <c r="F361" s="153" t="s">
        <v>586</v>
      </c>
      <c r="H361" s="152" t="s">
        <v>35</v>
      </c>
      <c r="I361" s="154"/>
      <c r="L361" s="150"/>
      <c r="M361" s="155"/>
      <c r="T361" s="156"/>
      <c r="AT361" s="152" t="s">
        <v>398</v>
      </c>
      <c r="AU361" s="152" t="s">
        <v>103</v>
      </c>
      <c r="AV361" s="12" t="s">
        <v>89</v>
      </c>
      <c r="AW361" s="12" t="s">
        <v>42</v>
      </c>
      <c r="AX361" s="12" t="s">
        <v>81</v>
      </c>
      <c r="AY361" s="152" t="s">
        <v>386</v>
      </c>
    </row>
    <row r="362" spans="2:65" s="13" customFormat="1" ht="10.199999999999999">
      <c r="B362" s="157"/>
      <c r="D362" s="151" t="s">
        <v>398</v>
      </c>
      <c r="E362" s="158" t="s">
        <v>35</v>
      </c>
      <c r="F362" s="159" t="s">
        <v>232</v>
      </c>
      <c r="H362" s="160">
        <v>24.646999999999998</v>
      </c>
      <c r="I362" s="161"/>
      <c r="L362" s="157"/>
      <c r="M362" s="162"/>
      <c r="T362" s="163"/>
      <c r="AT362" s="164" t="s">
        <v>398</v>
      </c>
      <c r="AU362" s="164" t="s">
        <v>103</v>
      </c>
      <c r="AV362" s="13" t="s">
        <v>91</v>
      </c>
      <c r="AW362" s="13" t="s">
        <v>42</v>
      </c>
      <c r="AX362" s="13" t="s">
        <v>89</v>
      </c>
      <c r="AY362" s="164" t="s">
        <v>386</v>
      </c>
    </row>
    <row r="363" spans="2:65" s="1" customFormat="1" ht="21.75" customHeight="1">
      <c r="B363" s="34"/>
      <c r="C363" s="133" t="s">
        <v>587</v>
      </c>
      <c r="D363" s="133" t="s">
        <v>390</v>
      </c>
      <c r="E363" s="134" t="s">
        <v>588</v>
      </c>
      <c r="F363" s="135" t="s">
        <v>589</v>
      </c>
      <c r="G363" s="136" t="s">
        <v>393</v>
      </c>
      <c r="H363" s="137">
        <v>29.206</v>
      </c>
      <c r="I363" s="138"/>
      <c r="J363" s="139">
        <f>ROUND(I363*H363,2)</f>
        <v>0</v>
      </c>
      <c r="K363" s="135" t="s">
        <v>394</v>
      </c>
      <c r="L363" s="34"/>
      <c r="M363" s="140" t="s">
        <v>35</v>
      </c>
      <c r="N363" s="141" t="s">
        <v>52</v>
      </c>
      <c r="P363" s="142">
        <f>O363*H363</f>
        <v>0</v>
      </c>
      <c r="Q363" s="142">
        <v>0</v>
      </c>
      <c r="R363" s="142">
        <f>Q363*H363</f>
        <v>0</v>
      </c>
      <c r="S363" s="142">
        <v>0</v>
      </c>
      <c r="T363" s="143">
        <f>S363*H363</f>
        <v>0</v>
      </c>
      <c r="AR363" s="144" t="s">
        <v>116</v>
      </c>
      <c r="AT363" s="144" t="s">
        <v>390</v>
      </c>
      <c r="AU363" s="144" t="s">
        <v>103</v>
      </c>
      <c r="AY363" s="18" t="s">
        <v>386</v>
      </c>
      <c r="BE363" s="145">
        <f>IF(N363="základní",J363,0)</f>
        <v>0</v>
      </c>
      <c r="BF363" s="145">
        <f>IF(N363="snížená",J363,0)</f>
        <v>0</v>
      </c>
      <c r="BG363" s="145">
        <f>IF(N363="zákl. přenesená",J363,0)</f>
        <v>0</v>
      </c>
      <c r="BH363" s="145">
        <f>IF(N363="sníž. přenesená",J363,0)</f>
        <v>0</v>
      </c>
      <c r="BI363" s="145">
        <f>IF(N363="nulová",J363,0)</f>
        <v>0</v>
      </c>
      <c r="BJ363" s="18" t="s">
        <v>89</v>
      </c>
      <c r="BK363" s="145">
        <f>ROUND(I363*H363,2)</f>
        <v>0</v>
      </c>
      <c r="BL363" s="18" t="s">
        <v>116</v>
      </c>
      <c r="BM363" s="144" t="s">
        <v>590</v>
      </c>
    </row>
    <row r="364" spans="2:65" s="1" customFormat="1" ht="10.199999999999999">
      <c r="B364" s="34"/>
      <c r="D364" s="146" t="s">
        <v>396</v>
      </c>
      <c r="F364" s="147" t="s">
        <v>591</v>
      </c>
      <c r="I364" s="148"/>
      <c r="L364" s="34"/>
      <c r="M364" s="149"/>
      <c r="T364" s="55"/>
      <c r="AT364" s="18" t="s">
        <v>396</v>
      </c>
      <c r="AU364" s="18" t="s">
        <v>103</v>
      </c>
    </row>
    <row r="365" spans="2:65" s="13" customFormat="1" ht="10.199999999999999">
      <c r="B365" s="157"/>
      <c r="D365" s="151" t="s">
        <v>398</v>
      </c>
      <c r="E365" s="164" t="s">
        <v>35</v>
      </c>
      <c r="F365" s="158" t="s">
        <v>592</v>
      </c>
      <c r="H365" s="160">
        <v>4.5590000000000002</v>
      </c>
      <c r="I365" s="161"/>
      <c r="L365" s="157"/>
      <c r="M365" s="162"/>
      <c r="T365" s="163"/>
      <c r="AT365" s="164" t="s">
        <v>398</v>
      </c>
      <c r="AU365" s="164" t="s">
        <v>103</v>
      </c>
      <c r="AV365" s="13" t="s">
        <v>91</v>
      </c>
      <c r="AW365" s="13" t="s">
        <v>42</v>
      </c>
      <c r="AX365" s="13" t="s">
        <v>81</v>
      </c>
      <c r="AY365" s="164" t="s">
        <v>386</v>
      </c>
    </row>
    <row r="366" spans="2:65" s="13" customFormat="1" ht="10.199999999999999">
      <c r="B366" s="157"/>
      <c r="D366" s="151" t="s">
        <v>398</v>
      </c>
      <c r="E366" s="164" t="s">
        <v>35</v>
      </c>
      <c r="F366" s="158" t="s">
        <v>593</v>
      </c>
      <c r="H366" s="160">
        <v>24.646999999999998</v>
      </c>
      <c r="I366" s="161"/>
      <c r="L366" s="157"/>
      <c r="M366" s="162"/>
      <c r="T366" s="163"/>
      <c r="AT366" s="164" t="s">
        <v>398</v>
      </c>
      <c r="AU366" s="164" t="s">
        <v>103</v>
      </c>
      <c r="AV366" s="13" t="s">
        <v>91</v>
      </c>
      <c r="AW366" s="13" t="s">
        <v>42</v>
      </c>
      <c r="AX366" s="13" t="s">
        <v>81</v>
      </c>
      <c r="AY366" s="164" t="s">
        <v>386</v>
      </c>
    </row>
    <row r="367" spans="2:65" s="14" customFormat="1" ht="10.199999999999999">
      <c r="B367" s="178"/>
      <c r="D367" s="151" t="s">
        <v>398</v>
      </c>
      <c r="E367" s="179" t="s">
        <v>35</v>
      </c>
      <c r="F367" s="180" t="s">
        <v>594</v>
      </c>
      <c r="H367" s="181">
        <v>29.206</v>
      </c>
      <c r="I367" s="182"/>
      <c r="L367" s="178"/>
      <c r="M367" s="183"/>
      <c r="T367" s="184"/>
      <c r="AT367" s="179" t="s">
        <v>398</v>
      </c>
      <c r="AU367" s="179" t="s">
        <v>103</v>
      </c>
      <c r="AV367" s="14" t="s">
        <v>116</v>
      </c>
      <c r="AW367" s="14" t="s">
        <v>42</v>
      </c>
      <c r="AX367" s="14" t="s">
        <v>89</v>
      </c>
      <c r="AY367" s="179" t="s">
        <v>386</v>
      </c>
    </row>
    <row r="368" spans="2:65" s="1" customFormat="1" ht="24.15" customHeight="1">
      <c r="B368" s="34"/>
      <c r="C368" s="133" t="s">
        <v>595</v>
      </c>
      <c r="D368" s="133" t="s">
        <v>390</v>
      </c>
      <c r="E368" s="134" t="s">
        <v>596</v>
      </c>
      <c r="F368" s="135" t="s">
        <v>597</v>
      </c>
      <c r="G368" s="136" t="s">
        <v>393</v>
      </c>
      <c r="H368" s="137">
        <v>116.824</v>
      </c>
      <c r="I368" s="138"/>
      <c r="J368" s="139">
        <f>ROUND(I368*H368,2)</f>
        <v>0</v>
      </c>
      <c r="K368" s="135" t="s">
        <v>394</v>
      </c>
      <c r="L368" s="34"/>
      <c r="M368" s="140" t="s">
        <v>35</v>
      </c>
      <c r="N368" s="141" t="s">
        <v>52</v>
      </c>
      <c r="P368" s="142">
        <f>O368*H368</f>
        <v>0</v>
      </c>
      <c r="Q368" s="142">
        <v>0</v>
      </c>
      <c r="R368" s="142">
        <f>Q368*H368</f>
        <v>0</v>
      </c>
      <c r="S368" s="142">
        <v>0</v>
      </c>
      <c r="T368" s="143">
        <f>S368*H368</f>
        <v>0</v>
      </c>
      <c r="AR368" s="144" t="s">
        <v>116</v>
      </c>
      <c r="AT368" s="144" t="s">
        <v>390</v>
      </c>
      <c r="AU368" s="144" t="s">
        <v>103</v>
      </c>
      <c r="AY368" s="18" t="s">
        <v>386</v>
      </c>
      <c r="BE368" s="145">
        <f>IF(N368="základní",J368,0)</f>
        <v>0</v>
      </c>
      <c r="BF368" s="145">
        <f>IF(N368="snížená",J368,0)</f>
        <v>0</v>
      </c>
      <c r="BG368" s="145">
        <f>IF(N368="zákl. přenesená",J368,0)</f>
        <v>0</v>
      </c>
      <c r="BH368" s="145">
        <f>IF(N368="sníž. přenesená",J368,0)</f>
        <v>0</v>
      </c>
      <c r="BI368" s="145">
        <f>IF(N368="nulová",J368,0)</f>
        <v>0</v>
      </c>
      <c r="BJ368" s="18" t="s">
        <v>89</v>
      </c>
      <c r="BK368" s="145">
        <f>ROUND(I368*H368,2)</f>
        <v>0</v>
      </c>
      <c r="BL368" s="18" t="s">
        <v>116</v>
      </c>
      <c r="BM368" s="144" t="s">
        <v>598</v>
      </c>
    </row>
    <row r="369" spans="2:65" s="1" customFormat="1" ht="10.199999999999999">
      <c r="B369" s="34"/>
      <c r="D369" s="146" t="s">
        <v>396</v>
      </c>
      <c r="F369" s="147" t="s">
        <v>599</v>
      </c>
      <c r="I369" s="148"/>
      <c r="L369" s="34"/>
      <c r="M369" s="149"/>
      <c r="T369" s="55"/>
      <c r="AT369" s="18" t="s">
        <v>396</v>
      </c>
      <c r="AU369" s="18" t="s">
        <v>103</v>
      </c>
    </row>
    <row r="370" spans="2:65" s="13" customFormat="1" ht="10.199999999999999">
      <c r="B370" s="157"/>
      <c r="D370" s="151" t="s">
        <v>398</v>
      </c>
      <c r="E370" s="164" t="s">
        <v>35</v>
      </c>
      <c r="F370" s="158" t="s">
        <v>592</v>
      </c>
      <c r="H370" s="160">
        <v>4.5590000000000002</v>
      </c>
      <c r="I370" s="161"/>
      <c r="L370" s="157"/>
      <c r="M370" s="162"/>
      <c r="T370" s="163"/>
      <c r="AT370" s="164" t="s">
        <v>398</v>
      </c>
      <c r="AU370" s="164" t="s">
        <v>103</v>
      </c>
      <c r="AV370" s="13" t="s">
        <v>91</v>
      </c>
      <c r="AW370" s="13" t="s">
        <v>42</v>
      </c>
      <c r="AX370" s="13" t="s">
        <v>81</v>
      </c>
      <c r="AY370" s="164" t="s">
        <v>386</v>
      </c>
    </row>
    <row r="371" spans="2:65" s="13" customFormat="1" ht="10.199999999999999">
      <c r="B371" s="157"/>
      <c r="D371" s="151" t="s">
        <v>398</v>
      </c>
      <c r="E371" s="164" t="s">
        <v>35</v>
      </c>
      <c r="F371" s="158" t="s">
        <v>593</v>
      </c>
      <c r="H371" s="160">
        <v>24.646999999999998</v>
      </c>
      <c r="I371" s="161"/>
      <c r="L371" s="157"/>
      <c r="M371" s="162"/>
      <c r="T371" s="163"/>
      <c r="AT371" s="164" t="s">
        <v>398</v>
      </c>
      <c r="AU371" s="164" t="s">
        <v>103</v>
      </c>
      <c r="AV371" s="13" t="s">
        <v>91</v>
      </c>
      <c r="AW371" s="13" t="s">
        <v>42</v>
      </c>
      <c r="AX371" s="13" t="s">
        <v>81</v>
      </c>
      <c r="AY371" s="164" t="s">
        <v>386</v>
      </c>
    </row>
    <row r="372" spans="2:65" s="14" customFormat="1" ht="10.199999999999999">
      <c r="B372" s="178"/>
      <c r="D372" s="151" t="s">
        <v>398</v>
      </c>
      <c r="E372" s="179" t="s">
        <v>35</v>
      </c>
      <c r="F372" s="180" t="s">
        <v>594</v>
      </c>
      <c r="H372" s="181">
        <v>29.206</v>
      </c>
      <c r="I372" s="182"/>
      <c r="L372" s="178"/>
      <c r="M372" s="183"/>
      <c r="T372" s="184"/>
      <c r="AT372" s="179" t="s">
        <v>398</v>
      </c>
      <c r="AU372" s="179" t="s">
        <v>103</v>
      </c>
      <c r="AV372" s="14" t="s">
        <v>116</v>
      </c>
      <c r="AW372" s="14" t="s">
        <v>42</v>
      </c>
      <c r="AX372" s="14" t="s">
        <v>89</v>
      </c>
      <c r="AY372" s="179" t="s">
        <v>386</v>
      </c>
    </row>
    <row r="373" spans="2:65" s="13" customFormat="1" ht="10.199999999999999">
      <c r="B373" s="157"/>
      <c r="D373" s="151" t="s">
        <v>398</v>
      </c>
      <c r="F373" s="158" t="s">
        <v>600</v>
      </c>
      <c r="H373" s="160">
        <v>116.824</v>
      </c>
      <c r="I373" s="161"/>
      <c r="L373" s="157"/>
      <c r="M373" s="162"/>
      <c r="T373" s="163"/>
      <c r="AT373" s="164" t="s">
        <v>398</v>
      </c>
      <c r="AU373" s="164" t="s">
        <v>103</v>
      </c>
      <c r="AV373" s="13" t="s">
        <v>91</v>
      </c>
      <c r="AW373" s="13" t="s">
        <v>4</v>
      </c>
      <c r="AX373" s="13" t="s">
        <v>89</v>
      </c>
      <c r="AY373" s="164" t="s">
        <v>386</v>
      </c>
    </row>
    <row r="374" spans="2:65" s="11" customFormat="1" ht="20.85" customHeight="1">
      <c r="B374" s="121"/>
      <c r="D374" s="122" t="s">
        <v>80</v>
      </c>
      <c r="E374" s="131" t="s">
        <v>601</v>
      </c>
      <c r="F374" s="131" t="s">
        <v>602</v>
      </c>
      <c r="I374" s="124"/>
      <c r="J374" s="132">
        <f>BK374</f>
        <v>0</v>
      </c>
      <c r="L374" s="121"/>
      <c r="M374" s="126"/>
      <c r="P374" s="127">
        <f>SUM(P375:P435)</f>
        <v>0</v>
      </c>
      <c r="R374" s="127">
        <f>SUM(R375:R435)</f>
        <v>0</v>
      </c>
      <c r="T374" s="128">
        <f>SUM(T375:T435)</f>
        <v>0</v>
      </c>
      <c r="AR374" s="122" t="s">
        <v>89</v>
      </c>
      <c r="AT374" s="129" t="s">
        <v>80</v>
      </c>
      <c r="AU374" s="129" t="s">
        <v>91</v>
      </c>
      <c r="AY374" s="122" t="s">
        <v>386</v>
      </c>
      <c r="BK374" s="130">
        <f>SUM(BK375:BK435)</f>
        <v>0</v>
      </c>
    </row>
    <row r="375" spans="2:65" s="1" customFormat="1" ht="37.799999999999997" customHeight="1">
      <c r="B375" s="34"/>
      <c r="C375" s="133" t="s">
        <v>603</v>
      </c>
      <c r="D375" s="133" t="s">
        <v>390</v>
      </c>
      <c r="E375" s="134" t="s">
        <v>604</v>
      </c>
      <c r="F375" s="135" t="s">
        <v>605</v>
      </c>
      <c r="G375" s="136" t="s">
        <v>393</v>
      </c>
      <c r="H375" s="137">
        <v>172.75</v>
      </c>
      <c r="I375" s="138"/>
      <c r="J375" s="139">
        <f>ROUND(I375*H375,2)</f>
        <v>0</v>
      </c>
      <c r="K375" s="135" t="s">
        <v>394</v>
      </c>
      <c r="L375" s="34"/>
      <c r="M375" s="140" t="s">
        <v>35</v>
      </c>
      <c r="N375" s="141" t="s">
        <v>52</v>
      </c>
      <c r="P375" s="142">
        <f>O375*H375</f>
        <v>0</v>
      </c>
      <c r="Q375" s="142">
        <v>0</v>
      </c>
      <c r="R375" s="142">
        <f>Q375*H375</f>
        <v>0</v>
      </c>
      <c r="S375" s="142">
        <v>0</v>
      </c>
      <c r="T375" s="143">
        <f>S375*H375</f>
        <v>0</v>
      </c>
      <c r="AR375" s="144" t="s">
        <v>116</v>
      </c>
      <c r="AT375" s="144" t="s">
        <v>390</v>
      </c>
      <c r="AU375" s="144" t="s">
        <v>103</v>
      </c>
      <c r="AY375" s="18" t="s">
        <v>386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8" t="s">
        <v>89</v>
      </c>
      <c r="BK375" s="145">
        <f>ROUND(I375*H375,2)</f>
        <v>0</v>
      </c>
      <c r="BL375" s="18" t="s">
        <v>116</v>
      </c>
      <c r="BM375" s="144" t="s">
        <v>606</v>
      </c>
    </row>
    <row r="376" spans="2:65" s="1" customFormat="1" ht="10.199999999999999">
      <c r="B376" s="34"/>
      <c r="D376" s="146" t="s">
        <v>396</v>
      </c>
      <c r="F376" s="147" t="s">
        <v>607</v>
      </c>
      <c r="I376" s="148"/>
      <c r="L376" s="34"/>
      <c r="M376" s="149"/>
      <c r="T376" s="55"/>
      <c r="AT376" s="18" t="s">
        <v>396</v>
      </c>
      <c r="AU376" s="18" t="s">
        <v>103</v>
      </c>
    </row>
    <row r="377" spans="2:65" s="12" customFormat="1" ht="10.199999999999999">
      <c r="B377" s="150"/>
      <c r="D377" s="151" t="s">
        <v>398</v>
      </c>
      <c r="E377" s="152" t="s">
        <v>35</v>
      </c>
      <c r="F377" s="153" t="s">
        <v>399</v>
      </c>
      <c r="H377" s="152" t="s">
        <v>35</v>
      </c>
      <c r="I377" s="154"/>
      <c r="L377" s="150"/>
      <c r="M377" s="155"/>
      <c r="T377" s="156"/>
      <c r="AT377" s="152" t="s">
        <v>398</v>
      </c>
      <c r="AU377" s="152" t="s">
        <v>103</v>
      </c>
      <c r="AV377" s="12" t="s">
        <v>89</v>
      </c>
      <c r="AW377" s="12" t="s">
        <v>42</v>
      </c>
      <c r="AX377" s="12" t="s">
        <v>81</v>
      </c>
      <c r="AY377" s="152" t="s">
        <v>386</v>
      </c>
    </row>
    <row r="378" spans="2:65" s="12" customFormat="1" ht="10.199999999999999">
      <c r="B378" s="150"/>
      <c r="D378" s="151" t="s">
        <v>398</v>
      </c>
      <c r="E378" s="152" t="s">
        <v>35</v>
      </c>
      <c r="F378" s="153" t="s">
        <v>608</v>
      </c>
      <c r="H378" s="152" t="s">
        <v>35</v>
      </c>
      <c r="I378" s="154"/>
      <c r="L378" s="150"/>
      <c r="M378" s="155"/>
      <c r="T378" s="156"/>
      <c r="AT378" s="152" t="s">
        <v>398</v>
      </c>
      <c r="AU378" s="152" t="s">
        <v>103</v>
      </c>
      <c r="AV378" s="12" t="s">
        <v>89</v>
      </c>
      <c r="AW378" s="12" t="s">
        <v>42</v>
      </c>
      <c r="AX378" s="12" t="s">
        <v>81</v>
      </c>
      <c r="AY378" s="152" t="s">
        <v>386</v>
      </c>
    </row>
    <row r="379" spans="2:65" s="12" customFormat="1" ht="10.199999999999999">
      <c r="B379" s="150"/>
      <c r="D379" s="151" t="s">
        <v>398</v>
      </c>
      <c r="E379" s="152" t="s">
        <v>35</v>
      </c>
      <c r="F379" s="153" t="s">
        <v>400</v>
      </c>
      <c r="H379" s="152" t="s">
        <v>35</v>
      </c>
      <c r="I379" s="154"/>
      <c r="L379" s="150"/>
      <c r="M379" s="155"/>
      <c r="T379" s="156"/>
      <c r="AT379" s="152" t="s">
        <v>398</v>
      </c>
      <c r="AU379" s="152" t="s">
        <v>103</v>
      </c>
      <c r="AV379" s="12" t="s">
        <v>89</v>
      </c>
      <c r="AW379" s="12" t="s">
        <v>42</v>
      </c>
      <c r="AX379" s="12" t="s">
        <v>81</v>
      </c>
      <c r="AY379" s="152" t="s">
        <v>386</v>
      </c>
    </row>
    <row r="380" spans="2:65" s="12" customFormat="1" ht="10.199999999999999">
      <c r="B380" s="150"/>
      <c r="D380" s="151" t="s">
        <v>398</v>
      </c>
      <c r="E380" s="152" t="s">
        <v>35</v>
      </c>
      <c r="F380" s="153" t="s">
        <v>609</v>
      </c>
      <c r="H380" s="152" t="s">
        <v>35</v>
      </c>
      <c r="I380" s="154"/>
      <c r="L380" s="150"/>
      <c r="M380" s="155"/>
      <c r="T380" s="156"/>
      <c r="AT380" s="152" t="s">
        <v>398</v>
      </c>
      <c r="AU380" s="152" t="s">
        <v>103</v>
      </c>
      <c r="AV380" s="12" t="s">
        <v>89</v>
      </c>
      <c r="AW380" s="12" t="s">
        <v>42</v>
      </c>
      <c r="AX380" s="12" t="s">
        <v>81</v>
      </c>
      <c r="AY380" s="152" t="s">
        <v>386</v>
      </c>
    </row>
    <row r="381" spans="2:65" s="12" customFormat="1" ht="20.399999999999999">
      <c r="B381" s="150"/>
      <c r="D381" s="151" t="s">
        <v>398</v>
      </c>
      <c r="E381" s="152" t="s">
        <v>35</v>
      </c>
      <c r="F381" s="153" t="s">
        <v>610</v>
      </c>
      <c r="H381" s="152" t="s">
        <v>35</v>
      </c>
      <c r="I381" s="154"/>
      <c r="L381" s="150"/>
      <c r="M381" s="155"/>
      <c r="T381" s="156"/>
      <c r="AT381" s="152" t="s">
        <v>398</v>
      </c>
      <c r="AU381" s="152" t="s">
        <v>103</v>
      </c>
      <c r="AV381" s="12" t="s">
        <v>89</v>
      </c>
      <c r="AW381" s="12" t="s">
        <v>42</v>
      </c>
      <c r="AX381" s="12" t="s">
        <v>81</v>
      </c>
      <c r="AY381" s="152" t="s">
        <v>386</v>
      </c>
    </row>
    <row r="382" spans="2:65" s="12" customFormat="1" ht="20.399999999999999">
      <c r="B382" s="150"/>
      <c r="D382" s="151" t="s">
        <v>398</v>
      </c>
      <c r="E382" s="152" t="s">
        <v>35</v>
      </c>
      <c r="F382" s="153" t="s">
        <v>611</v>
      </c>
      <c r="H382" s="152" t="s">
        <v>35</v>
      </c>
      <c r="I382" s="154"/>
      <c r="L382" s="150"/>
      <c r="M382" s="155"/>
      <c r="T382" s="156"/>
      <c r="AT382" s="152" t="s">
        <v>398</v>
      </c>
      <c r="AU382" s="152" t="s">
        <v>103</v>
      </c>
      <c r="AV382" s="12" t="s">
        <v>89</v>
      </c>
      <c r="AW382" s="12" t="s">
        <v>42</v>
      </c>
      <c r="AX382" s="12" t="s">
        <v>81</v>
      </c>
      <c r="AY382" s="152" t="s">
        <v>386</v>
      </c>
    </row>
    <row r="383" spans="2:65" s="13" customFormat="1" ht="10.199999999999999">
      <c r="B383" s="157"/>
      <c r="D383" s="151" t="s">
        <v>398</v>
      </c>
      <c r="E383" s="158" t="s">
        <v>35</v>
      </c>
      <c r="F383" s="159" t="s">
        <v>263</v>
      </c>
      <c r="H383" s="160">
        <v>172.75</v>
      </c>
      <c r="I383" s="161"/>
      <c r="L383" s="157"/>
      <c r="M383" s="162"/>
      <c r="T383" s="163"/>
      <c r="AT383" s="164" t="s">
        <v>398</v>
      </c>
      <c r="AU383" s="164" t="s">
        <v>103</v>
      </c>
      <c r="AV383" s="13" t="s">
        <v>91</v>
      </c>
      <c r="AW383" s="13" t="s">
        <v>42</v>
      </c>
      <c r="AX383" s="13" t="s">
        <v>89</v>
      </c>
      <c r="AY383" s="164" t="s">
        <v>386</v>
      </c>
    </row>
    <row r="384" spans="2:65" s="1" customFormat="1" ht="10.199999999999999">
      <c r="B384" s="34"/>
      <c r="D384" s="151" t="s">
        <v>412</v>
      </c>
      <c r="F384" s="165" t="s">
        <v>413</v>
      </c>
      <c r="L384" s="34"/>
      <c r="M384" s="149"/>
      <c r="T384" s="55"/>
      <c r="AU384" s="18" t="s">
        <v>103</v>
      </c>
    </row>
    <row r="385" spans="2:65" s="1" customFormat="1" ht="10.199999999999999">
      <c r="B385" s="34"/>
      <c r="D385" s="151" t="s">
        <v>412</v>
      </c>
      <c r="F385" s="166" t="s">
        <v>414</v>
      </c>
      <c r="H385" s="167">
        <v>863.75</v>
      </c>
      <c r="L385" s="34"/>
      <c r="M385" s="149"/>
      <c r="T385" s="55"/>
      <c r="AU385" s="18" t="s">
        <v>103</v>
      </c>
    </row>
    <row r="386" spans="2:65" s="1" customFormat="1" ht="37.799999999999997" customHeight="1">
      <c r="B386" s="34"/>
      <c r="C386" s="133" t="s">
        <v>612</v>
      </c>
      <c r="D386" s="133" t="s">
        <v>390</v>
      </c>
      <c r="E386" s="134" t="s">
        <v>440</v>
      </c>
      <c r="F386" s="135" t="s">
        <v>441</v>
      </c>
      <c r="G386" s="136" t="s">
        <v>442</v>
      </c>
      <c r="H386" s="137">
        <v>431.875</v>
      </c>
      <c r="I386" s="138"/>
      <c r="J386" s="139">
        <f>ROUND(I386*H386,2)</f>
        <v>0</v>
      </c>
      <c r="K386" s="135" t="s">
        <v>394</v>
      </c>
      <c r="L386" s="34"/>
      <c r="M386" s="140" t="s">
        <v>35</v>
      </c>
      <c r="N386" s="141" t="s">
        <v>52</v>
      </c>
      <c r="P386" s="142">
        <f>O386*H386</f>
        <v>0</v>
      </c>
      <c r="Q386" s="142">
        <v>0</v>
      </c>
      <c r="R386" s="142">
        <f>Q386*H386</f>
        <v>0</v>
      </c>
      <c r="S386" s="142">
        <v>0</v>
      </c>
      <c r="T386" s="143">
        <f>S386*H386</f>
        <v>0</v>
      </c>
      <c r="AR386" s="144" t="s">
        <v>116</v>
      </c>
      <c r="AT386" s="144" t="s">
        <v>390</v>
      </c>
      <c r="AU386" s="144" t="s">
        <v>103</v>
      </c>
      <c r="AY386" s="18" t="s">
        <v>386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8" t="s">
        <v>89</v>
      </c>
      <c r="BK386" s="145">
        <f>ROUND(I386*H386,2)</f>
        <v>0</v>
      </c>
      <c r="BL386" s="18" t="s">
        <v>116</v>
      </c>
      <c r="BM386" s="144" t="s">
        <v>613</v>
      </c>
    </row>
    <row r="387" spans="2:65" s="1" customFormat="1" ht="10.199999999999999">
      <c r="B387" s="34"/>
      <c r="D387" s="146" t="s">
        <v>396</v>
      </c>
      <c r="F387" s="147" t="s">
        <v>444</v>
      </c>
      <c r="I387" s="148"/>
      <c r="L387" s="34"/>
      <c r="M387" s="149"/>
      <c r="T387" s="55"/>
      <c r="AT387" s="18" t="s">
        <v>396</v>
      </c>
      <c r="AU387" s="18" t="s">
        <v>103</v>
      </c>
    </row>
    <row r="388" spans="2:65" s="12" customFormat="1" ht="10.199999999999999">
      <c r="B388" s="150"/>
      <c r="D388" s="151" t="s">
        <v>398</v>
      </c>
      <c r="E388" s="152" t="s">
        <v>35</v>
      </c>
      <c r="F388" s="153" t="s">
        <v>399</v>
      </c>
      <c r="H388" s="152" t="s">
        <v>35</v>
      </c>
      <c r="I388" s="154"/>
      <c r="L388" s="150"/>
      <c r="M388" s="155"/>
      <c r="T388" s="156"/>
      <c r="AT388" s="152" t="s">
        <v>398</v>
      </c>
      <c r="AU388" s="152" t="s">
        <v>103</v>
      </c>
      <c r="AV388" s="12" t="s">
        <v>89</v>
      </c>
      <c r="AW388" s="12" t="s">
        <v>42</v>
      </c>
      <c r="AX388" s="12" t="s">
        <v>81</v>
      </c>
      <c r="AY388" s="152" t="s">
        <v>386</v>
      </c>
    </row>
    <row r="389" spans="2:65" s="12" customFormat="1" ht="10.199999999999999">
      <c r="B389" s="150"/>
      <c r="D389" s="151" t="s">
        <v>398</v>
      </c>
      <c r="E389" s="152" t="s">
        <v>35</v>
      </c>
      <c r="F389" s="153" t="s">
        <v>614</v>
      </c>
      <c r="H389" s="152" t="s">
        <v>35</v>
      </c>
      <c r="I389" s="154"/>
      <c r="L389" s="150"/>
      <c r="M389" s="155"/>
      <c r="T389" s="156"/>
      <c r="AT389" s="152" t="s">
        <v>398</v>
      </c>
      <c r="AU389" s="152" t="s">
        <v>103</v>
      </c>
      <c r="AV389" s="12" t="s">
        <v>89</v>
      </c>
      <c r="AW389" s="12" t="s">
        <v>42</v>
      </c>
      <c r="AX389" s="12" t="s">
        <v>81</v>
      </c>
      <c r="AY389" s="152" t="s">
        <v>386</v>
      </c>
    </row>
    <row r="390" spans="2:65" s="12" customFormat="1" ht="10.199999999999999">
      <c r="B390" s="150"/>
      <c r="D390" s="151" t="s">
        <v>398</v>
      </c>
      <c r="E390" s="152" t="s">
        <v>35</v>
      </c>
      <c r="F390" s="153" t="s">
        <v>400</v>
      </c>
      <c r="H390" s="152" t="s">
        <v>35</v>
      </c>
      <c r="I390" s="154"/>
      <c r="L390" s="150"/>
      <c r="M390" s="155"/>
      <c r="T390" s="156"/>
      <c r="AT390" s="152" t="s">
        <v>398</v>
      </c>
      <c r="AU390" s="152" t="s">
        <v>103</v>
      </c>
      <c r="AV390" s="12" t="s">
        <v>89</v>
      </c>
      <c r="AW390" s="12" t="s">
        <v>42</v>
      </c>
      <c r="AX390" s="12" t="s">
        <v>81</v>
      </c>
      <c r="AY390" s="152" t="s">
        <v>386</v>
      </c>
    </row>
    <row r="391" spans="2:65" s="12" customFormat="1" ht="10.199999999999999">
      <c r="B391" s="150"/>
      <c r="D391" s="151" t="s">
        <v>398</v>
      </c>
      <c r="E391" s="152" t="s">
        <v>35</v>
      </c>
      <c r="F391" s="153" t="s">
        <v>609</v>
      </c>
      <c r="H391" s="152" t="s">
        <v>35</v>
      </c>
      <c r="I391" s="154"/>
      <c r="L391" s="150"/>
      <c r="M391" s="155"/>
      <c r="T391" s="156"/>
      <c r="AT391" s="152" t="s">
        <v>398</v>
      </c>
      <c r="AU391" s="152" t="s">
        <v>103</v>
      </c>
      <c r="AV391" s="12" t="s">
        <v>89</v>
      </c>
      <c r="AW391" s="12" t="s">
        <v>42</v>
      </c>
      <c r="AX391" s="12" t="s">
        <v>81</v>
      </c>
      <c r="AY391" s="152" t="s">
        <v>386</v>
      </c>
    </row>
    <row r="392" spans="2:65" s="12" customFormat="1" ht="10.199999999999999">
      <c r="B392" s="150"/>
      <c r="D392" s="151" t="s">
        <v>398</v>
      </c>
      <c r="E392" s="152" t="s">
        <v>35</v>
      </c>
      <c r="F392" s="153" t="s">
        <v>615</v>
      </c>
      <c r="H392" s="152" t="s">
        <v>35</v>
      </c>
      <c r="I392" s="154"/>
      <c r="L392" s="150"/>
      <c r="M392" s="155"/>
      <c r="T392" s="156"/>
      <c r="AT392" s="152" t="s">
        <v>398</v>
      </c>
      <c r="AU392" s="152" t="s">
        <v>103</v>
      </c>
      <c r="AV392" s="12" t="s">
        <v>89</v>
      </c>
      <c r="AW392" s="12" t="s">
        <v>42</v>
      </c>
      <c r="AX392" s="12" t="s">
        <v>81</v>
      </c>
      <c r="AY392" s="152" t="s">
        <v>386</v>
      </c>
    </row>
    <row r="393" spans="2:65" s="12" customFormat="1" ht="10.199999999999999">
      <c r="B393" s="150"/>
      <c r="D393" s="151" t="s">
        <v>398</v>
      </c>
      <c r="E393" s="152" t="s">
        <v>35</v>
      </c>
      <c r="F393" s="153" t="s">
        <v>616</v>
      </c>
      <c r="H393" s="152" t="s">
        <v>35</v>
      </c>
      <c r="I393" s="154"/>
      <c r="L393" s="150"/>
      <c r="M393" s="155"/>
      <c r="T393" s="156"/>
      <c r="AT393" s="152" t="s">
        <v>398</v>
      </c>
      <c r="AU393" s="152" t="s">
        <v>103</v>
      </c>
      <c r="AV393" s="12" t="s">
        <v>89</v>
      </c>
      <c r="AW393" s="12" t="s">
        <v>42</v>
      </c>
      <c r="AX393" s="12" t="s">
        <v>81</v>
      </c>
      <c r="AY393" s="152" t="s">
        <v>386</v>
      </c>
    </row>
    <row r="394" spans="2:65" s="13" customFormat="1" ht="10.199999999999999">
      <c r="B394" s="157"/>
      <c r="D394" s="151" t="s">
        <v>398</v>
      </c>
      <c r="E394" s="158" t="s">
        <v>35</v>
      </c>
      <c r="F394" s="159" t="s">
        <v>359</v>
      </c>
      <c r="H394" s="160">
        <v>431.875</v>
      </c>
      <c r="I394" s="161"/>
      <c r="L394" s="157"/>
      <c r="M394" s="162"/>
      <c r="T394" s="163"/>
      <c r="AT394" s="164" t="s">
        <v>398</v>
      </c>
      <c r="AU394" s="164" t="s">
        <v>103</v>
      </c>
      <c r="AV394" s="13" t="s">
        <v>91</v>
      </c>
      <c r="AW394" s="13" t="s">
        <v>42</v>
      </c>
      <c r="AX394" s="13" t="s">
        <v>89</v>
      </c>
      <c r="AY394" s="164" t="s">
        <v>386</v>
      </c>
    </row>
    <row r="395" spans="2:65" s="1" customFormat="1" ht="10.199999999999999">
      <c r="B395" s="34"/>
      <c r="D395" s="151" t="s">
        <v>412</v>
      </c>
      <c r="F395" s="165" t="s">
        <v>413</v>
      </c>
      <c r="L395" s="34"/>
      <c r="M395" s="149"/>
      <c r="T395" s="55"/>
      <c r="AU395" s="18" t="s">
        <v>103</v>
      </c>
    </row>
    <row r="396" spans="2:65" s="1" customFormat="1" ht="10.199999999999999">
      <c r="B396" s="34"/>
      <c r="D396" s="151" t="s">
        <v>412</v>
      </c>
      <c r="F396" s="166" t="s">
        <v>414</v>
      </c>
      <c r="H396" s="167">
        <v>863.75</v>
      </c>
      <c r="L396" s="34"/>
      <c r="M396" s="149"/>
      <c r="T396" s="55"/>
      <c r="AU396" s="18" t="s">
        <v>103</v>
      </c>
    </row>
    <row r="397" spans="2:65" s="1" customFormat="1" ht="37.799999999999997" customHeight="1">
      <c r="B397" s="34"/>
      <c r="C397" s="133" t="s">
        <v>617</v>
      </c>
      <c r="D397" s="133" t="s">
        <v>390</v>
      </c>
      <c r="E397" s="134" t="s">
        <v>454</v>
      </c>
      <c r="F397" s="135" t="s">
        <v>455</v>
      </c>
      <c r="G397" s="136" t="s">
        <v>393</v>
      </c>
      <c r="H397" s="137">
        <v>172.75</v>
      </c>
      <c r="I397" s="138"/>
      <c r="J397" s="139">
        <f>ROUND(I397*H397,2)</f>
        <v>0</v>
      </c>
      <c r="K397" s="135" t="s">
        <v>394</v>
      </c>
      <c r="L397" s="34"/>
      <c r="M397" s="140" t="s">
        <v>35</v>
      </c>
      <c r="N397" s="141" t="s">
        <v>52</v>
      </c>
      <c r="P397" s="142">
        <f>O397*H397</f>
        <v>0</v>
      </c>
      <c r="Q397" s="142">
        <v>0</v>
      </c>
      <c r="R397" s="142">
        <f>Q397*H397</f>
        <v>0</v>
      </c>
      <c r="S397" s="142">
        <v>0</v>
      </c>
      <c r="T397" s="143">
        <f>S397*H397</f>
        <v>0</v>
      </c>
      <c r="AR397" s="144" t="s">
        <v>116</v>
      </c>
      <c r="AT397" s="144" t="s">
        <v>390</v>
      </c>
      <c r="AU397" s="144" t="s">
        <v>103</v>
      </c>
      <c r="AY397" s="18" t="s">
        <v>386</v>
      </c>
      <c r="BE397" s="145">
        <f>IF(N397="základní",J397,0)</f>
        <v>0</v>
      </c>
      <c r="BF397" s="145">
        <f>IF(N397="snížená",J397,0)</f>
        <v>0</v>
      </c>
      <c r="BG397" s="145">
        <f>IF(N397="zákl. přenesená",J397,0)</f>
        <v>0</v>
      </c>
      <c r="BH397" s="145">
        <f>IF(N397="sníž. přenesená",J397,0)</f>
        <v>0</v>
      </c>
      <c r="BI397" s="145">
        <f>IF(N397="nulová",J397,0)</f>
        <v>0</v>
      </c>
      <c r="BJ397" s="18" t="s">
        <v>89</v>
      </c>
      <c r="BK397" s="145">
        <f>ROUND(I397*H397,2)</f>
        <v>0</v>
      </c>
      <c r="BL397" s="18" t="s">
        <v>116</v>
      </c>
      <c r="BM397" s="144" t="s">
        <v>618</v>
      </c>
    </row>
    <row r="398" spans="2:65" s="1" customFormat="1" ht="10.199999999999999">
      <c r="B398" s="34"/>
      <c r="D398" s="146" t="s">
        <v>396</v>
      </c>
      <c r="F398" s="147" t="s">
        <v>457</v>
      </c>
      <c r="I398" s="148"/>
      <c r="L398" s="34"/>
      <c r="M398" s="149"/>
      <c r="T398" s="55"/>
      <c r="AT398" s="18" t="s">
        <v>396</v>
      </c>
      <c r="AU398" s="18" t="s">
        <v>103</v>
      </c>
    </row>
    <row r="399" spans="2:65" s="12" customFormat="1" ht="10.199999999999999">
      <c r="B399" s="150"/>
      <c r="D399" s="151" t="s">
        <v>398</v>
      </c>
      <c r="E399" s="152" t="s">
        <v>35</v>
      </c>
      <c r="F399" s="153" t="s">
        <v>619</v>
      </c>
      <c r="H399" s="152" t="s">
        <v>35</v>
      </c>
      <c r="I399" s="154"/>
      <c r="L399" s="150"/>
      <c r="M399" s="155"/>
      <c r="T399" s="156"/>
      <c r="AT399" s="152" t="s">
        <v>398</v>
      </c>
      <c r="AU399" s="152" t="s">
        <v>103</v>
      </c>
      <c r="AV399" s="12" t="s">
        <v>89</v>
      </c>
      <c r="AW399" s="12" t="s">
        <v>42</v>
      </c>
      <c r="AX399" s="12" t="s">
        <v>81</v>
      </c>
      <c r="AY399" s="152" t="s">
        <v>386</v>
      </c>
    </row>
    <row r="400" spans="2:65" s="13" customFormat="1" ht="10.199999999999999">
      <c r="B400" s="157"/>
      <c r="D400" s="151" t="s">
        <v>398</v>
      </c>
      <c r="E400" s="164" t="s">
        <v>35</v>
      </c>
      <c r="F400" s="158" t="s">
        <v>620</v>
      </c>
      <c r="H400" s="160">
        <v>172.75</v>
      </c>
      <c r="I400" s="161"/>
      <c r="L400" s="157"/>
      <c r="M400" s="162"/>
      <c r="T400" s="163"/>
      <c r="AT400" s="164" t="s">
        <v>398</v>
      </c>
      <c r="AU400" s="164" t="s">
        <v>103</v>
      </c>
      <c r="AV400" s="13" t="s">
        <v>91</v>
      </c>
      <c r="AW400" s="13" t="s">
        <v>42</v>
      </c>
      <c r="AX400" s="13" t="s">
        <v>89</v>
      </c>
      <c r="AY400" s="164" t="s">
        <v>386</v>
      </c>
    </row>
    <row r="401" spans="2:65" s="1" customFormat="1" ht="44.25" customHeight="1">
      <c r="B401" s="34"/>
      <c r="C401" s="133" t="s">
        <v>621</v>
      </c>
      <c r="D401" s="133" t="s">
        <v>390</v>
      </c>
      <c r="E401" s="134" t="s">
        <v>458</v>
      </c>
      <c r="F401" s="135" t="s">
        <v>459</v>
      </c>
      <c r="G401" s="136" t="s">
        <v>460</v>
      </c>
      <c r="H401" s="137">
        <v>302.31299999999999</v>
      </c>
      <c r="I401" s="138"/>
      <c r="J401" s="139">
        <f>ROUND(I401*H401,2)</f>
        <v>0</v>
      </c>
      <c r="K401" s="135" t="s">
        <v>394</v>
      </c>
      <c r="L401" s="34"/>
      <c r="M401" s="140" t="s">
        <v>35</v>
      </c>
      <c r="N401" s="141" t="s">
        <v>52</v>
      </c>
      <c r="P401" s="142">
        <f>O401*H401</f>
        <v>0</v>
      </c>
      <c r="Q401" s="142">
        <v>0</v>
      </c>
      <c r="R401" s="142">
        <f>Q401*H401</f>
        <v>0</v>
      </c>
      <c r="S401" s="142">
        <v>0</v>
      </c>
      <c r="T401" s="143">
        <f>S401*H401</f>
        <v>0</v>
      </c>
      <c r="AR401" s="144" t="s">
        <v>116</v>
      </c>
      <c r="AT401" s="144" t="s">
        <v>390</v>
      </c>
      <c r="AU401" s="144" t="s">
        <v>103</v>
      </c>
      <c r="AY401" s="18" t="s">
        <v>386</v>
      </c>
      <c r="BE401" s="145">
        <f>IF(N401="základní",J401,0)</f>
        <v>0</v>
      </c>
      <c r="BF401" s="145">
        <f>IF(N401="snížená",J401,0)</f>
        <v>0</v>
      </c>
      <c r="BG401" s="145">
        <f>IF(N401="zákl. přenesená",J401,0)</f>
        <v>0</v>
      </c>
      <c r="BH401" s="145">
        <f>IF(N401="sníž. přenesená",J401,0)</f>
        <v>0</v>
      </c>
      <c r="BI401" s="145">
        <f>IF(N401="nulová",J401,0)</f>
        <v>0</v>
      </c>
      <c r="BJ401" s="18" t="s">
        <v>89</v>
      </c>
      <c r="BK401" s="145">
        <f>ROUND(I401*H401,2)</f>
        <v>0</v>
      </c>
      <c r="BL401" s="18" t="s">
        <v>116</v>
      </c>
      <c r="BM401" s="144" t="s">
        <v>622</v>
      </c>
    </row>
    <row r="402" spans="2:65" s="1" customFormat="1" ht="10.199999999999999">
      <c r="B402" s="34"/>
      <c r="D402" s="146" t="s">
        <v>396</v>
      </c>
      <c r="F402" s="147" t="s">
        <v>462</v>
      </c>
      <c r="I402" s="148"/>
      <c r="L402" s="34"/>
      <c r="M402" s="149"/>
      <c r="T402" s="55"/>
      <c r="AT402" s="18" t="s">
        <v>396</v>
      </c>
      <c r="AU402" s="18" t="s">
        <v>103</v>
      </c>
    </row>
    <row r="403" spans="2:65" s="12" customFormat="1" ht="10.199999999999999">
      <c r="B403" s="150"/>
      <c r="D403" s="151" t="s">
        <v>398</v>
      </c>
      <c r="E403" s="152" t="s">
        <v>35</v>
      </c>
      <c r="F403" s="153" t="s">
        <v>619</v>
      </c>
      <c r="H403" s="152" t="s">
        <v>35</v>
      </c>
      <c r="I403" s="154"/>
      <c r="L403" s="150"/>
      <c r="M403" s="155"/>
      <c r="T403" s="156"/>
      <c r="AT403" s="152" t="s">
        <v>398</v>
      </c>
      <c r="AU403" s="152" t="s">
        <v>103</v>
      </c>
      <c r="AV403" s="12" t="s">
        <v>89</v>
      </c>
      <c r="AW403" s="12" t="s">
        <v>42</v>
      </c>
      <c r="AX403" s="12" t="s">
        <v>81</v>
      </c>
      <c r="AY403" s="152" t="s">
        <v>386</v>
      </c>
    </row>
    <row r="404" spans="2:65" s="13" customFormat="1" ht="10.199999999999999">
      <c r="B404" s="157"/>
      <c r="D404" s="151" t="s">
        <v>398</v>
      </c>
      <c r="E404" s="164" t="s">
        <v>35</v>
      </c>
      <c r="F404" s="158" t="s">
        <v>620</v>
      </c>
      <c r="H404" s="160">
        <v>172.75</v>
      </c>
      <c r="I404" s="161"/>
      <c r="L404" s="157"/>
      <c r="M404" s="162"/>
      <c r="T404" s="163"/>
      <c r="AT404" s="164" t="s">
        <v>398</v>
      </c>
      <c r="AU404" s="164" t="s">
        <v>103</v>
      </c>
      <c r="AV404" s="13" t="s">
        <v>91</v>
      </c>
      <c r="AW404" s="13" t="s">
        <v>42</v>
      </c>
      <c r="AX404" s="13" t="s">
        <v>89</v>
      </c>
      <c r="AY404" s="164" t="s">
        <v>386</v>
      </c>
    </row>
    <row r="405" spans="2:65" s="13" customFormat="1" ht="10.199999999999999">
      <c r="B405" s="157"/>
      <c r="D405" s="151" t="s">
        <v>398</v>
      </c>
      <c r="F405" s="158" t="s">
        <v>623</v>
      </c>
      <c r="H405" s="160">
        <v>302.31299999999999</v>
      </c>
      <c r="I405" s="161"/>
      <c r="L405" s="157"/>
      <c r="M405" s="162"/>
      <c r="T405" s="163"/>
      <c r="AT405" s="164" t="s">
        <v>398</v>
      </c>
      <c r="AU405" s="164" t="s">
        <v>103</v>
      </c>
      <c r="AV405" s="13" t="s">
        <v>91</v>
      </c>
      <c r="AW405" s="13" t="s">
        <v>4</v>
      </c>
      <c r="AX405" s="13" t="s">
        <v>89</v>
      </c>
      <c r="AY405" s="164" t="s">
        <v>386</v>
      </c>
    </row>
    <row r="406" spans="2:65" s="1" customFormat="1" ht="24.15" customHeight="1">
      <c r="B406" s="34"/>
      <c r="C406" s="133" t="s">
        <v>624</v>
      </c>
      <c r="D406" s="133" t="s">
        <v>390</v>
      </c>
      <c r="E406" s="134" t="s">
        <v>464</v>
      </c>
      <c r="F406" s="135" t="s">
        <v>465</v>
      </c>
      <c r="G406" s="136" t="s">
        <v>442</v>
      </c>
      <c r="H406" s="137">
        <v>431.875</v>
      </c>
      <c r="I406" s="138"/>
      <c r="J406" s="139">
        <f>ROUND(I406*H406,2)</f>
        <v>0</v>
      </c>
      <c r="K406" s="135" t="s">
        <v>394</v>
      </c>
      <c r="L406" s="34"/>
      <c r="M406" s="140" t="s">
        <v>35</v>
      </c>
      <c r="N406" s="141" t="s">
        <v>52</v>
      </c>
      <c r="P406" s="142">
        <f>O406*H406</f>
        <v>0</v>
      </c>
      <c r="Q406" s="142">
        <v>0</v>
      </c>
      <c r="R406" s="142">
        <f>Q406*H406</f>
        <v>0</v>
      </c>
      <c r="S406" s="142">
        <v>0</v>
      </c>
      <c r="T406" s="143">
        <f>S406*H406</f>
        <v>0</v>
      </c>
      <c r="AR406" s="144" t="s">
        <v>116</v>
      </c>
      <c r="AT406" s="144" t="s">
        <v>390</v>
      </c>
      <c r="AU406" s="144" t="s">
        <v>103</v>
      </c>
      <c r="AY406" s="18" t="s">
        <v>386</v>
      </c>
      <c r="BE406" s="145">
        <f>IF(N406="základní",J406,0)</f>
        <v>0</v>
      </c>
      <c r="BF406" s="145">
        <f>IF(N406="snížená",J406,0)</f>
        <v>0</v>
      </c>
      <c r="BG406" s="145">
        <f>IF(N406="zákl. přenesená",J406,0)</f>
        <v>0</v>
      </c>
      <c r="BH406" s="145">
        <f>IF(N406="sníž. přenesená",J406,0)</f>
        <v>0</v>
      </c>
      <c r="BI406" s="145">
        <f>IF(N406="nulová",J406,0)</f>
        <v>0</v>
      </c>
      <c r="BJ406" s="18" t="s">
        <v>89</v>
      </c>
      <c r="BK406" s="145">
        <f>ROUND(I406*H406,2)</f>
        <v>0</v>
      </c>
      <c r="BL406" s="18" t="s">
        <v>116</v>
      </c>
      <c r="BM406" s="144" t="s">
        <v>625</v>
      </c>
    </row>
    <row r="407" spans="2:65" s="1" customFormat="1" ht="10.199999999999999">
      <c r="B407" s="34"/>
      <c r="D407" s="146" t="s">
        <v>396</v>
      </c>
      <c r="F407" s="147" t="s">
        <v>467</v>
      </c>
      <c r="I407" s="148"/>
      <c r="L407" s="34"/>
      <c r="M407" s="149"/>
      <c r="T407" s="55"/>
      <c r="AT407" s="18" t="s">
        <v>396</v>
      </c>
      <c r="AU407" s="18" t="s">
        <v>103</v>
      </c>
    </row>
    <row r="408" spans="2:65" s="12" customFormat="1" ht="10.199999999999999">
      <c r="B408" s="150"/>
      <c r="D408" s="151" t="s">
        <v>398</v>
      </c>
      <c r="E408" s="152" t="s">
        <v>35</v>
      </c>
      <c r="F408" s="153" t="s">
        <v>399</v>
      </c>
      <c r="H408" s="152" t="s">
        <v>35</v>
      </c>
      <c r="I408" s="154"/>
      <c r="L408" s="150"/>
      <c r="M408" s="155"/>
      <c r="T408" s="156"/>
      <c r="AT408" s="152" t="s">
        <v>398</v>
      </c>
      <c r="AU408" s="152" t="s">
        <v>103</v>
      </c>
      <c r="AV408" s="12" t="s">
        <v>89</v>
      </c>
      <c r="AW408" s="12" t="s">
        <v>42</v>
      </c>
      <c r="AX408" s="12" t="s">
        <v>81</v>
      </c>
      <c r="AY408" s="152" t="s">
        <v>386</v>
      </c>
    </row>
    <row r="409" spans="2:65" s="12" customFormat="1" ht="10.199999999999999">
      <c r="B409" s="150"/>
      <c r="D409" s="151" t="s">
        <v>398</v>
      </c>
      <c r="E409" s="152" t="s">
        <v>35</v>
      </c>
      <c r="F409" s="153" t="s">
        <v>400</v>
      </c>
      <c r="H409" s="152" t="s">
        <v>35</v>
      </c>
      <c r="I409" s="154"/>
      <c r="L409" s="150"/>
      <c r="M409" s="155"/>
      <c r="T409" s="156"/>
      <c r="AT409" s="152" t="s">
        <v>398</v>
      </c>
      <c r="AU409" s="152" t="s">
        <v>103</v>
      </c>
      <c r="AV409" s="12" t="s">
        <v>89</v>
      </c>
      <c r="AW409" s="12" t="s">
        <v>42</v>
      </c>
      <c r="AX409" s="12" t="s">
        <v>81</v>
      </c>
      <c r="AY409" s="152" t="s">
        <v>386</v>
      </c>
    </row>
    <row r="410" spans="2:65" s="12" customFormat="1" ht="10.199999999999999">
      <c r="B410" s="150"/>
      <c r="D410" s="151" t="s">
        <v>398</v>
      </c>
      <c r="E410" s="152" t="s">
        <v>35</v>
      </c>
      <c r="F410" s="153" t="s">
        <v>609</v>
      </c>
      <c r="H410" s="152" t="s">
        <v>35</v>
      </c>
      <c r="I410" s="154"/>
      <c r="L410" s="150"/>
      <c r="M410" s="155"/>
      <c r="T410" s="156"/>
      <c r="AT410" s="152" t="s">
        <v>398</v>
      </c>
      <c r="AU410" s="152" t="s">
        <v>103</v>
      </c>
      <c r="AV410" s="12" t="s">
        <v>89</v>
      </c>
      <c r="AW410" s="12" t="s">
        <v>42</v>
      </c>
      <c r="AX410" s="12" t="s">
        <v>81</v>
      </c>
      <c r="AY410" s="152" t="s">
        <v>386</v>
      </c>
    </row>
    <row r="411" spans="2:65" s="12" customFormat="1" ht="10.199999999999999">
      <c r="B411" s="150"/>
      <c r="D411" s="151" t="s">
        <v>398</v>
      </c>
      <c r="E411" s="152" t="s">
        <v>35</v>
      </c>
      <c r="F411" s="153" t="s">
        <v>626</v>
      </c>
      <c r="H411" s="152" t="s">
        <v>35</v>
      </c>
      <c r="I411" s="154"/>
      <c r="L411" s="150"/>
      <c r="M411" s="155"/>
      <c r="T411" s="156"/>
      <c r="AT411" s="152" t="s">
        <v>398</v>
      </c>
      <c r="AU411" s="152" t="s">
        <v>103</v>
      </c>
      <c r="AV411" s="12" t="s">
        <v>89</v>
      </c>
      <c r="AW411" s="12" t="s">
        <v>42</v>
      </c>
      <c r="AX411" s="12" t="s">
        <v>81</v>
      </c>
      <c r="AY411" s="152" t="s">
        <v>386</v>
      </c>
    </row>
    <row r="412" spans="2:65" s="12" customFormat="1" ht="10.199999999999999">
      <c r="B412" s="150"/>
      <c r="D412" s="151" t="s">
        <v>398</v>
      </c>
      <c r="E412" s="152" t="s">
        <v>35</v>
      </c>
      <c r="F412" s="153" t="s">
        <v>616</v>
      </c>
      <c r="H412" s="152" t="s">
        <v>35</v>
      </c>
      <c r="I412" s="154"/>
      <c r="L412" s="150"/>
      <c r="M412" s="155"/>
      <c r="T412" s="156"/>
      <c r="AT412" s="152" t="s">
        <v>398</v>
      </c>
      <c r="AU412" s="152" t="s">
        <v>103</v>
      </c>
      <c r="AV412" s="12" t="s">
        <v>89</v>
      </c>
      <c r="AW412" s="12" t="s">
        <v>42</v>
      </c>
      <c r="AX412" s="12" t="s">
        <v>81</v>
      </c>
      <c r="AY412" s="152" t="s">
        <v>386</v>
      </c>
    </row>
    <row r="413" spans="2:65" s="13" customFormat="1" ht="10.199999999999999">
      <c r="B413" s="157"/>
      <c r="D413" s="151" t="s">
        <v>398</v>
      </c>
      <c r="E413" s="158" t="s">
        <v>35</v>
      </c>
      <c r="F413" s="159" t="s">
        <v>363</v>
      </c>
      <c r="H413" s="160">
        <v>431.875</v>
      </c>
      <c r="I413" s="161"/>
      <c r="L413" s="157"/>
      <c r="M413" s="162"/>
      <c r="T413" s="163"/>
      <c r="AT413" s="164" t="s">
        <v>398</v>
      </c>
      <c r="AU413" s="164" t="s">
        <v>103</v>
      </c>
      <c r="AV413" s="13" t="s">
        <v>91</v>
      </c>
      <c r="AW413" s="13" t="s">
        <v>42</v>
      </c>
      <c r="AX413" s="13" t="s">
        <v>89</v>
      </c>
      <c r="AY413" s="164" t="s">
        <v>386</v>
      </c>
    </row>
    <row r="414" spans="2:65" s="1" customFormat="1" ht="10.199999999999999">
      <c r="B414" s="34"/>
      <c r="D414" s="151" t="s">
        <v>412</v>
      </c>
      <c r="F414" s="165" t="s">
        <v>413</v>
      </c>
      <c r="L414" s="34"/>
      <c r="M414" s="149"/>
      <c r="T414" s="55"/>
      <c r="AU414" s="18" t="s">
        <v>103</v>
      </c>
    </row>
    <row r="415" spans="2:65" s="1" customFormat="1" ht="10.199999999999999">
      <c r="B415" s="34"/>
      <c r="D415" s="151" t="s">
        <v>412</v>
      </c>
      <c r="F415" s="166" t="s">
        <v>414</v>
      </c>
      <c r="H415" s="167">
        <v>863.75</v>
      </c>
      <c r="L415" s="34"/>
      <c r="M415" s="149"/>
      <c r="T415" s="55"/>
      <c r="AU415" s="18" t="s">
        <v>103</v>
      </c>
    </row>
    <row r="416" spans="2:65" s="1" customFormat="1" ht="37.799999999999997" customHeight="1">
      <c r="B416" s="34"/>
      <c r="C416" s="133" t="s">
        <v>627</v>
      </c>
      <c r="D416" s="133" t="s">
        <v>390</v>
      </c>
      <c r="E416" s="134" t="s">
        <v>628</v>
      </c>
      <c r="F416" s="135" t="s">
        <v>629</v>
      </c>
      <c r="G416" s="136" t="s">
        <v>442</v>
      </c>
      <c r="H416" s="137">
        <v>431.875</v>
      </c>
      <c r="I416" s="138"/>
      <c r="J416" s="139">
        <f>ROUND(I416*H416,2)</f>
        <v>0</v>
      </c>
      <c r="K416" s="135" t="s">
        <v>394</v>
      </c>
      <c r="L416" s="34"/>
      <c r="M416" s="140" t="s">
        <v>35</v>
      </c>
      <c r="N416" s="141" t="s">
        <v>52</v>
      </c>
      <c r="P416" s="142">
        <f>O416*H416</f>
        <v>0</v>
      </c>
      <c r="Q416" s="142">
        <v>0</v>
      </c>
      <c r="R416" s="142">
        <f>Q416*H416</f>
        <v>0</v>
      </c>
      <c r="S416" s="142">
        <v>0</v>
      </c>
      <c r="T416" s="143">
        <f>S416*H416</f>
        <v>0</v>
      </c>
      <c r="AR416" s="144" t="s">
        <v>116</v>
      </c>
      <c r="AT416" s="144" t="s">
        <v>390</v>
      </c>
      <c r="AU416" s="144" t="s">
        <v>103</v>
      </c>
      <c r="AY416" s="18" t="s">
        <v>386</v>
      </c>
      <c r="BE416" s="145">
        <f>IF(N416="základní",J416,0)</f>
        <v>0</v>
      </c>
      <c r="BF416" s="145">
        <f>IF(N416="snížená",J416,0)</f>
        <v>0</v>
      </c>
      <c r="BG416" s="145">
        <f>IF(N416="zákl. přenesená",J416,0)</f>
        <v>0</v>
      </c>
      <c r="BH416" s="145">
        <f>IF(N416="sníž. přenesená",J416,0)</f>
        <v>0</v>
      </c>
      <c r="BI416" s="145">
        <f>IF(N416="nulová",J416,0)</f>
        <v>0</v>
      </c>
      <c r="BJ416" s="18" t="s">
        <v>89</v>
      </c>
      <c r="BK416" s="145">
        <f>ROUND(I416*H416,2)</f>
        <v>0</v>
      </c>
      <c r="BL416" s="18" t="s">
        <v>116</v>
      </c>
      <c r="BM416" s="144" t="s">
        <v>630</v>
      </c>
    </row>
    <row r="417" spans="2:65" s="1" customFormat="1" ht="10.199999999999999">
      <c r="B417" s="34"/>
      <c r="D417" s="146" t="s">
        <v>396</v>
      </c>
      <c r="F417" s="147" t="s">
        <v>631</v>
      </c>
      <c r="I417" s="148"/>
      <c r="L417" s="34"/>
      <c r="M417" s="149"/>
      <c r="T417" s="55"/>
      <c r="AT417" s="18" t="s">
        <v>396</v>
      </c>
      <c r="AU417" s="18" t="s">
        <v>103</v>
      </c>
    </row>
    <row r="418" spans="2:65" s="12" customFormat="1" ht="10.199999999999999">
      <c r="B418" s="150"/>
      <c r="D418" s="151" t="s">
        <v>398</v>
      </c>
      <c r="E418" s="152" t="s">
        <v>35</v>
      </c>
      <c r="F418" s="153" t="s">
        <v>399</v>
      </c>
      <c r="H418" s="152" t="s">
        <v>35</v>
      </c>
      <c r="I418" s="154"/>
      <c r="L418" s="150"/>
      <c r="M418" s="155"/>
      <c r="T418" s="156"/>
      <c r="AT418" s="152" t="s">
        <v>398</v>
      </c>
      <c r="AU418" s="152" t="s">
        <v>103</v>
      </c>
      <c r="AV418" s="12" t="s">
        <v>89</v>
      </c>
      <c r="AW418" s="12" t="s">
        <v>42</v>
      </c>
      <c r="AX418" s="12" t="s">
        <v>81</v>
      </c>
      <c r="AY418" s="152" t="s">
        <v>386</v>
      </c>
    </row>
    <row r="419" spans="2:65" s="12" customFormat="1" ht="10.199999999999999">
      <c r="B419" s="150"/>
      <c r="D419" s="151" t="s">
        <v>398</v>
      </c>
      <c r="E419" s="152" t="s">
        <v>35</v>
      </c>
      <c r="F419" s="153" t="s">
        <v>400</v>
      </c>
      <c r="H419" s="152" t="s">
        <v>35</v>
      </c>
      <c r="I419" s="154"/>
      <c r="L419" s="150"/>
      <c r="M419" s="155"/>
      <c r="T419" s="156"/>
      <c r="AT419" s="152" t="s">
        <v>398</v>
      </c>
      <c r="AU419" s="152" t="s">
        <v>103</v>
      </c>
      <c r="AV419" s="12" t="s">
        <v>89</v>
      </c>
      <c r="AW419" s="12" t="s">
        <v>42</v>
      </c>
      <c r="AX419" s="12" t="s">
        <v>81</v>
      </c>
      <c r="AY419" s="152" t="s">
        <v>386</v>
      </c>
    </row>
    <row r="420" spans="2:65" s="12" customFormat="1" ht="10.199999999999999">
      <c r="B420" s="150"/>
      <c r="D420" s="151" t="s">
        <v>398</v>
      </c>
      <c r="E420" s="152" t="s">
        <v>35</v>
      </c>
      <c r="F420" s="153" t="s">
        <v>609</v>
      </c>
      <c r="H420" s="152" t="s">
        <v>35</v>
      </c>
      <c r="I420" s="154"/>
      <c r="L420" s="150"/>
      <c r="M420" s="155"/>
      <c r="T420" s="156"/>
      <c r="AT420" s="152" t="s">
        <v>398</v>
      </c>
      <c r="AU420" s="152" t="s">
        <v>103</v>
      </c>
      <c r="AV420" s="12" t="s">
        <v>89</v>
      </c>
      <c r="AW420" s="12" t="s">
        <v>42</v>
      </c>
      <c r="AX420" s="12" t="s">
        <v>81</v>
      </c>
      <c r="AY420" s="152" t="s">
        <v>386</v>
      </c>
    </row>
    <row r="421" spans="2:65" s="12" customFormat="1" ht="10.199999999999999">
      <c r="B421" s="150"/>
      <c r="D421" s="151" t="s">
        <v>398</v>
      </c>
      <c r="E421" s="152" t="s">
        <v>35</v>
      </c>
      <c r="F421" s="153" t="s">
        <v>626</v>
      </c>
      <c r="H421" s="152" t="s">
        <v>35</v>
      </c>
      <c r="I421" s="154"/>
      <c r="L421" s="150"/>
      <c r="M421" s="155"/>
      <c r="T421" s="156"/>
      <c r="AT421" s="152" t="s">
        <v>398</v>
      </c>
      <c r="AU421" s="152" t="s">
        <v>103</v>
      </c>
      <c r="AV421" s="12" t="s">
        <v>89</v>
      </c>
      <c r="AW421" s="12" t="s">
        <v>42</v>
      </c>
      <c r="AX421" s="12" t="s">
        <v>81</v>
      </c>
      <c r="AY421" s="152" t="s">
        <v>386</v>
      </c>
    </row>
    <row r="422" spans="2:65" s="12" customFormat="1" ht="10.199999999999999">
      <c r="B422" s="150"/>
      <c r="D422" s="151" t="s">
        <v>398</v>
      </c>
      <c r="E422" s="152" t="s">
        <v>35</v>
      </c>
      <c r="F422" s="153" t="s">
        <v>616</v>
      </c>
      <c r="H422" s="152" t="s">
        <v>35</v>
      </c>
      <c r="I422" s="154"/>
      <c r="L422" s="150"/>
      <c r="M422" s="155"/>
      <c r="T422" s="156"/>
      <c r="AT422" s="152" t="s">
        <v>398</v>
      </c>
      <c r="AU422" s="152" t="s">
        <v>103</v>
      </c>
      <c r="AV422" s="12" t="s">
        <v>89</v>
      </c>
      <c r="AW422" s="12" t="s">
        <v>42</v>
      </c>
      <c r="AX422" s="12" t="s">
        <v>81</v>
      </c>
      <c r="AY422" s="152" t="s">
        <v>386</v>
      </c>
    </row>
    <row r="423" spans="2:65" s="13" customFormat="1" ht="10.199999999999999">
      <c r="B423" s="157"/>
      <c r="D423" s="151" t="s">
        <v>398</v>
      </c>
      <c r="E423" s="158" t="s">
        <v>35</v>
      </c>
      <c r="F423" s="159" t="s">
        <v>363</v>
      </c>
      <c r="H423" s="160">
        <v>431.875</v>
      </c>
      <c r="I423" s="161"/>
      <c r="L423" s="157"/>
      <c r="M423" s="162"/>
      <c r="T423" s="163"/>
      <c r="AT423" s="164" t="s">
        <v>398</v>
      </c>
      <c r="AU423" s="164" t="s">
        <v>103</v>
      </c>
      <c r="AV423" s="13" t="s">
        <v>91</v>
      </c>
      <c r="AW423" s="13" t="s">
        <v>42</v>
      </c>
      <c r="AX423" s="13" t="s">
        <v>89</v>
      </c>
      <c r="AY423" s="164" t="s">
        <v>386</v>
      </c>
    </row>
    <row r="424" spans="2:65" s="1" customFormat="1" ht="10.199999999999999">
      <c r="B424" s="34"/>
      <c r="D424" s="151" t="s">
        <v>412</v>
      </c>
      <c r="F424" s="165" t="s">
        <v>413</v>
      </c>
      <c r="L424" s="34"/>
      <c r="M424" s="149"/>
      <c r="T424" s="55"/>
      <c r="AU424" s="18" t="s">
        <v>103</v>
      </c>
    </row>
    <row r="425" spans="2:65" s="1" customFormat="1" ht="10.199999999999999">
      <c r="B425" s="34"/>
      <c r="D425" s="151" t="s">
        <v>412</v>
      </c>
      <c r="F425" s="166" t="s">
        <v>414</v>
      </c>
      <c r="H425" s="167">
        <v>863.75</v>
      </c>
      <c r="L425" s="34"/>
      <c r="M425" s="149"/>
      <c r="T425" s="55"/>
      <c r="AU425" s="18" t="s">
        <v>103</v>
      </c>
    </row>
    <row r="426" spans="2:65" s="1" customFormat="1" ht="44.25" customHeight="1">
      <c r="B426" s="34"/>
      <c r="C426" s="133" t="s">
        <v>632</v>
      </c>
      <c r="D426" s="133" t="s">
        <v>390</v>
      </c>
      <c r="E426" s="134" t="s">
        <v>633</v>
      </c>
      <c r="F426" s="135" t="s">
        <v>634</v>
      </c>
      <c r="G426" s="136" t="s">
        <v>442</v>
      </c>
      <c r="H426" s="137">
        <v>431.875</v>
      </c>
      <c r="I426" s="138"/>
      <c r="J426" s="139">
        <f>ROUND(I426*H426,2)</f>
        <v>0</v>
      </c>
      <c r="K426" s="135" t="s">
        <v>394</v>
      </c>
      <c r="L426" s="34"/>
      <c r="M426" s="140" t="s">
        <v>35</v>
      </c>
      <c r="N426" s="141" t="s">
        <v>52</v>
      </c>
      <c r="P426" s="142">
        <f>O426*H426</f>
        <v>0</v>
      </c>
      <c r="Q426" s="142">
        <v>0</v>
      </c>
      <c r="R426" s="142">
        <f>Q426*H426</f>
        <v>0</v>
      </c>
      <c r="S426" s="142">
        <v>0</v>
      </c>
      <c r="T426" s="143">
        <f>S426*H426</f>
        <v>0</v>
      </c>
      <c r="AR426" s="144" t="s">
        <v>116</v>
      </c>
      <c r="AT426" s="144" t="s">
        <v>390</v>
      </c>
      <c r="AU426" s="144" t="s">
        <v>103</v>
      </c>
      <c r="AY426" s="18" t="s">
        <v>386</v>
      </c>
      <c r="BE426" s="145">
        <f>IF(N426="základní",J426,0)</f>
        <v>0</v>
      </c>
      <c r="BF426" s="145">
        <f>IF(N426="snížená",J426,0)</f>
        <v>0</v>
      </c>
      <c r="BG426" s="145">
        <f>IF(N426="zákl. přenesená",J426,0)</f>
        <v>0</v>
      </c>
      <c r="BH426" s="145">
        <f>IF(N426="sníž. přenesená",J426,0)</f>
        <v>0</v>
      </c>
      <c r="BI426" s="145">
        <f>IF(N426="nulová",J426,0)</f>
        <v>0</v>
      </c>
      <c r="BJ426" s="18" t="s">
        <v>89</v>
      </c>
      <c r="BK426" s="145">
        <f>ROUND(I426*H426,2)</f>
        <v>0</v>
      </c>
      <c r="BL426" s="18" t="s">
        <v>116</v>
      </c>
      <c r="BM426" s="144" t="s">
        <v>635</v>
      </c>
    </row>
    <row r="427" spans="2:65" s="1" customFormat="1" ht="10.199999999999999">
      <c r="B427" s="34"/>
      <c r="D427" s="146" t="s">
        <v>396</v>
      </c>
      <c r="F427" s="147" t="s">
        <v>636</v>
      </c>
      <c r="I427" s="148"/>
      <c r="L427" s="34"/>
      <c r="M427" s="149"/>
      <c r="T427" s="55"/>
      <c r="AT427" s="18" t="s">
        <v>396</v>
      </c>
      <c r="AU427" s="18" t="s">
        <v>103</v>
      </c>
    </row>
    <row r="428" spans="2:65" s="12" customFormat="1" ht="10.199999999999999">
      <c r="B428" s="150"/>
      <c r="D428" s="151" t="s">
        <v>398</v>
      </c>
      <c r="E428" s="152" t="s">
        <v>35</v>
      </c>
      <c r="F428" s="153" t="s">
        <v>399</v>
      </c>
      <c r="H428" s="152" t="s">
        <v>35</v>
      </c>
      <c r="I428" s="154"/>
      <c r="L428" s="150"/>
      <c r="M428" s="155"/>
      <c r="T428" s="156"/>
      <c r="AT428" s="152" t="s">
        <v>398</v>
      </c>
      <c r="AU428" s="152" t="s">
        <v>103</v>
      </c>
      <c r="AV428" s="12" t="s">
        <v>89</v>
      </c>
      <c r="AW428" s="12" t="s">
        <v>42</v>
      </c>
      <c r="AX428" s="12" t="s">
        <v>81</v>
      </c>
      <c r="AY428" s="152" t="s">
        <v>386</v>
      </c>
    </row>
    <row r="429" spans="2:65" s="12" customFormat="1" ht="10.199999999999999">
      <c r="B429" s="150"/>
      <c r="D429" s="151" t="s">
        <v>398</v>
      </c>
      <c r="E429" s="152" t="s">
        <v>35</v>
      </c>
      <c r="F429" s="153" t="s">
        <v>400</v>
      </c>
      <c r="H429" s="152" t="s">
        <v>35</v>
      </c>
      <c r="I429" s="154"/>
      <c r="L429" s="150"/>
      <c r="M429" s="155"/>
      <c r="T429" s="156"/>
      <c r="AT429" s="152" t="s">
        <v>398</v>
      </c>
      <c r="AU429" s="152" t="s">
        <v>103</v>
      </c>
      <c r="AV429" s="12" t="s">
        <v>89</v>
      </c>
      <c r="AW429" s="12" t="s">
        <v>42</v>
      </c>
      <c r="AX429" s="12" t="s">
        <v>81</v>
      </c>
      <c r="AY429" s="152" t="s">
        <v>386</v>
      </c>
    </row>
    <row r="430" spans="2:65" s="12" customFormat="1" ht="10.199999999999999">
      <c r="B430" s="150"/>
      <c r="D430" s="151" t="s">
        <v>398</v>
      </c>
      <c r="E430" s="152" t="s">
        <v>35</v>
      </c>
      <c r="F430" s="153" t="s">
        <v>609</v>
      </c>
      <c r="H430" s="152" t="s">
        <v>35</v>
      </c>
      <c r="I430" s="154"/>
      <c r="L430" s="150"/>
      <c r="M430" s="155"/>
      <c r="T430" s="156"/>
      <c r="AT430" s="152" t="s">
        <v>398</v>
      </c>
      <c r="AU430" s="152" t="s">
        <v>103</v>
      </c>
      <c r="AV430" s="12" t="s">
        <v>89</v>
      </c>
      <c r="AW430" s="12" t="s">
        <v>42</v>
      </c>
      <c r="AX430" s="12" t="s">
        <v>81</v>
      </c>
      <c r="AY430" s="152" t="s">
        <v>386</v>
      </c>
    </row>
    <row r="431" spans="2:65" s="12" customFormat="1" ht="10.199999999999999">
      <c r="B431" s="150"/>
      <c r="D431" s="151" t="s">
        <v>398</v>
      </c>
      <c r="E431" s="152" t="s">
        <v>35</v>
      </c>
      <c r="F431" s="153" t="s">
        <v>626</v>
      </c>
      <c r="H431" s="152" t="s">
        <v>35</v>
      </c>
      <c r="I431" s="154"/>
      <c r="L431" s="150"/>
      <c r="M431" s="155"/>
      <c r="T431" s="156"/>
      <c r="AT431" s="152" t="s">
        <v>398</v>
      </c>
      <c r="AU431" s="152" t="s">
        <v>103</v>
      </c>
      <c r="AV431" s="12" t="s">
        <v>89</v>
      </c>
      <c r="AW431" s="12" t="s">
        <v>42</v>
      </c>
      <c r="AX431" s="12" t="s">
        <v>81</v>
      </c>
      <c r="AY431" s="152" t="s">
        <v>386</v>
      </c>
    </row>
    <row r="432" spans="2:65" s="12" customFormat="1" ht="10.199999999999999">
      <c r="B432" s="150"/>
      <c r="D432" s="151" t="s">
        <v>398</v>
      </c>
      <c r="E432" s="152" t="s">
        <v>35</v>
      </c>
      <c r="F432" s="153" t="s">
        <v>616</v>
      </c>
      <c r="H432" s="152" t="s">
        <v>35</v>
      </c>
      <c r="I432" s="154"/>
      <c r="L432" s="150"/>
      <c r="M432" s="155"/>
      <c r="T432" s="156"/>
      <c r="AT432" s="152" t="s">
        <v>398</v>
      </c>
      <c r="AU432" s="152" t="s">
        <v>103</v>
      </c>
      <c r="AV432" s="12" t="s">
        <v>89</v>
      </c>
      <c r="AW432" s="12" t="s">
        <v>42</v>
      </c>
      <c r="AX432" s="12" t="s">
        <v>81</v>
      </c>
      <c r="AY432" s="152" t="s">
        <v>386</v>
      </c>
    </row>
    <row r="433" spans="2:65" s="13" customFormat="1" ht="10.199999999999999">
      <c r="B433" s="157"/>
      <c r="D433" s="151" t="s">
        <v>398</v>
      </c>
      <c r="E433" s="158" t="s">
        <v>35</v>
      </c>
      <c r="F433" s="159" t="s">
        <v>363</v>
      </c>
      <c r="H433" s="160">
        <v>431.875</v>
      </c>
      <c r="I433" s="161"/>
      <c r="L433" s="157"/>
      <c r="M433" s="162"/>
      <c r="T433" s="163"/>
      <c r="AT433" s="164" t="s">
        <v>398</v>
      </c>
      <c r="AU433" s="164" t="s">
        <v>103</v>
      </c>
      <c r="AV433" s="13" t="s">
        <v>91</v>
      </c>
      <c r="AW433" s="13" t="s">
        <v>42</v>
      </c>
      <c r="AX433" s="13" t="s">
        <v>89</v>
      </c>
      <c r="AY433" s="164" t="s">
        <v>386</v>
      </c>
    </row>
    <row r="434" spans="2:65" s="1" customFormat="1" ht="10.199999999999999">
      <c r="B434" s="34"/>
      <c r="D434" s="151" t="s">
        <v>412</v>
      </c>
      <c r="F434" s="165" t="s">
        <v>413</v>
      </c>
      <c r="L434" s="34"/>
      <c r="M434" s="149"/>
      <c r="T434" s="55"/>
      <c r="AU434" s="18" t="s">
        <v>103</v>
      </c>
    </row>
    <row r="435" spans="2:65" s="1" customFormat="1" ht="10.199999999999999">
      <c r="B435" s="34"/>
      <c r="D435" s="151" t="s">
        <v>412</v>
      </c>
      <c r="F435" s="166" t="s">
        <v>414</v>
      </c>
      <c r="H435" s="167">
        <v>863.75</v>
      </c>
      <c r="L435" s="34"/>
      <c r="M435" s="149"/>
      <c r="T435" s="55"/>
      <c r="AU435" s="18" t="s">
        <v>103</v>
      </c>
    </row>
    <row r="436" spans="2:65" s="11" customFormat="1" ht="22.8" customHeight="1">
      <c r="B436" s="121"/>
      <c r="D436" s="122" t="s">
        <v>80</v>
      </c>
      <c r="E436" s="131" t="s">
        <v>91</v>
      </c>
      <c r="F436" s="131" t="s">
        <v>637</v>
      </c>
      <c r="I436" s="124"/>
      <c r="J436" s="132">
        <f>BK436</f>
        <v>0</v>
      </c>
      <c r="L436" s="121"/>
      <c r="M436" s="126"/>
      <c r="P436" s="127">
        <f>P437</f>
        <v>0</v>
      </c>
      <c r="R436" s="127">
        <f>R437</f>
        <v>58.313290080000009</v>
      </c>
      <c r="T436" s="128">
        <f>T437</f>
        <v>0</v>
      </c>
      <c r="AR436" s="122" t="s">
        <v>89</v>
      </c>
      <c r="AT436" s="129" t="s">
        <v>80</v>
      </c>
      <c r="AU436" s="129" t="s">
        <v>89</v>
      </c>
      <c r="AY436" s="122" t="s">
        <v>386</v>
      </c>
      <c r="BK436" s="130">
        <f>BK437</f>
        <v>0</v>
      </c>
    </row>
    <row r="437" spans="2:65" s="11" customFormat="1" ht="20.85" customHeight="1">
      <c r="B437" s="121"/>
      <c r="D437" s="122" t="s">
        <v>80</v>
      </c>
      <c r="E437" s="131" t="s">
        <v>638</v>
      </c>
      <c r="F437" s="131" t="s">
        <v>639</v>
      </c>
      <c r="I437" s="124"/>
      <c r="J437" s="132">
        <f>BK437</f>
        <v>0</v>
      </c>
      <c r="L437" s="121"/>
      <c r="M437" s="126"/>
      <c r="P437" s="127">
        <f>SUM(P438:P551)</f>
        <v>0</v>
      </c>
      <c r="R437" s="127">
        <f>SUM(R438:R551)</f>
        <v>58.313290080000009</v>
      </c>
      <c r="T437" s="128">
        <f>SUM(T438:T551)</f>
        <v>0</v>
      </c>
      <c r="AR437" s="122" t="s">
        <v>89</v>
      </c>
      <c r="AT437" s="129" t="s">
        <v>80</v>
      </c>
      <c r="AU437" s="129" t="s">
        <v>91</v>
      </c>
      <c r="AY437" s="122" t="s">
        <v>386</v>
      </c>
      <c r="BK437" s="130">
        <f>SUM(BK438:BK551)</f>
        <v>0</v>
      </c>
    </row>
    <row r="438" spans="2:65" s="1" customFormat="1" ht="44.25" customHeight="1">
      <c r="B438" s="34"/>
      <c r="C438" s="133" t="s">
        <v>640</v>
      </c>
      <c r="D438" s="133" t="s">
        <v>390</v>
      </c>
      <c r="E438" s="134" t="s">
        <v>641</v>
      </c>
      <c r="F438" s="135" t="s">
        <v>642</v>
      </c>
      <c r="G438" s="136" t="s">
        <v>393</v>
      </c>
      <c r="H438" s="137">
        <v>44.408000000000001</v>
      </c>
      <c r="I438" s="138"/>
      <c r="J438" s="139">
        <f>ROUND(I438*H438,2)</f>
        <v>0</v>
      </c>
      <c r="K438" s="135" t="s">
        <v>394</v>
      </c>
      <c r="L438" s="34"/>
      <c r="M438" s="140" t="s">
        <v>35</v>
      </c>
      <c r="N438" s="141" t="s">
        <v>52</v>
      </c>
      <c r="P438" s="142">
        <f>O438*H438</f>
        <v>0</v>
      </c>
      <c r="Q438" s="142">
        <v>0</v>
      </c>
      <c r="R438" s="142">
        <f>Q438*H438</f>
        <v>0</v>
      </c>
      <c r="S438" s="142">
        <v>0</v>
      </c>
      <c r="T438" s="143">
        <f>S438*H438</f>
        <v>0</v>
      </c>
      <c r="AR438" s="144" t="s">
        <v>116</v>
      </c>
      <c r="AT438" s="144" t="s">
        <v>390</v>
      </c>
      <c r="AU438" s="144" t="s">
        <v>103</v>
      </c>
      <c r="AY438" s="18" t="s">
        <v>386</v>
      </c>
      <c r="BE438" s="145">
        <f>IF(N438="základní",J438,0)</f>
        <v>0</v>
      </c>
      <c r="BF438" s="145">
        <f>IF(N438="snížená",J438,0)</f>
        <v>0</v>
      </c>
      <c r="BG438" s="145">
        <f>IF(N438="zákl. přenesená",J438,0)</f>
        <v>0</v>
      </c>
      <c r="BH438" s="145">
        <f>IF(N438="sníž. přenesená",J438,0)</f>
        <v>0</v>
      </c>
      <c r="BI438" s="145">
        <f>IF(N438="nulová",J438,0)</f>
        <v>0</v>
      </c>
      <c r="BJ438" s="18" t="s">
        <v>89</v>
      </c>
      <c r="BK438" s="145">
        <f>ROUND(I438*H438,2)</f>
        <v>0</v>
      </c>
      <c r="BL438" s="18" t="s">
        <v>116</v>
      </c>
      <c r="BM438" s="144" t="s">
        <v>643</v>
      </c>
    </row>
    <row r="439" spans="2:65" s="1" customFormat="1" ht="10.199999999999999">
      <c r="B439" s="34"/>
      <c r="D439" s="146" t="s">
        <v>396</v>
      </c>
      <c r="F439" s="147" t="s">
        <v>644</v>
      </c>
      <c r="I439" s="148"/>
      <c r="L439" s="34"/>
      <c r="M439" s="149"/>
      <c r="T439" s="55"/>
      <c r="AT439" s="18" t="s">
        <v>396</v>
      </c>
      <c r="AU439" s="18" t="s">
        <v>103</v>
      </c>
    </row>
    <row r="440" spans="2:65" s="12" customFormat="1" ht="10.199999999999999">
      <c r="B440" s="150"/>
      <c r="D440" s="151" t="s">
        <v>398</v>
      </c>
      <c r="E440" s="152" t="s">
        <v>35</v>
      </c>
      <c r="F440" s="153" t="s">
        <v>399</v>
      </c>
      <c r="H440" s="152" t="s">
        <v>35</v>
      </c>
      <c r="I440" s="154"/>
      <c r="L440" s="150"/>
      <c r="M440" s="155"/>
      <c r="T440" s="156"/>
      <c r="AT440" s="152" t="s">
        <v>398</v>
      </c>
      <c r="AU440" s="152" t="s">
        <v>103</v>
      </c>
      <c r="AV440" s="12" t="s">
        <v>89</v>
      </c>
      <c r="AW440" s="12" t="s">
        <v>42</v>
      </c>
      <c r="AX440" s="12" t="s">
        <v>81</v>
      </c>
      <c r="AY440" s="152" t="s">
        <v>386</v>
      </c>
    </row>
    <row r="441" spans="2:65" s="12" customFormat="1" ht="10.199999999999999">
      <c r="B441" s="150"/>
      <c r="D441" s="151" t="s">
        <v>398</v>
      </c>
      <c r="E441" s="152" t="s">
        <v>35</v>
      </c>
      <c r="F441" s="153" t="s">
        <v>645</v>
      </c>
      <c r="H441" s="152" t="s">
        <v>35</v>
      </c>
      <c r="I441" s="154"/>
      <c r="L441" s="150"/>
      <c r="M441" s="155"/>
      <c r="T441" s="156"/>
      <c r="AT441" s="152" t="s">
        <v>398</v>
      </c>
      <c r="AU441" s="152" t="s">
        <v>103</v>
      </c>
      <c r="AV441" s="12" t="s">
        <v>89</v>
      </c>
      <c r="AW441" s="12" t="s">
        <v>42</v>
      </c>
      <c r="AX441" s="12" t="s">
        <v>81</v>
      </c>
      <c r="AY441" s="152" t="s">
        <v>386</v>
      </c>
    </row>
    <row r="442" spans="2:65" s="12" customFormat="1" ht="10.199999999999999">
      <c r="B442" s="150"/>
      <c r="D442" s="151" t="s">
        <v>398</v>
      </c>
      <c r="E442" s="152" t="s">
        <v>35</v>
      </c>
      <c r="F442" s="153" t="s">
        <v>401</v>
      </c>
      <c r="H442" s="152" t="s">
        <v>35</v>
      </c>
      <c r="I442" s="154"/>
      <c r="L442" s="150"/>
      <c r="M442" s="155"/>
      <c r="T442" s="156"/>
      <c r="AT442" s="152" t="s">
        <v>398</v>
      </c>
      <c r="AU442" s="152" t="s">
        <v>103</v>
      </c>
      <c r="AV442" s="12" t="s">
        <v>89</v>
      </c>
      <c r="AW442" s="12" t="s">
        <v>42</v>
      </c>
      <c r="AX442" s="12" t="s">
        <v>81</v>
      </c>
      <c r="AY442" s="152" t="s">
        <v>386</v>
      </c>
    </row>
    <row r="443" spans="2:65" s="12" customFormat="1" ht="10.199999999999999">
      <c r="B443" s="150"/>
      <c r="D443" s="151" t="s">
        <v>398</v>
      </c>
      <c r="E443" s="152" t="s">
        <v>35</v>
      </c>
      <c r="F443" s="153" t="s">
        <v>646</v>
      </c>
      <c r="H443" s="152" t="s">
        <v>35</v>
      </c>
      <c r="I443" s="154"/>
      <c r="L443" s="150"/>
      <c r="M443" s="155"/>
      <c r="T443" s="156"/>
      <c r="AT443" s="152" t="s">
        <v>398</v>
      </c>
      <c r="AU443" s="152" t="s">
        <v>103</v>
      </c>
      <c r="AV443" s="12" t="s">
        <v>89</v>
      </c>
      <c r="AW443" s="12" t="s">
        <v>42</v>
      </c>
      <c r="AX443" s="12" t="s">
        <v>81</v>
      </c>
      <c r="AY443" s="152" t="s">
        <v>386</v>
      </c>
    </row>
    <row r="444" spans="2:65" s="12" customFormat="1" ht="10.199999999999999">
      <c r="B444" s="150"/>
      <c r="D444" s="151" t="s">
        <v>398</v>
      </c>
      <c r="E444" s="152" t="s">
        <v>35</v>
      </c>
      <c r="F444" s="153" t="s">
        <v>647</v>
      </c>
      <c r="H444" s="152" t="s">
        <v>35</v>
      </c>
      <c r="I444" s="154"/>
      <c r="L444" s="150"/>
      <c r="M444" s="155"/>
      <c r="T444" s="156"/>
      <c r="AT444" s="152" t="s">
        <v>398</v>
      </c>
      <c r="AU444" s="152" t="s">
        <v>103</v>
      </c>
      <c r="AV444" s="12" t="s">
        <v>89</v>
      </c>
      <c r="AW444" s="12" t="s">
        <v>42</v>
      </c>
      <c r="AX444" s="12" t="s">
        <v>81</v>
      </c>
      <c r="AY444" s="152" t="s">
        <v>386</v>
      </c>
    </row>
    <row r="445" spans="2:65" s="12" customFormat="1" ht="10.199999999999999">
      <c r="B445" s="150"/>
      <c r="D445" s="151" t="s">
        <v>398</v>
      </c>
      <c r="E445" s="152" t="s">
        <v>35</v>
      </c>
      <c r="F445" s="153" t="s">
        <v>648</v>
      </c>
      <c r="H445" s="152" t="s">
        <v>35</v>
      </c>
      <c r="I445" s="154"/>
      <c r="L445" s="150"/>
      <c r="M445" s="155"/>
      <c r="T445" s="156"/>
      <c r="AT445" s="152" t="s">
        <v>398</v>
      </c>
      <c r="AU445" s="152" t="s">
        <v>103</v>
      </c>
      <c r="AV445" s="12" t="s">
        <v>89</v>
      </c>
      <c r="AW445" s="12" t="s">
        <v>42</v>
      </c>
      <c r="AX445" s="12" t="s">
        <v>81</v>
      </c>
      <c r="AY445" s="152" t="s">
        <v>386</v>
      </c>
    </row>
    <row r="446" spans="2:65" s="13" customFormat="1" ht="10.199999999999999">
      <c r="B446" s="157"/>
      <c r="D446" s="151" t="s">
        <v>398</v>
      </c>
      <c r="E446" s="158" t="s">
        <v>35</v>
      </c>
      <c r="F446" s="159" t="s">
        <v>294</v>
      </c>
      <c r="H446" s="160">
        <v>44.408000000000001</v>
      </c>
      <c r="I446" s="161"/>
      <c r="L446" s="157"/>
      <c r="M446" s="162"/>
      <c r="T446" s="163"/>
      <c r="AT446" s="164" t="s">
        <v>398</v>
      </c>
      <c r="AU446" s="164" t="s">
        <v>103</v>
      </c>
      <c r="AV446" s="13" t="s">
        <v>91</v>
      </c>
      <c r="AW446" s="13" t="s">
        <v>42</v>
      </c>
      <c r="AX446" s="13" t="s">
        <v>89</v>
      </c>
      <c r="AY446" s="164" t="s">
        <v>386</v>
      </c>
    </row>
    <row r="447" spans="2:65" s="1" customFormat="1" ht="10.199999999999999">
      <c r="B447" s="34"/>
      <c r="D447" s="151" t="s">
        <v>412</v>
      </c>
      <c r="F447" s="165" t="s">
        <v>649</v>
      </c>
      <c r="L447" s="34"/>
      <c r="M447" s="149"/>
      <c r="T447" s="55"/>
      <c r="AU447" s="18" t="s">
        <v>103</v>
      </c>
    </row>
    <row r="448" spans="2:65" s="1" customFormat="1" ht="10.199999999999999">
      <c r="B448" s="34"/>
      <c r="D448" s="151" t="s">
        <v>412</v>
      </c>
      <c r="F448" s="166" t="s">
        <v>650</v>
      </c>
      <c r="H448" s="167">
        <v>211.46700000000001</v>
      </c>
      <c r="L448" s="34"/>
      <c r="M448" s="149"/>
      <c r="T448" s="55"/>
      <c r="AU448" s="18" t="s">
        <v>103</v>
      </c>
    </row>
    <row r="449" spans="2:65" s="1" customFormat="1" ht="62.7" customHeight="1">
      <c r="B449" s="34"/>
      <c r="C449" s="133" t="s">
        <v>651</v>
      </c>
      <c r="D449" s="133" t="s">
        <v>390</v>
      </c>
      <c r="E449" s="134" t="s">
        <v>429</v>
      </c>
      <c r="F449" s="135" t="s">
        <v>430</v>
      </c>
      <c r="G449" s="136" t="s">
        <v>393</v>
      </c>
      <c r="H449" s="137">
        <v>44.408000000000001</v>
      </c>
      <c r="I449" s="138"/>
      <c r="J449" s="139">
        <f>ROUND(I449*H449,2)</f>
        <v>0</v>
      </c>
      <c r="K449" s="135" t="s">
        <v>394</v>
      </c>
      <c r="L449" s="34"/>
      <c r="M449" s="140" t="s">
        <v>35</v>
      </c>
      <c r="N449" s="141" t="s">
        <v>52</v>
      </c>
      <c r="P449" s="142">
        <f>O449*H449</f>
        <v>0</v>
      </c>
      <c r="Q449" s="142">
        <v>0</v>
      </c>
      <c r="R449" s="142">
        <f>Q449*H449</f>
        <v>0</v>
      </c>
      <c r="S449" s="142">
        <v>0</v>
      </c>
      <c r="T449" s="143">
        <f>S449*H449</f>
        <v>0</v>
      </c>
      <c r="AR449" s="144" t="s">
        <v>116</v>
      </c>
      <c r="AT449" s="144" t="s">
        <v>390</v>
      </c>
      <c r="AU449" s="144" t="s">
        <v>103</v>
      </c>
      <c r="AY449" s="18" t="s">
        <v>386</v>
      </c>
      <c r="BE449" s="145">
        <f>IF(N449="základní",J449,0)</f>
        <v>0</v>
      </c>
      <c r="BF449" s="145">
        <f>IF(N449="snížená",J449,0)</f>
        <v>0</v>
      </c>
      <c r="BG449" s="145">
        <f>IF(N449="zákl. přenesená",J449,0)</f>
        <v>0</v>
      </c>
      <c r="BH449" s="145">
        <f>IF(N449="sníž. přenesená",J449,0)</f>
        <v>0</v>
      </c>
      <c r="BI449" s="145">
        <f>IF(N449="nulová",J449,0)</f>
        <v>0</v>
      </c>
      <c r="BJ449" s="18" t="s">
        <v>89</v>
      </c>
      <c r="BK449" s="145">
        <f>ROUND(I449*H449,2)</f>
        <v>0</v>
      </c>
      <c r="BL449" s="18" t="s">
        <v>116</v>
      </c>
      <c r="BM449" s="144" t="s">
        <v>652</v>
      </c>
    </row>
    <row r="450" spans="2:65" s="1" customFormat="1" ht="10.199999999999999">
      <c r="B450" s="34"/>
      <c r="D450" s="146" t="s">
        <v>396</v>
      </c>
      <c r="F450" s="147" t="s">
        <v>432</v>
      </c>
      <c r="I450" s="148"/>
      <c r="L450" s="34"/>
      <c r="M450" s="149"/>
      <c r="T450" s="55"/>
      <c r="AT450" s="18" t="s">
        <v>396</v>
      </c>
      <c r="AU450" s="18" t="s">
        <v>103</v>
      </c>
    </row>
    <row r="451" spans="2:65" s="12" customFormat="1" ht="10.199999999999999">
      <c r="B451" s="150"/>
      <c r="D451" s="151" t="s">
        <v>398</v>
      </c>
      <c r="E451" s="152" t="s">
        <v>35</v>
      </c>
      <c r="F451" s="153" t="s">
        <v>433</v>
      </c>
      <c r="H451" s="152" t="s">
        <v>35</v>
      </c>
      <c r="I451" s="154"/>
      <c r="L451" s="150"/>
      <c r="M451" s="155"/>
      <c r="T451" s="156"/>
      <c r="AT451" s="152" t="s">
        <v>398</v>
      </c>
      <c r="AU451" s="152" t="s">
        <v>103</v>
      </c>
      <c r="AV451" s="12" t="s">
        <v>89</v>
      </c>
      <c r="AW451" s="12" t="s">
        <v>42</v>
      </c>
      <c r="AX451" s="12" t="s">
        <v>81</v>
      </c>
      <c r="AY451" s="152" t="s">
        <v>386</v>
      </c>
    </row>
    <row r="452" spans="2:65" s="12" customFormat="1" ht="10.199999999999999">
      <c r="B452" s="150"/>
      <c r="D452" s="151" t="s">
        <v>398</v>
      </c>
      <c r="E452" s="152" t="s">
        <v>35</v>
      </c>
      <c r="F452" s="153" t="s">
        <v>399</v>
      </c>
      <c r="H452" s="152" t="s">
        <v>35</v>
      </c>
      <c r="I452" s="154"/>
      <c r="L452" s="150"/>
      <c r="M452" s="155"/>
      <c r="T452" s="156"/>
      <c r="AT452" s="152" t="s">
        <v>398</v>
      </c>
      <c r="AU452" s="152" t="s">
        <v>103</v>
      </c>
      <c r="AV452" s="12" t="s">
        <v>89</v>
      </c>
      <c r="AW452" s="12" t="s">
        <v>42</v>
      </c>
      <c r="AX452" s="12" t="s">
        <v>81</v>
      </c>
      <c r="AY452" s="152" t="s">
        <v>386</v>
      </c>
    </row>
    <row r="453" spans="2:65" s="12" customFormat="1" ht="10.199999999999999">
      <c r="B453" s="150"/>
      <c r="D453" s="151" t="s">
        <v>398</v>
      </c>
      <c r="E453" s="152" t="s">
        <v>35</v>
      </c>
      <c r="F453" s="153" t="s">
        <v>645</v>
      </c>
      <c r="H453" s="152" t="s">
        <v>35</v>
      </c>
      <c r="I453" s="154"/>
      <c r="L453" s="150"/>
      <c r="M453" s="155"/>
      <c r="T453" s="156"/>
      <c r="AT453" s="152" t="s">
        <v>398</v>
      </c>
      <c r="AU453" s="152" t="s">
        <v>103</v>
      </c>
      <c r="AV453" s="12" t="s">
        <v>89</v>
      </c>
      <c r="AW453" s="12" t="s">
        <v>42</v>
      </c>
      <c r="AX453" s="12" t="s">
        <v>81</v>
      </c>
      <c r="AY453" s="152" t="s">
        <v>386</v>
      </c>
    </row>
    <row r="454" spans="2:65" s="12" customFormat="1" ht="10.199999999999999">
      <c r="B454" s="150"/>
      <c r="D454" s="151" t="s">
        <v>398</v>
      </c>
      <c r="E454" s="152" t="s">
        <v>35</v>
      </c>
      <c r="F454" s="153" t="s">
        <v>401</v>
      </c>
      <c r="H454" s="152" t="s">
        <v>35</v>
      </c>
      <c r="I454" s="154"/>
      <c r="L454" s="150"/>
      <c r="M454" s="155"/>
      <c r="T454" s="156"/>
      <c r="AT454" s="152" t="s">
        <v>398</v>
      </c>
      <c r="AU454" s="152" t="s">
        <v>103</v>
      </c>
      <c r="AV454" s="12" t="s">
        <v>89</v>
      </c>
      <c r="AW454" s="12" t="s">
        <v>42</v>
      </c>
      <c r="AX454" s="12" t="s">
        <v>81</v>
      </c>
      <c r="AY454" s="152" t="s">
        <v>386</v>
      </c>
    </row>
    <row r="455" spans="2:65" s="12" customFormat="1" ht="10.199999999999999">
      <c r="B455" s="150"/>
      <c r="D455" s="151" t="s">
        <v>398</v>
      </c>
      <c r="E455" s="152" t="s">
        <v>35</v>
      </c>
      <c r="F455" s="153" t="s">
        <v>646</v>
      </c>
      <c r="H455" s="152" t="s">
        <v>35</v>
      </c>
      <c r="I455" s="154"/>
      <c r="L455" s="150"/>
      <c r="M455" s="155"/>
      <c r="T455" s="156"/>
      <c r="AT455" s="152" t="s">
        <v>398</v>
      </c>
      <c r="AU455" s="152" t="s">
        <v>103</v>
      </c>
      <c r="AV455" s="12" t="s">
        <v>89</v>
      </c>
      <c r="AW455" s="12" t="s">
        <v>42</v>
      </c>
      <c r="AX455" s="12" t="s">
        <v>81</v>
      </c>
      <c r="AY455" s="152" t="s">
        <v>386</v>
      </c>
    </row>
    <row r="456" spans="2:65" s="12" customFormat="1" ht="10.199999999999999">
      <c r="B456" s="150"/>
      <c r="D456" s="151" t="s">
        <v>398</v>
      </c>
      <c r="E456" s="152" t="s">
        <v>35</v>
      </c>
      <c r="F456" s="153" t="s">
        <v>647</v>
      </c>
      <c r="H456" s="152" t="s">
        <v>35</v>
      </c>
      <c r="I456" s="154"/>
      <c r="L456" s="150"/>
      <c r="M456" s="155"/>
      <c r="T456" s="156"/>
      <c r="AT456" s="152" t="s">
        <v>398</v>
      </c>
      <c r="AU456" s="152" t="s">
        <v>103</v>
      </c>
      <c r="AV456" s="12" t="s">
        <v>89</v>
      </c>
      <c r="AW456" s="12" t="s">
        <v>42</v>
      </c>
      <c r="AX456" s="12" t="s">
        <v>81</v>
      </c>
      <c r="AY456" s="152" t="s">
        <v>386</v>
      </c>
    </row>
    <row r="457" spans="2:65" s="12" customFormat="1" ht="10.199999999999999">
      <c r="B457" s="150"/>
      <c r="D457" s="151" t="s">
        <v>398</v>
      </c>
      <c r="E457" s="152" t="s">
        <v>35</v>
      </c>
      <c r="F457" s="153" t="s">
        <v>653</v>
      </c>
      <c r="H457" s="152" t="s">
        <v>35</v>
      </c>
      <c r="I457" s="154"/>
      <c r="L457" s="150"/>
      <c r="M457" s="155"/>
      <c r="T457" s="156"/>
      <c r="AT457" s="152" t="s">
        <v>398</v>
      </c>
      <c r="AU457" s="152" t="s">
        <v>103</v>
      </c>
      <c r="AV457" s="12" t="s">
        <v>89</v>
      </c>
      <c r="AW457" s="12" t="s">
        <v>42</v>
      </c>
      <c r="AX457" s="12" t="s">
        <v>81</v>
      </c>
      <c r="AY457" s="152" t="s">
        <v>386</v>
      </c>
    </row>
    <row r="458" spans="2:65" s="13" customFormat="1" ht="10.199999999999999">
      <c r="B458" s="157"/>
      <c r="D458" s="151" t="s">
        <v>398</v>
      </c>
      <c r="E458" s="158" t="s">
        <v>35</v>
      </c>
      <c r="F458" s="159" t="s">
        <v>294</v>
      </c>
      <c r="H458" s="160">
        <v>44.408000000000001</v>
      </c>
      <c r="I458" s="161"/>
      <c r="L458" s="157"/>
      <c r="M458" s="162"/>
      <c r="T458" s="163"/>
      <c r="AT458" s="164" t="s">
        <v>398</v>
      </c>
      <c r="AU458" s="164" t="s">
        <v>103</v>
      </c>
      <c r="AV458" s="13" t="s">
        <v>91</v>
      </c>
      <c r="AW458" s="13" t="s">
        <v>42</v>
      </c>
      <c r="AX458" s="13" t="s">
        <v>89</v>
      </c>
      <c r="AY458" s="164" t="s">
        <v>386</v>
      </c>
    </row>
    <row r="459" spans="2:65" s="1" customFormat="1" ht="10.199999999999999">
      <c r="B459" s="34"/>
      <c r="D459" s="151" t="s">
        <v>412</v>
      </c>
      <c r="F459" s="185" t="s">
        <v>654</v>
      </c>
      <c r="L459" s="34"/>
      <c r="M459" s="149"/>
      <c r="T459" s="55"/>
      <c r="AU459" s="18" t="s">
        <v>103</v>
      </c>
    </row>
    <row r="460" spans="2:65" s="1" customFormat="1" ht="10.199999999999999">
      <c r="B460" s="34"/>
      <c r="D460" s="151" t="s">
        <v>412</v>
      </c>
      <c r="F460" s="166" t="s">
        <v>655</v>
      </c>
      <c r="H460" s="167">
        <v>0</v>
      </c>
      <c r="L460" s="34"/>
      <c r="M460" s="149"/>
      <c r="T460" s="55"/>
      <c r="AU460" s="18" t="s">
        <v>103</v>
      </c>
    </row>
    <row r="461" spans="2:65" s="1" customFormat="1" ht="10.199999999999999">
      <c r="B461" s="34"/>
      <c r="D461" s="151" t="s">
        <v>412</v>
      </c>
      <c r="F461" s="166" t="s">
        <v>656</v>
      </c>
      <c r="H461" s="167">
        <v>0</v>
      </c>
      <c r="L461" s="34"/>
      <c r="M461" s="149"/>
      <c r="T461" s="55"/>
      <c r="AU461" s="18" t="s">
        <v>103</v>
      </c>
    </row>
    <row r="462" spans="2:65" s="1" customFormat="1" ht="10.199999999999999">
      <c r="B462" s="34"/>
      <c r="D462" s="151" t="s">
        <v>412</v>
      </c>
      <c r="F462" s="166" t="s">
        <v>657</v>
      </c>
      <c r="H462" s="167">
        <v>0</v>
      </c>
      <c r="L462" s="34"/>
      <c r="M462" s="149"/>
      <c r="T462" s="55"/>
      <c r="AU462" s="18" t="s">
        <v>103</v>
      </c>
    </row>
    <row r="463" spans="2:65" s="1" customFormat="1" ht="10.199999999999999">
      <c r="B463" s="34"/>
      <c r="D463" s="151" t="s">
        <v>412</v>
      </c>
      <c r="F463" s="166" t="s">
        <v>658</v>
      </c>
      <c r="H463" s="167">
        <v>0</v>
      </c>
      <c r="L463" s="34"/>
      <c r="M463" s="149"/>
      <c r="T463" s="55"/>
      <c r="AU463" s="18" t="s">
        <v>103</v>
      </c>
    </row>
    <row r="464" spans="2:65" s="1" customFormat="1" ht="10.199999999999999">
      <c r="B464" s="34"/>
      <c r="D464" s="151" t="s">
        <v>412</v>
      </c>
      <c r="F464" s="166" t="s">
        <v>659</v>
      </c>
      <c r="H464" s="167">
        <v>44.408000000000001</v>
      </c>
      <c r="L464" s="34"/>
      <c r="M464" s="149"/>
      <c r="T464" s="55"/>
      <c r="AU464" s="18" t="s">
        <v>103</v>
      </c>
    </row>
    <row r="465" spans="2:65" s="1" customFormat="1" ht="10.199999999999999">
      <c r="B465" s="34"/>
      <c r="D465" s="151" t="s">
        <v>412</v>
      </c>
      <c r="F465" s="186" t="s">
        <v>649</v>
      </c>
      <c r="L465" s="34"/>
      <c r="M465" s="149"/>
      <c r="T465" s="55"/>
      <c r="AU465" s="18" t="s">
        <v>103</v>
      </c>
    </row>
    <row r="466" spans="2:65" s="1" customFormat="1" ht="10.199999999999999">
      <c r="B466" s="34"/>
      <c r="D466" s="151" t="s">
        <v>412</v>
      </c>
      <c r="F466" s="187" t="s">
        <v>650</v>
      </c>
      <c r="H466" s="167">
        <v>211.46700000000001</v>
      </c>
      <c r="L466" s="34"/>
      <c r="M466" s="149"/>
      <c r="T466" s="55"/>
      <c r="AU466" s="18" t="s">
        <v>103</v>
      </c>
    </row>
    <row r="467" spans="2:65" s="1" customFormat="1" ht="66.75" customHeight="1">
      <c r="B467" s="34"/>
      <c r="C467" s="133" t="s">
        <v>660</v>
      </c>
      <c r="D467" s="133" t="s">
        <v>390</v>
      </c>
      <c r="E467" s="134" t="s">
        <v>435</v>
      </c>
      <c r="F467" s="135" t="s">
        <v>436</v>
      </c>
      <c r="G467" s="136" t="s">
        <v>393</v>
      </c>
      <c r="H467" s="137">
        <v>444.08</v>
      </c>
      <c r="I467" s="138"/>
      <c r="J467" s="139">
        <f>ROUND(I467*H467,2)</f>
        <v>0</v>
      </c>
      <c r="K467" s="135" t="s">
        <v>394</v>
      </c>
      <c r="L467" s="34"/>
      <c r="M467" s="140" t="s">
        <v>35</v>
      </c>
      <c r="N467" s="141" t="s">
        <v>52</v>
      </c>
      <c r="P467" s="142">
        <f>O467*H467</f>
        <v>0</v>
      </c>
      <c r="Q467" s="142">
        <v>0</v>
      </c>
      <c r="R467" s="142">
        <f>Q467*H467</f>
        <v>0</v>
      </c>
      <c r="S467" s="142">
        <v>0</v>
      </c>
      <c r="T467" s="143">
        <f>S467*H467</f>
        <v>0</v>
      </c>
      <c r="AR467" s="144" t="s">
        <v>116</v>
      </c>
      <c r="AT467" s="144" t="s">
        <v>390</v>
      </c>
      <c r="AU467" s="144" t="s">
        <v>103</v>
      </c>
      <c r="AY467" s="18" t="s">
        <v>386</v>
      </c>
      <c r="BE467" s="145">
        <f>IF(N467="základní",J467,0)</f>
        <v>0</v>
      </c>
      <c r="BF467" s="145">
        <f>IF(N467="snížená",J467,0)</f>
        <v>0</v>
      </c>
      <c r="BG467" s="145">
        <f>IF(N467="zákl. přenesená",J467,0)</f>
        <v>0</v>
      </c>
      <c r="BH467" s="145">
        <f>IF(N467="sníž. přenesená",J467,0)</f>
        <v>0</v>
      </c>
      <c r="BI467" s="145">
        <f>IF(N467="nulová",J467,0)</f>
        <v>0</v>
      </c>
      <c r="BJ467" s="18" t="s">
        <v>89</v>
      </c>
      <c r="BK467" s="145">
        <f>ROUND(I467*H467,2)</f>
        <v>0</v>
      </c>
      <c r="BL467" s="18" t="s">
        <v>116</v>
      </c>
      <c r="BM467" s="144" t="s">
        <v>661</v>
      </c>
    </row>
    <row r="468" spans="2:65" s="1" customFormat="1" ht="10.199999999999999">
      <c r="B468" s="34"/>
      <c r="D468" s="146" t="s">
        <v>396</v>
      </c>
      <c r="F468" s="147" t="s">
        <v>438</v>
      </c>
      <c r="I468" s="148"/>
      <c r="L468" s="34"/>
      <c r="M468" s="149"/>
      <c r="T468" s="55"/>
      <c r="AT468" s="18" t="s">
        <v>396</v>
      </c>
      <c r="AU468" s="18" t="s">
        <v>103</v>
      </c>
    </row>
    <row r="469" spans="2:65" s="12" customFormat="1" ht="10.199999999999999">
      <c r="B469" s="150"/>
      <c r="D469" s="151" t="s">
        <v>398</v>
      </c>
      <c r="E469" s="152" t="s">
        <v>35</v>
      </c>
      <c r="F469" s="153" t="s">
        <v>433</v>
      </c>
      <c r="H469" s="152" t="s">
        <v>35</v>
      </c>
      <c r="I469" s="154"/>
      <c r="L469" s="150"/>
      <c r="M469" s="155"/>
      <c r="T469" s="156"/>
      <c r="AT469" s="152" t="s">
        <v>398</v>
      </c>
      <c r="AU469" s="152" t="s">
        <v>103</v>
      </c>
      <c r="AV469" s="12" t="s">
        <v>89</v>
      </c>
      <c r="AW469" s="12" t="s">
        <v>42</v>
      </c>
      <c r="AX469" s="12" t="s">
        <v>81</v>
      </c>
      <c r="AY469" s="152" t="s">
        <v>386</v>
      </c>
    </row>
    <row r="470" spans="2:65" s="12" customFormat="1" ht="10.199999999999999">
      <c r="B470" s="150"/>
      <c r="D470" s="151" t="s">
        <v>398</v>
      </c>
      <c r="E470" s="152" t="s">
        <v>35</v>
      </c>
      <c r="F470" s="153" t="s">
        <v>399</v>
      </c>
      <c r="H470" s="152" t="s">
        <v>35</v>
      </c>
      <c r="I470" s="154"/>
      <c r="L470" s="150"/>
      <c r="M470" s="155"/>
      <c r="T470" s="156"/>
      <c r="AT470" s="152" t="s">
        <v>398</v>
      </c>
      <c r="AU470" s="152" t="s">
        <v>103</v>
      </c>
      <c r="AV470" s="12" t="s">
        <v>89</v>
      </c>
      <c r="AW470" s="12" t="s">
        <v>42</v>
      </c>
      <c r="AX470" s="12" t="s">
        <v>81</v>
      </c>
      <c r="AY470" s="152" t="s">
        <v>386</v>
      </c>
    </row>
    <row r="471" spans="2:65" s="12" customFormat="1" ht="10.199999999999999">
      <c r="B471" s="150"/>
      <c r="D471" s="151" t="s">
        <v>398</v>
      </c>
      <c r="E471" s="152" t="s">
        <v>35</v>
      </c>
      <c r="F471" s="153" t="s">
        <v>645</v>
      </c>
      <c r="H471" s="152" t="s">
        <v>35</v>
      </c>
      <c r="I471" s="154"/>
      <c r="L471" s="150"/>
      <c r="M471" s="155"/>
      <c r="T471" s="156"/>
      <c r="AT471" s="152" t="s">
        <v>398</v>
      </c>
      <c r="AU471" s="152" t="s">
        <v>103</v>
      </c>
      <c r="AV471" s="12" t="s">
        <v>89</v>
      </c>
      <c r="AW471" s="12" t="s">
        <v>42</v>
      </c>
      <c r="AX471" s="12" t="s">
        <v>81</v>
      </c>
      <c r="AY471" s="152" t="s">
        <v>386</v>
      </c>
    </row>
    <row r="472" spans="2:65" s="12" customFormat="1" ht="10.199999999999999">
      <c r="B472" s="150"/>
      <c r="D472" s="151" t="s">
        <v>398</v>
      </c>
      <c r="E472" s="152" t="s">
        <v>35</v>
      </c>
      <c r="F472" s="153" t="s">
        <v>401</v>
      </c>
      <c r="H472" s="152" t="s">
        <v>35</v>
      </c>
      <c r="I472" s="154"/>
      <c r="L472" s="150"/>
      <c r="M472" s="155"/>
      <c r="T472" s="156"/>
      <c r="AT472" s="152" t="s">
        <v>398</v>
      </c>
      <c r="AU472" s="152" t="s">
        <v>103</v>
      </c>
      <c r="AV472" s="12" t="s">
        <v>89</v>
      </c>
      <c r="AW472" s="12" t="s">
        <v>42</v>
      </c>
      <c r="AX472" s="12" t="s">
        <v>81</v>
      </c>
      <c r="AY472" s="152" t="s">
        <v>386</v>
      </c>
    </row>
    <row r="473" spans="2:65" s="12" customFormat="1" ht="10.199999999999999">
      <c r="B473" s="150"/>
      <c r="D473" s="151" t="s">
        <v>398</v>
      </c>
      <c r="E473" s="152" t="s">
        <v>35</v>
      </c>
      <c r="F473" s="153" t="s">
        <v>646</v>
      </c>
      <c r="H473" s="152" t="s">
        <v>35</v>
      </c>
      <c r="I473" s="154"/>
      <c r="L473" s="150"/>
      <c r="M473" s="155"/>
      <c r="T473" s="156"/>
      <c r="AT473" s="152" t="s">
        <v>398</v>
      </c>
      <c r="AU473" s="152" t="s">
        <v>103</v>
      </c>
      <c r="AV473" s="12" t="s">
        <v>89</v>
      </c>
      <c r="AW473" s="12" t="s">
        <v>42</v>
      </c>
      <c r="AX473" s="12" t="s">
        <v>81</v>
      </c>
      <c r="AY473" s="152" t="s">
        <v>386</v>
      </c>
    </row>
    <row r="474" spans="2:65" s="12" customFormat="1" ht="10.199999999999999">
      <c r="B474" s="150"/>
      <c r="D474" s="151" t="s">
        <v>398</v>
      </c>
      <c r="E474" s="152" t="s">
        <v>35</v>
      </c>
      <c r="F474" s="153" t="s">
        <v>647</v>
      </c>
      <c r="H474" s="152" t="s">
        <v>35</v>
      </c>
      <c r="I474" s="154"/>
      <c r="L474" s="150"/>
      <c r="M474" s="155"/>
      <c r="T474" s="156"/>
      <c r="AT474" s="152" t="s">
        <v>398</v>
      </c>
      <c r="AU474" s="152" t="s">
        <v>103</v>
      </c>
      <c r="AV474" s="12" t="s">
        <v>89</v>
      </c>
      <c r="AW474" s="12" t="s">
        <v>42</v>
      </c>
      <c r="AX474" s="12" t="s">
        <v>81</v>
      </c>
      <c r="AY474" s="152" t="s">
        <v>386</v>
      </c>
    </row>
    <row r="475" spans="2:65" s="12" customFormat="1" ht="10.199999999999999">
      <c r="B475" s="150"/>
      <c r="D475" s="151" t="s">
        <v>398</v>
      </c>
      <c r="E475" s="152" t="s">
        <v>35</v>
      </c>
      <c r="F475" s="153" t="s">
        <v>653</v>
      </c>
      <c r="H475" s="152" t="s">
        <v>35</v>
      </c>
      <c r="I475" s="154"/>
      <c r="L475" s="150"/>
      <c r="M475" s="155"/>
      <c r="T475" s="156"/>
      <c r="AT475" s="152" t="s">
        <v>398</v>
      </c>
      <c r="AU475" s="152" t="s">
        <v>103</v>
      </c>
      <c r="AV475" s="12" t="s">
        <v>89</v>
      </c>
      <c r="AW475" s="12" t="s">
        <v>42</v>
      </c>
      <c r="AX475" s="12" t="s">
        <v>81</v>
      </c>
      <c r="AY475" s="152" t="s">
        <v>386</v>
      </c>
    </row>
    <row r="476" spans="2:65" s="13" customFormat="1" ht="10.199999999999999">
      <c r="B476" s="157"/>
      <c r="D476" s="151" t="s">
        <v>398</v>
      </c>
      <c r="E476" s="158" t="s">
        <v>35</v>
      </c>
      <c r="F476" s="159" t="s">
        <v>294</v>
      </c>
      <c r="H476" s="160">
        <v>44.408000000000001</v>
      </c>
      <c r="I476" s="161"/>
      <c r="L476" s="157"/>
      <c r="M476" s="162"/>
      <c r="T476" s="163"/>
      <c r="AT476" s="164" t="s">
        <v>398</v>
      </c>
      <c r="AU476" s="164" t="s">
        <v>103</v>
      </c>
      <c r="AV476" s="13" t="s">
        <v>91</v>
      </c>
      <c r="AW476" s="13" t="s">
        <v>42</v>
      </c>
      <c r="AX476" s="13" t="s">
        <v>89</v>
      </c>
      <c r="AY476" s="164" t="s">
        <v>386</v>
      </c>
    </row>
    <row r="477" spans="2:65" s="1" customFormat="1" ht="10.199999999999999">
      <c r="B477" s="34"/>
      <c r="D477" s="151" t="s">
        <v>412</v>
      </c>
      <c r="F477" s="185" t="s">
        <v>654</v>
      </c>
      <c r="L477" s="34"/>
      <c r="M477" s="149"/>
      <c r="T477" s="55"/>
      <c r="AU477" s="18" t="s">
        <v>103</v>
      </c>
    </row>
    <row r="478" spans="2:65" s="1" customFormat="1" ht="10.199999999999999">
      <c r="B478" s="34"/>
      <c r="D478" s="151" t="s">
        <v>412</v>
      </c>
      <c r="F478" s="166" t="s">
        <v>655</v>
      </c>
      <c r="H478" s="167">
        <v>0</v>
      </c>
      <c r="L478" s="34"/>
      <c r="M478" s="149"/>
      <c r="T478" s="55"/>
      <c r="AU478" s="18" t="s">
        <v>103</v>
      </c>
    </row>
    <row r="479" spans="2:65" s="1" customFormat="1" ht="10.199999999999999">
      <c r="B479" s="34"/>
      <c r="D479" s="151" t="s">
        <v>412</v>
      </c>
      <c r="F479" s="166" t="s">
        <v>656</v>
      </c>
      <c r="H479" s="167">
        <v>0</v>
      </c>
      <c r="L479" s="34"/>
      <c r="M479" s="149"/>
      <c r="T479" s="55"/>
      <c r="AU479" s="18" t="s">
        <v>103</v>
      </c>
    </row>
    <row r="480" spans="2:65" s="1" customFormat="1" ht="10.199999999999999">
      <c r="B480" s="34"/>
      <c r="D480" s="151" t="s">
        <v>412</v>
      </c>
      <c r="F480" s="166" t="s">
        <v>657</v>
      </c>
      <c r="H480" s="167">
        <v>0</v>
      </c>
      <c r="L480" s="34"/>
      <c r="M480" s="149"/>
      <c r="T480" s="55"/>
      <c r="AU480" s="18" t="s">
        <v>103</v>
      </c>
    </row>
    <row r="481" spans="2:65" s="1" customFormat="1" ht="10.199999999999999">
      <c r="B481" s="34"/>
      <c r="D481" s="151" t="s">
        <v>412</v>
      </c>
      <c r="F481" s="166" t="s">
        <v>658</v>
      </c>
      <c r="H481" s="167">
        <v>0</v>
      </c>
      <c r="L481" s="34"/>
      <c r="M481" s="149"/>
      <c r="T481" s="55"/>
      <c r="AU481" s="18" t="s">
        <v>103</v>
      </c>
    </row>
    <row r="482" spans="2:65" s="1" customFormat="1" ht="10.199999999999999">
      <c r="B482" s="34"/>
      <c r="D482" s="151" t="s">
        <v>412</v>
      </c>
      <c r="F482" s="166" t="s">
        <v>659</v>
      </c>
      <c r="H482" s="167">
        <v>44.408000000000001</v>
      </c>
      <c r="L482" s="34"/>
      <c r="M482" s="149"/>
      <c r="T482" s="55"/>
      <c r="AU482" s="18" t="s">
        <v>103</v>
      </c>
    </row>
    <row r="483" spans="2:65" s="1" customFormat="1" ht="10.199999999999999">
      <c r="B483" s="34"/>
      <c r="D483" s="151" t="s">
        <v>412</v>
      </c>
      <c r="F483" s="186" t="s">
        <v>649</v>
      </c>
      <c r="L483" s="34"/>
      <c r="M483" s="149"/>
      <c r="T483" s="55"/>
      <c r="AU483" s="18" t="s">
        <v>103</v>
      </c>
    </row>
    <row r="484" spans="2:65" s="1" customFormat="1" ht="10.199999999999999">
      <c r="B484" s="34"/>
      <c r="D484" s="151" t="s">
        <v>412</v>
      </c>
      <c r="F484" s="187" t="s">
        <v>650</v>
      </c>
      <c r="H484" s="167">
        <v>211.46700000000001</v>
      </c>
      <c r="L484" s="34"/>
      <c r="M484" s="149"/>
      <c r="T484" s="55"/>
      <c r="AU484" s="18" t="s">
        <v>103</v>
      </c>
    </row>
    <row r="485" spans="2:65" s="13" customFormat="1" ht="10.199999999999999">
      <c r="B485" s="157"/>
      <c r="D485" s="151" t="s">
        <v>398</v>
      </c>
      <c r="F485" s="158" t="s">
        <v>662</v>
      </c>
      <c r="H485" s="160">
        <v>444.08</v>
      </c>
      <c r="I485" s="161"/>
      <c r="L485" s="157"/>
      <c r="M485" s="162"/>
      <c r="T485" s="163"/>
      <c r="AT485" s="164" t="s">
        <v>398</v>
      </c>
      <c r="AU485" s="164" t="s">
        <v>103</v>
      </c>
      <c r="AV485" s="13" t="s">
        <v>91</v>
      </c>
      <c r="AW485" s="13" t="s">
        <v>4</v>
      </c>
      <c r="AX485" s="13" t="s">
        <v>89</v>
      </c>
      <c r="AY485" s="164" t="s">
        <v>386</v>
      </c>
    </row>
    <row r="486" spans="2:65" s="1" customFormat="1" ht="37.799999999999997" customHeight="1">
      <c r="B486" s="34"/>
      <c r="C486" s="133" t="s">
        <v>663</v>
      </c>
      <c r="D486" s="133" t="s">
        <v>390</v>
      </c>
      <c r="E486" s="134" t="s">
        <v>454</v>
      </c>
      <c r="F486" s="135" t="s">
        <v>455</v>
      </c>
      <c r="G486" s="136" t="s">
        <v>393</v>
      </c>
      <c r="H486" s="137">
        <v>44.408000000000001</v>
      </c>
      <c r="I486" s="138"/>
      <c r="J486" s="139">
        <f>ROUND(I486*H486,2)</f>
        <v>0</v>
      </c>
      <c r="K486" s="135" t="s">
        <v>394</v>
      </c>
      <c r="L486" s="34"/>
      <c r="M486" s="140" t="s">
        <v>35</v>
      </c>
      <c r="N486" s="141" t="s">
        <v>52</v>
      </c>
      <c r="P486" s="142">
        <f>O486*H486</f>
        <v>0</v>
      </c>
      <c r="Q486" s="142">
        <v>0</v>
      </c>
      <c r="R486" s="142">
        <f>Q486*H486</f>
        <v>0</v>
      </c>
      <c r="S486" s="142">
        <v>0</v>
      </c>
      <c r="T486" s="143">
        <f>S486*H486</f>
        <v>0</v>
      </c>
      <c r="AR486" s="144" t="s">
        <v>116</v>
      </c>
      <c r="AT486" s="144" t="s">
        <v>390</v>
      </c>
      <c r="AU486" s="144" t="s">
        <v>103</v>
      </c>
      <c r="AY486" s="18" t="s">
        <v>386</v>
      </c>
      <c r="BE486" s="145">
        <f>IF(N486="základní",J486,0)</f>
        <v>0</v>
      </c>
      <c r="BF486" s="145">
        <f>IF(N486="snížená",J486,0)</f>
        <v>0</v>
      </c>
      <c r="BG486" s="145">
        <f>IF(N486="zákl. přenesená",J486,0)</f>
        <v>0</v>
      </c>
      <c r="BH486" s="145">
        <f>IF(N486="sníž. přenesená",J486,0)</f>
        <v>0</v>
      </c>
      <c r="BI486" s="145">
        <f>IF(N486="nulová",J486,0)</f>
        <v>0</v>
      </c>
      <c r="BJ486" s="18" t="s">
        <v>89</v>
      </c>
      <c r="BK486" s="145">
        <f>ROUND(I486*H486,2)</f>
        <v>0</v>
      </c>
      <c r="BL486" s="18" t="s">
        <v>116</v>
      </c>
      <c r="BM486" s="144" t="s">
        <v>664</v>
      </c>
    </row>
    <row r="487" spans="2:65" s="1" customFormat="1" ht="10.199999999999999">
      <c r="B487" s="34"/>
      <c r="D487" s="146" t="s">
        <v>396</v>
      </c>
      <c r="F487" s="147" t="s">
        <v>457</v>
      </c>
      <c r="I487" s="148"/>
      <c r="L487" s="34"/>
      <c r="M487" s="149"/>
      <c r="T487" s="55"/>
      <c r="AT487" s="18" t="s">
        <v>396</v>
      </c>
      <c r="AU487" s="18" t="s">
        <v>103</v>
      </c>
    </row>
    <row r="488" spans="2:65" s="12" customFormat="1" ht="10.199999999999999">
      <c r="B488" s="150"/>
      <c r="D488" s="151" t="s">
        <v>398</v>
      </c>
      <c r="E488" s="152" t="s">
        <v>35</v>
      </c>
      <c r="F488" s="153" t="s">
        <v>433</v>
      </c>
      <c r="H488" s="152" t="s">
        <v>35</v>
      </c>
      <c r="I488" s="154"/>
      <c r="L488" s="150"/>
      <c r="M488" s="155"/>
      <c r="T488" s="156"/>
      <c r="AT488" s="152" t="s">
        <v>398</v>
      </c>
      <c r="AU488" s="152" t="s">
        <v>103</v>
      </c>
      <c r="AV488" s="12" t="s">
        <v>89</v>
      </c>
      <c r="AW488" s="12" t="s">
        <v>42</v>
      </c>
      <c r="AX488" s="12" t="s">
        <v>81</v>
      </c>
      <c r="AY488" s="152" t="s">
        <v>386</v>
      </c>
    </row>
    <row r="489" spans="2:65" s="12" customFormat="1" ht="10.199999999999999">
      <c r="B489" s="150"/>
      <c r="D489" s="151" t="s">
        <v>398</v>
      </c>
      <c r="E489" s="152" t="s">
        <v>35</v>
      </c>
      <c r="F489" s="153" t="s">
        <v>399</v>
      </c>
      <c r="H489" s="152" t="s">
        <v>35</v>
      </c>
      <c r="I489" s="154"/>
      <c r="L489" s="150"/>
      <c r="M489" s="155"/>
      <c r="T489" s="156"/>
      <c r="AT489" s="152" t="s">
        <v>398</v>
      </c>
      <c r="AU489" s="152" t="s">
        <v>103</v>
      </c>
      <c r="AV489" s="12" t="s">
        <v>89</v>
      </c>
      <c r="AW489" s="12" t="s">
        <v>42</v>
      </c>
      <c r="AX489" s="12" t="s">
        <v>81</v>
      </c>
      <c r="AY489" s="152" t="s">
        <v>386</v>
      </c>
    </row>
    <row r="490" spans="2:65" s="12" customFormat="1" ht="10.199999999999999">
      <c r="B490" s="150"/>
      <c r="D490" s="151" t="s">
        <v>398</v>
      </c>
      <c r="E490" s="152" t="s">
        <v>35</v>
      </c>
      <c r="F490" s="153" t="s">
        <v>645</v>
      </c>
      <c r="H490" s="152" t="s">
        <v>35</v>
      </c>
      <c r="I490" s="154"/>
      <c r="L490" s="150"/>
      <c r="M490" s="155"/>
      <c r="T490" s="156"/>
      <c r="AT490" s="152" t="s">
        <v>398</v>
      </c>
      <c r="AU490" s="152" t="s">
        <v>103</v>
      </c>
      <c r="AV490" s="12" t="s">
        <v>89</v>
      </c>
      <c r="AW490" s="12" t="s">
        <v>42</v>
      </c>
      <c r="AX490" s="12" t="s">
        <v>81</v>
      </c>
      <c r="AY490" s="152" t="s">
        <v>386</v>
      </c>
    </row>
    <row r="491" spans="2:65" s="12" customFormat="1" ht="10.199999999999999">
      <c r="B491" s="150"/>
      <c r="D491" s="151" t="s">
        <v>398</v>
      </c>
      <c r="E491" s="152" t="s">
        <v>35</v>
      </c>
      <c r="F491" s="153" t="s">
        <v>401</v>
      </c>
      <c r="H491" s="152" t="s">
        <v>35</v>
      </c>
      <c r="I491" s="154"/>
      <c r="L491" s="150"/>
      <c r="M491" s="155"/>
      <c r="T491" s="156"/>
      <c r="AT491" s="152" t="s">
        <v>398</v>
      </c>
      <c r="AU491" s="152" t="s">
        <v>103</v>
      </c>
      <c r="AV491" s="12" t="s">
        <v>89</v>
      </c>
      <c r="AW491" s="12" t="s">
        <v>42</v>
      </c>
      <c r="AX491" s="12" t="s">
        <v>81</v>
      </c>
      <c r="AY491" s="152" t="s">
        <v>386</v>
      </c>
    </row>
    <row r="492" spans="2:65" s="12" customFormat="1" ht="10.199999999999999">
      <c r="B492" s="150"/>
      <c r="D492" s="151" t="s">
        <v>398</v>
      </c>
      <c r="E492" s="152" t="s">
        <v>35</v>
      </c>
      <c r="F492" s="153" t="s">
        <v>646</v>
      </c>
      <c r="H492" s="152" t="s">
        <v>35</v>
      </c>
      <c r="I492" s="154"/>
      <c r="L492" s="150"/>
      <c r="M492" s="155"/>
      <c r="T492" s="156"/>
      <c r="AT492" s="152" t="s">
        <v>398</v>
      </c>
      <c r="AU492" s="152" t="s">
        <v>103</v>
      </c>
      <c r="AV492" s="12" t="s">
        <v>89</v>
      </c>
      <c r="AW492" s="12" t="s">
        <v>42</v>
      </c>
      <c r="AX492" s="12" t="s">
        <v>81</v>
      </c>
      <c r="AY492" s="152" t="s">
        <v>386</v>
      </c>
    </row>
    <row r="493" spans="2:65" s="12" customFormat="1" ht="10.199999999999999">
      <c r="B493" s="150"/>
      <c r="D493" s="151" t="s">
        <v>398</v>
      </c>
      <c r="E493" s="152" t="s">
        <v>35</v>
      </c>
      <c r="F493" s="153" t="s">
        <v>647</v>
      </c>
      <c r="H493" s="152" t="s">
        <v>35</v>
      </c>
      <c r="I493" s="154"/>
      <c r="L493" s="150"/>
      <c r="M493" s="155"/>
      <c r="T493" s="156"/>
      <c r="AT493" s="152" t="s">
        <v>398</v>
      </c>
      <c r="AU493" s="152" t="s">
        <v>103</v>
      </c>
      <c r="AV493" s="12" t="s">
        <v>89</v>
      </c>
      <c r="AW493" s="12" t="s">
        <v>42</v>
      </c>
      <c r="AX493" s="12" t="s">
        <v>81</v>
      </c>
      <c r="AY493" s="152" t="s">
        <v>386</v>
      </c>
    </row>
    <row r="494" spans="2:65" s="12" customFormat="1" ht="10.199999999999999">
      <c r="B494" s="150"/>
      <c r="D494" s="151" t="s">
        <v>398</v>
      </c>
      <c r="E494" s="152" t="s">
        <v>35</v>
      </c>
      <c r="F494" s="153" t="s">
        <v>653</v>
      </c>
      <c r="H494" s="152" t="s">
        <v>35</v>
      </c>
      <c r="I494" s="154"/>
      <c r="L494" s="150"/>
      <c r="M494" s="155"/>
      <c r="T494" s="156"/>
      <c r="AT494" s="152" t="s">
        <v>398</v>
      </c>
      <c r="AU494" s="152" t="s">
        <v>103</v>
      </c>
      <c r="AV494" s="12" t="s">
        <v>89</v>
      </c>
      <c r="AW494" s="12" t="s">
        <v>42</v>
      </c>
      <c r="AX494" s="12" t="s">
        <v>81</v>
      </c>
      <c r="AY494" s="152" t="s">
        <v>386</v>
      </c>
    </row>
    <row r="495" spans="2:65" s="13" customFormat="1" ht="10.199999999999999">
      <c r="B495" s="157"/>
      <c r="D495" s="151" t="s">
        <v>398</v>
      </c>
      <c r="E495" s="158" t="s">
        <v>35</v>
      </c>
      <c r="F495" s="159" t="s">
        <v>294</v>
      </c>
      <c r="H495" s="160">
        <v>44.408000000000001</v>
      </c>
      <c r="I495" s="161"/>
      <c r="L495" s="157"/>
      <c r="M495" s="162"/>
      <c r="T495" s="163"/>
      <c r="AT495" s="164" t="s">
        <v>398</v>
      </c>
      <c r="AU495" s="164" t="s">
        <v>103</v>
      </c>
      <c r="AV495" s="13" t="s">
        <v>91</v>
      </c>
      <c r="AW495" s="13" t="s">
        <v>42</v>
      </c>
      <c r="AX495" s="13" t="s">
        <v>89</v>
      </c>
      <c r="AY495" s="164" t="s">
        <v>386</v>
      </c>
    </row>
    <row r="496" spans="2:65" s="1" customFormat="1" ht="10.199999999999999">
      <c r="B496" s="34"/>
      <c r="D496" s="151" t="s">
        <v>412</v>
      </c>
      <c r="F496" s="185" t="s">
        <v>654</v>
      </c>
      <c r="L496" s="34"/>
      <c r="M496" s="149"/>
      <c r="T496" s="55"/>
      <c r="AU496" s="18" t="s">
        <v>103</v>
      </c>
    </row>
    <row r="497" spans="2:65" s="1" customFormat="1" ht="10.199999999999999">
      <c r="B497" s="34"/>
      <c r="D497" s="151" t="s">
        <v>412</v>
      </c>
      <c r="F497" s="166" t="s">
        <v>655</v>
      </c>
      <c r="H497" s="167">
        <v>0</v>
      </c>
      <c r="L497" s="34"/>
      <c r="M497" s="149"/>
      <c r="T497" s="55"/>
      <c r="AU497" s="18" t="s">
        <v>103</v>
      </c>
    </row>
    <row r="498" spans="2:65" s="1" customFormat="1" ht="10.199999999999999">
      <c r="B498" s="34"/>
      <c r="D498" s="151" t="s">
        <v>412</v>
      </c>
      <c r="F498" s="166" t="s">
        <v>656</v>
      </c>
      <c r="H498" s="167">
        <v>0</v>
      </c>
      <c r="L498" s="34"/>
      <c r="M498" s="149"/>
      <c r="T498" s="55"/>
      <c r="AU498" s="18" t="s">
        <v>103</v>
      </c>
    </row>
    <row r="499" spans="2:65" s="1" customFormat="1" ht="10.199999999999999">
      <c r="B499" s="34"/>
      <c r="D499" s="151" t="s">
        <v>412</v>
      </c>
      <c r="F499" s="166" t="s">
        <v>657</v>
      </c>
      <c r="H499" s="167">
        <v>0</v>
      </c>
      <c r="L499" s="34"/>
      <c r="M499" s="149"/>
      <c r="T499" s="55"/>
      <c r="AU499" s="18" t="s">
        <v>103</v>
      </c>
    </row>
    <row r="500" spans="2:65" s="1" customFormat="1" ht="10.199999999999999">
      <c r="B500" s="34"/>
      <c r="D500" s="151" t="s">
        <v>412</v>
      </c>
      <c r="F500" s="166" t="s">
        <v>658</v>
      </c>
      <c r="H500" s="167">
        <v>0</v>
      </c>
      <c r="L500" s="34"/>
      <c r="M500" s="149"/>
      <c r="T500" s="55"/>
      <c r="AU500" s="18" t="s">
        <v>103</v>
      </c>
    </row>
    <row r="501" spans="2:65" s="1" customFormat="1" ht="10.199999999999999">
      <c r="B501" s="34"/>
      <c r="D501" s="151" t="s">
        <v>412</v>
      </c>
      <c r="F501" s="166" t="s">
        <v>659</v>
      </c>
      <c r="H501" s="167">
        <v>44.408000000000001</v>
      </c>
      <c r="L501" s="34"/>
      <c r="M501" s="149"/>
      <c r="T501" s="55"/>
      <c r="AU501" s="18" t="s">
        <v>103</v>
      </c>
    </row>
    <row r="502" spans="2:65" s="1" customFormat="1" ht="10.199999999999999">
      <c r="B502" s="34"/>
      <c r="D502" s="151" t="s">
        <v>412</v>
      </c>
      <c r="F502" s="186" t="s">
        <v>649</v>
      </c>
      <c r="L502" s="34"/>
      <c r="M502" s="149"/>
      <c r="T502" s="55"/>
      <c r="AU502" s="18" t="s">
        <v>103</v>
      </c>
    </row>
    <row r="503" spans="2:65" s="1" customFormat="1" ht="10.199999999999999">
      <c r="B503" s="34"/>
      <c r="D503" s="151" t="s">
        <v>412</v>
      </c>
      <c r="F503" s="187" t="s">
        <v>650</v>
      </c>
      <c r="H503" s="167">
        <v>211.46700000000001</v>
      </c>
      <c r="L503" s="34"/>
      <c r="M503" s="149"/>
      <c r="T503" s="55"/>
      <c r="AU503" s="18" t="s">
        <v>103</v>
      </c>
    </row>
    <row r="504" spans="2:65" s="1" customFormat="1" ht="44.25" customHeight="1">
      <c r="B504" s="34"/>
      <c r="C504" s="133" t="s">
        <v>665</v>
      </c>
      <c r="D504" s="133" t="s">
        <v>390</v>
      </c>
      <c r="E504" s="134" t="s">
        <v>458</v>
      </c>
      <c r="F504" s="135" t="s">
        <v>459</v>
      </c>
      <c r="G504" s="136" t="s">
        <v>460</v>
      </c>
      <c r="H504" s="137">
        <v>77.713999999999999</v>
      </c>
      <c r="I504" s="138"/>
      <c r="J504" s="139">
        <f>ROUND(I504*H504,2)</f>
        <v>0</v>
      </c>
      <c r="K504" s="135" t="s">
        <v>394</v>
      </c>
      <c r="L504" s="34"/>
      <c r="M504" s="140" t="s">
        <v>35</v>
      </c>
      <c r="N504" s="141" t="s">
        <v>52</v>
      </c>
      <c r="P504" s="142">
        <f>O504*H504</f>
        <v>0</v>
      </c>
      <c r="Q504" s="142">
        <v>0</v>
      </c>
      <c r="R504" s="142">
        <f>Q504*H504</f>
        <v>0</v>
      </c>
      <c r="S504" s="142">
        <v>0</v>
      </c>
      <c r="T504" s="143">
        <f>S504*H504</f>
        <v>0</v>
      </c>
      <c r="AR504" s="144" t="s">
        <v>116</v>
      </c>
      <c r="AT504" s="144" t="s">
        <v>390</v>
      </c>
      <c r="AU504" s="144" t="s">
        <v>103</v>
      </c>
      <c r="AY504" s="18" t="s">
        <v>386</v>
      </c>
      <c r="BE504" s="145">
        <f>IF(N504="základní",J504,0)</f>
        <v>0</v>
      </c>
      <c r="BF504" s="145">
        <f>IF(N504="snížená",J504,0)</f>
        <v>0</v>
      </c>
      <c r="BG504" s="145">
        <f>IF(N504="zákl. přenesená",J504,0)</f>
        <v>0</v>
      </c>
      <c r="BH504" s="145">
        <f>IF(N504="sníž. přenesená",J504,0)</f>
        <v>0</v>
      </c>
      <c r="BI504" s="145">
        <f>IF(N504="nulová",J504,0)</f>
        <v>0</v>
      </c>
      <c r="BJ504" s="18" t="s">
        <v>89</v>
      </c>
      <c r="BK504" s="145">
        <f>ROUND(I504*H504,2)</f>
        <v>0</v>
      </c>
      <c r="BL504" s="18" t="s">
        <v>116</v>
      </c>
      <c r="BM504" s="144" t="s">
        <v>666</v>
      </c>
    </row>
    <row r="505" spans="2:65" s="1" customFormat="1" ht="10.199999999999999">
      <c r="B505" s="34"/>
      <c r="D505" s="146" t="s">
        <v>396</v>
      </c>
      <c r="F505" s="147" t="s">
        <v>462</v>
      </c>
      <c r="I505" s="148"/>
      <c r="L505" s="34"/>
      <c r="M505" s="149"/>
      <c r="T505" s="55"/>
      <c r="AT505" s="18" t="s">
        <v>396</v>
      </c>
      <c r="AU505" s="18" t="s">
        <v>103</v>
      </c>
    </row>
    <row r="506" spans="2:65" s="12" customFormat="1" ht="10.199999999999999">
      <c r="B506" s="150"/>
      <c r="D506" s="151" t="s">
        <v>398</v>
      </c>
      <c r="E506" s="152" t="s">
        <v>35</v>
      </c>
      <c r="F506" s="153" t="s">
        <v>433</v>
      </c>
      <c r="H506" s="152" t="s">
        <v>35</v>
      </c>
      <c r="I506" s="154"/>
      <c r="L506" s="150"/>
      <c r="M506" s="155"/>
      <c r="T506" s="156"/>
      <c r="AT506" s="152" t="s">
        <v>398</v>
      </c>
      <c r="AU506" s="152" t="s">
        <v>103</v>
      </c>
      <c r="AV506" s="12" t="s">
        <v>89</v>
      </c>
      <c r="AW506" s="12" t="s">
        <v>42</v>
      </c>
      <c r="AX506" s="12" t="s">
        <v>81</v>
      </c>
      <c r="AY506" s="152" t="s">
        <v>386</v>
      </c>
    </row>
    <row r="507" spans="2:65" s="12" customFormat="1" ht="10.199999999999999">
      <c r="B507" s="150"/>
      <c r="D507" s="151" t="s">
        <v>398</v>
      </c>
      <c r="E507" s="152" t="s">
        <v>35</v>
      </c>
      <c r="F507" s="153" t="s">
        <v>399</v>
      </c>
      <c r="H507" s="152" t="s">
        <v>35</v>
      </c>
      <c r="I507" s="154"/>
      <c r="L507" s="150"/>
      <c r="M507" s="155"/>
      <c r="T507" s="156"/>
      <c r="AT507" s="152" t="s">
        <v>398</v>
      </c>
      <c r="AU507" s="152" t="s">
        <v>103</v>
      </c>
      <c r="AV507" s="12" t="s">
        <v>89</v>
      </c>
      <c r="AW507" s="12" t="s">
        <v>42</v>
      </c>
      <c r="AX507" s="12" t="s">
        <v>81</v>
      </c>
      <c r="AY507" s="152" t="s">
        <v>386</v>
      </c>
    </row>
    <row r="508" spans="2:65" s="12" customFormat="1" ht="10.199999999999999">
      <c r="B508" s="150"/>
      <c r="D508" s="151" t="s">
        <v>398</v>
      </c>
      <c r="E508" s="152" t="s">
        <v>35</v>
      </c>
      <c r="F508" s="153" t="s">
        <v>645</v>
      </c>
      <c r="H508" s="152" t="s">
        <v>35</v>
      </c>
      <c r="I508" s="154"/>
      <c r="L508" s="150"/>
      <c r="M508" s="155"/>
      <c r="T508" s="156"/>
      <c r="AT508" s="152" t="s">
        <v>398</v>
      </c>
      <c r="AU508" s="152" t="s">
        <v>103</v>
      </c>
      <c r="AV508" s="12" t="s">
        <v>89</v>
      </c>
      <c r="AW508" s="12" t="s">
        <v>42</v>
      </c>
      <c r="AX508" s="12" t="s">
        <v>81</v>
      </c>
      <c r="AY508" s="152" t="s">
        <v>386</v>
      </c>
    </row>
    <row r="509" spans="2:65" s="12" customFormat="1" ht="10.199999999999999">
      <c r="B509" s="150"/>
      <c r="D509" s="151" t="s">
        <v>398</v>
      </c>
      <c r="E509" s="152" t="s">
        <v>35</v>
      </c>
      <c r="F509" s="153" t="s">
        <v>401</v>
      </c>
      <c r="H509" s="152" t="s">
        <v>35</v>
      </c>
      <c r="I509" s="154"/>
      <c r="L509" s="150"/>
      <c r="M509" s="155"/>
      <c r="T509" s="156"/>
      <c r="AT509" s="152" t="s">
        <v>398</v>
      </c>
      <c r="AU509" s="152" t="s">
        <v>103</v>
      </c>
      <c r="AV509" s="12" t="s">
        <v>89</v>
      </c>
      <c r="AW509" s="12" t="s">
        <v>42</v>
      </c>
      <c r="AX509" s="12" t="s">
        <v>81</v>
      </c>
      <c r="AY509" s="152" t="s">
        <v>386</v>
      </c>
    </row>
    <row r="510" spans="2:65" s="12" customFormat="1" ht="10.199999999999999">
      <c r="B510" s="150"/>
      <c r="D510" s="151" t="s">
        <v>398</v>
      </c>
      <c r="E510" s="152" t="s">
        <v>35</v>
      </c>
      <c r="F510" s="153" t="s">
        <v>646</v>
      </c>
      <c r="H510" s="152" t="s">
        <v>35</v>
      </c>
      <c r="I510" s="154"/>
      <c r="L510" s="150"/>
      <c r="M510" s="155"/>
      <c r="T510" s="156"/>
      <c r="AT510" s="152" t="s">
        <v>398</v>
      </c>
      <c r="AU510" s="152" t="s">
        <v>103</v>
      </c>
      <c r="AV510" s="12" t="s">
        <v>89</v>
      </c>
      <c r="AW510" s="12" t="s">
        <v>42</v>
      </c>
      <c r="AX510" s="12" t="s">
        <v>81</v>
      </c>
      <c r="AY510" s="152" t="s">
        <v>386</v>
      </c>
    </row>
    <row r="511" spans="2:65" s="12" customFormat="1" ht="10.199999999999999">
      <c r="B511" s="150"/>
      <c r="D511" s="151" t="s">
        <v>398</v>
      </c>
      <c r="E511" s="152" t="s">
        <v>35</v>
      </c>
      <c r="F511" s="153" t="s">
        <v>647</v>
      </c>
      <c r="H511" s="152" t="s">
        <v>35</v>
      </c>
      <c r="I511" s="154"/>
      <c r="L511" s="150"/>
      <c r="M511" s="155"/>
      <c r="T511" s="156"/>
      <c r="AT511" s="152" t="s">
        <v>398</v>
      </c>
      <c r="AU511" s="152" t="s">
        <v>103</v>
      </c>
      <c r="AV511" s="12" t="s">
        <v>89</v>
      </c>
      <c r="AW511" s="12" t="s">
        <v>42</v>
      </c>
      <c r="AX511" s="12" t="s">
        <v>81</v>
      </c>
      <c r="AY511" s="152" t="s">
        <v>386</v>
      </c>
    </row>
    <row r="512" spans="2:65" s="12" customFormat="1" ht="10.199999999999999">
      <c r="B512" s="150"/>
      <c r="D512" s="151" t="s">
        <v>398</v>
      </c>
      <c r="E512" s="152" t="s">
        <v>35</v>
      </c>
      <c r="F512" s="153" t="s">
        <v>653</v>
      </c>
      <c r="H512" s="152" t="s">
        <v>35</v>
      </c>
      <c r="I512" s="154"/>
      <c r="L512" s="150"/>
      <c r="M512" s="155"/>
      <c r="T512" s="156"/>
      <c r="AT512" s="152" t="s">
        <v>398</v>
      </c>
      <c r="AU512" s="152" t="s">
        <v>103</v>
      </c>
      <c r="AV512" s="12" t="s">
        <v>89</v>
      </c>
      <c r="AW512" s="12" t="s">
        <v>42</v>
      </c>
      <c r="AX512" s="12" t="s">
        <v>81</v>
      </c>
      <c r="AY512" s="152" t="s">
        <v>386</v>
      </c>
    </row>
    <row r="513" spans="2:65" s="13" customFormat="1" ht="10.199999999999999">
      <c r="B513" s="157"/>
      <c r="D513" s="151" t="s">
        <v>398</v>
      </c>
      <c r="E513" s="158" t="s">
        <v>35</v>
      </c>
      <c r="F513" s="159" t="s">
        <v>294</v>
      </c>
      <c r="H513" s="160">
        <v>44.408000000000001</v>
      </c>
      <c r="I513" s="161"/>
      <c r="L513" s="157"/>
      <c r="M513" s="162"/>
      <c r="T513" s="163"/>
      <c r="AT513" s="164" t="s">
        <v>398</v>
      </c>
      <c r="AU513" s="164" t="s">
        <v>103</v>
      </c>
      <c r="AV513" s="13" t="s">
        <v>91</v>
      </c>
      <c r="AW513" s="13" t="s">
        <v>42</v>
      </c>
      <c r="AX513" s="13" t="s">
        <v>89</v>
      </c>
      <c r="AY513" s="164" t="s">
        <v>386</v>
      </c>
    </row>
    <row r="514" spans="2:65" s="1" customFormat="1" ht="10.199999999999999">
      <c r="B514" s="34"/>
      <c r="D514" s="151" t="s">
        <v>412</v>
      </c>
      <c r="F514" s="185" t="s">
        <v>654</v>
      </c>
      <c r="L514" s="34"/>
      <c r="M514" s="149"/>
      <c r="T514" s="55"/>
      <c r="AU514" s="18" t="s">
        <v>103</v>
      </c>
    </row>
    <row r="515" spans="2:65" s="1" customFormat="1" ht="10.199999999999999">
      <c r="B515" s="34"/>
      <c r="D515" s="151" t="s">
        <v>412</v>
      </c>
      <c r="F515" s="166" t="s">
        <v>655</v>
      </c>
      <c r="H515" s="167">
        <v>0</v>
      </c>
      <c r="L515" s="34"/>
      <c r="M515" s="149"/>
      <c r="T515" s="55"/>
      <c r="AU515" s="18" t="s">
        <v>103</v>
      </c>
    </row>
    <row r="516" spans="2:65" s="1" customFormat="1" ht="10.199999999999999">
      <c r="B516" s="34"/>
      <c r="D516" s="151" t="s">
        <v>412</v>
      </c>
      <c r="F516" s="166" t="s">
        <v>656</v>
      </c>
      <c r="H516" s="167">
        <v>0</v>
      </c>
      <c r="L516" s="34"/>
      <c r="M516" s="149"/>
      <c r="T516" s="55"/>
      <c r="AU516" s="18" t="s">
        <v>103</v>
      </c>
    </row>
    <row r="517" spans="2:65" s="1" customFormat="1" ht="10.199999999999999">
      <c r="B517" s="34"/>
      <c r="D517" s="151" t="s">
        <v>412</v>
      </c>
      <c r="F517" s="166" t="s">
        <v>657</v>
      </c>
      <c r="H517" s="167">
        <v>0</v>
      </c>
      <c r="L517" s="34"/>
      <c r="M517" s="149"/>
      <c r="T517" s="55"/>
      <c r="AU517" s="18" t="s">
        <v>103</v>
      </c>
    </row>
    <row r="518" spans="2:65" s="1" customFormat="1" ht="10.199999999999999">
      <c r="B518" s="34"/>
      <c r="D518" s="151" t="s">
        <v>412</v>
      </c>
      <c r="F518" s="166" t="s">
        <v>658</v>
      </c>
      <c r="H518" s="167">
        <v>0</v>
      </c>
      <c r="L518" s="34"/>
      <c r="M518" s="149"/>
      <c r="T518" s="55"/>
      <c r="AU518" s="18" t="s">
        <v>103</v>
      </c>
    </row>
    <row r="519" spans="2:65" s="1" customFormat="1" ht="10.199999999999999">
      <c r="B519" s="34"/>
      <c r="D519" s="151" t="s">
        <v>412</v>
      </c>
      <c r="F519" s="166" t="s">
        <v>659</v>
      </c>
      <c r="H519" s="167">
        <v>44.408000000000001</v>
      </c>
      <c r="L519" s="34"/>
      <c r="M519" s="149"/>
      <c r="T519" s="55"/>
      <c r="AU519" s="18" t="s">
        <v>103</v>
      </c>
    </row>
    <row r="520" spans="2:65" s="1" customFormat="1" ht="10.199999999999999">
      <c r="B520" s="34"/>
      <c r="D520" s="151" t="s">
        <v>412</v>
      </c>
      <c r="F520" s="186" t="s">
        <v>649</v>
      </c>
      <c r="L520" s="34"/>
      <c r="M520" s="149"/>
      <c r="T520" s="55"/>
      <c r="AU520" s="18" t="s">
        <v>103</v>
      </c>
    </row>
    <row r="521" spans="2:65" s="1" customFormat="1" ht="10.199999999999999">
      <c r="B521" s="34"/>
      <c r="D521" s="151" t="s">
        <v>412</v>
      </c>
      <c r="F521" s="187" t="s">
        <v>650</v>
      </c>
      <c r="H521" s="167">
        <v>211.46700000000001</v>
      </c>
      <c r="L521" s="34"/>
      <c r="M521" s="149"/>
      <c r="T521" s="55"/>
      <c r="AU521" s="18" t="s">
        <v>103</v>
      </c>
    </row>
    <row r="522" spans="2:65" s="13" customFormat="1" ht="10.199999999999999">
      <c r="B522" s="157"/>
      <c r="D522" s="151" t="s">
        <v>398</v>
      </c>
      <c r="F522" s="158" t="s">
        <v>667</v>
      </c>
      <c r="H522" s="160">
        <v>77.713999999999999</v>
      </c>
      <c r="I522" s="161"/>
      <c r="L522" s="157"/>
      <c r="M522" s="162"/>
      <c r="T522" s="163"/>
      <c r="AT522" s="164" t="s">
        <v>398</v>
      </c>
      <c r="AU522" s="164" t="s">
        <v>103</v>
      </c>
      <c r="AV522" s="13" t="s">
        <v>91</v>
      </c>
      <c r="AW522" s="13" t="s">
        <v>4</v>
      </c>
      <c r="AX522" s="13" t="s">
        <v>89</v>
      </c>
      <c r="AY522" s="164" t="s">
        <v>386</v>
      </c>
    </row>
    <row r="523" spans="2:65" s="1" customFormat="1" ht="44.25" customHeight="1">
      <c r="B523" s="34"/>
      <c r="C523" s="133" t="s">
        <v>668</v>
      </c>
      <c r="D523" s="133" t="s">
        <v>390</v>
      </c>
      <c r="E523" s="134" t="s">
        <v>669</v>
      </c>
      <c r="F523" s="135" t="s">
        <v>670</v>
      </c>
      <c r="G523" s="136" t="s">
        <v>393</v>
      </c>
      <c r="H523" s="137">
        <v>10.573</v>
      </c>
      <c r="I523" s="138"/>
      <c r="J523" s="139">
        <f>ROUND(I523*H523,2)</f>
        <v>0</v>
      </c>
      <c r="K523" s="135" t="s">
        <v>394</v>
      </c>
      <c r="L523" s="34"/>
      <c r="M523" s="140" t="s">
        <v>35</v>
      </c>
      <c r="N523" s="141" t="s">
        <v>52</v>
      </c>
      <c r="P523" s="142">
        <f>O523*H523</f>
        <v>0</v>
      </c>
      <c r="Q523" s="142">
        <v>0</v>
      </c>
      <c r="R523" s="142">
        <f>Q523*H523</f>
        <v>0</v>
      </c>
      <c r="S523" s="142">
        <v>0</v>
      </c>
      <c r="T523" s="143">
        <f>S523*H523</f>
        <v>0</v>
      </c>
      <c r="AR523" s="144" t="s">
        <v>116</v>
      </c>
      <c r="AT523" s="144" t="s">
        <v>390</v>
      </c>
      <c r="AU523" s="144" t="s">
        <v>103</v>
      </c>
      <c r="AY523" s="18" t="s">
        <v>386</v>
      </c>
      <c r="BE523" s="145">
        <f>IF(N523="základní",J523,0)</f>
        <v>0</v>
      </c>
      <c r="BF523" s="145">
        <f>IF(N523="snížená",J523,0)</f>
        <v>0</v>
      </c>
      <c r="BG523" s="145">
        <f>IF(N523="zákl. přenesená",J523,0)</f>
        <v>0</v>
      </c>
      <c r="BH523" s="145">
        <f>IF(N523="sníž. přenesená",J523,0)</f>
        <v>0</v>
      </c>
      <c r="BI523" s="145">
        <f>IF(N523="nulová",J523,0)</f>
        <v>0</v>
      </c>
      <c r="BJ523" s="18" t="s">
        <v>89</v>
      </c>
      <c r="BK523" s="145">
        <f>ROUND(I523*H523,2)</f>
        <v>0</v>
      </c>
      <c r="BL523" s="18" t="s">
        <v>116</v>
      </c>
      <c r="BM523" s="144" t="s">
        <v>671</v>
      </c>
    </row>
    <row r="524" spans="2:65" s="1" customFormat="1" ht="10.199999999999999">
      <c r="B524" s="34"/>
      <c r="D524" s="146" t="s">
        <v>396</v>
      </c>
      <c r="F524" s="147" t="s">
        <v>672</v>
      </c>
      <c r="I524" s="148"/>
      <c r="L524" s="34"/>
      <c r="M524" s="149"/>
      <c r="T524" s="55"/>
      <c r="AT524" s="18" t="s">
        <v>396</v>
      </c>
      <c r="AU524" s="18" t="s">
        <v>103</v>
      </c>
    </row>
    <row r="525" spans="2:65" s="12" customFormat="1" ht="10.199999999999999">
      <c r="B525" s="150"/>
      <c r="D525" s="151" t="s">
        <v>398</v>
      </c>
      <c r="E525" s="152" t="s">
        <v>35</v>
      </c>
      <c r="F525" s="153" t="s">
        <v>399</v>
      </c>
      <c r="H525" s="152" t="s">
        <v>35</v>
      </c>
      <c r="I525" s="154"/>
      <c r="L525" s="150"/>
      <c r="M525" s="155"/>
      <c r="T525" s="156"/>
      <c r="AT525" s="152" t="s">
        <v>398</v>
      </c>
      <c r="AU525" s="152" t="s">
        <v>103</v>
      </c>
      <c r="AV525" s="12" t="s">
        <v>89</v>
      </c>
      <c r="AW525" s="12" t="s">
        <v>42</v>
      </c>
      <c r="AX525" s="12" t="s">
        <v>81</v>
      </c>
      <c r="AY525" s="152" t="s">
        <v>386</v>
      </c>
    </row>
    <row r="526" spans="2:65" s="12" customFormat="1" ht="10.199999999999999">
      <c r="B526" s="150"/>
      <c r="D526" s="151" t="s">
        <v>398</v>
      </c>
      <c r="E526" s="152" t="s">
        <v>35</v>
      </c>
      <c r="F526" s="153" t="s">
        <v>401</v>
      </c>
      <c r="H526" s="152" t="s">
        <v>35</v>
      </c>
      <c r="I526" s="154"/>
      <c r="L526" s="150"/>
      <c r="M526" s="155"/>
      <c r="T526" s="156"/>
      <c r="AT526" s="152" t="s">
        <v>398</v>
      </c>
      <c r="AU526" s="152" t="s">
        <v>103</v>
      </c>
      <c r="AV526" s="12" t="s">
        <v>89</v>
      </c>
      <c r="AW526" s="12" t="s">
        <v>42</v>
      </c>
      <c r="AX526" s="12" t="s">
        <v>81</v>
      </c>
      <c r="AY526" s="152" t="s">
        <v>386</v>
      </c>
    </row>
    <row r="527" spans="2:65" s="12" customFormat="1" ht="10.199999999999999">
      <c r="B527" s="150"/>
      <c r="D527" s="151" t="s">
        <v>398</v>
      </c>
      <c r="E527" s="152" t="s">
        <v>35</v>
      </c>
      <c r="F527" s="153" t="s">
        <v>645</v>
      </c>
      <c r="H527" s="152" t="s">
        <v>35</v>
      </c>
      <c r="I527" s="154"/>
      <c r="L527" s="150"/>
      <c r="M527" s="155"/>
      <c r="T527" s="156"/>
      <c r="AT527" s="152" t="s">
        <v>398</v>
      </c>
      <c r="AU527" s="152" t="s">
        <v>103</v>
      </c>
      <c r="AV527" s="12" t="s">
        <v>89</v>
      </c>
      <c r="AW527" s="12" t="s">
        <v>42</v>
      </c>
      <c r="AX527" s="12" t="s">
        <v>81</v>
      </c>
      <c r="AY527" s="152" t="s">
        <v>386</v>
      </c>
    </row>
    <row r="528" spans="2:65" s="12" customFormat="1" ht="20.399999999999999">
      <c r="B528" s="150"/>
      <c r="D528" s="151" t="s">
        <v>398</v>
      </c>
      <c r="E528" s="152" t="s">
        <v>35</v>
      </c>
      <c r="F528" s="153" t="s">
        <v>673</v>
      </c>
      <c r="H528" s="152" t="s">
        <v>35</v>
      </c>
      <c r="I528" s="154"/>
      <c r="L528" s="150"/>
      <c r="M528" s="155"/>
      <c r="T528" s="156"/>
      <c r="AT528" s="152" t="s">
        <v>398</v>
      </c>
      <c r="AU528" s="152" t="s">
        <v>103</v>
      </c>
      <c r="AV528" s="12" t="s">
        <v>89</v>
      </c>
      <c r="AW528" s="12" t="s">
        <v>42</v>
      </c>
      <c r="AX528" s="12" t="s">
        <v>81</v>
      </c>
      <c r="AY528" s="152" t="s">
        <v>386</v>
      </c>
    </row>
    <row r="529" spans="2:65" s="12" customFormat="1" ht="10.199999999999999">
      <c r="B529" s="150"/>
      <c r="D529" s="151" t="s">
        <v>398</v>
      </c>
      <c r="E529" s="152" t="s">
        <v>35</v>
      </c>
      <c r="F529" s="153" t="s">
        <v>674</v>
      </c>
      <c r="H529" s="152" t="s">
        <v>35</v>
      </c>
      <c r="I529" s="154"/>
      <c r="L529" s="150"/>
      <c r="M529" s="155"/>
      <c r="T529" s="156"/>
      <c r="AT529" s="152" t="s">
        <v>398</v>
      </c>
      <c r="AU529" s="152" t="s">
        <v>103</v>
      </c>
      <c r="AV529" s="12" t="s">
        <v>89</v>
      </c>
      <c r="AW529" s="12" t="s">
        <v>42</v>
      </c>
      <c r="AX529" s="12" t="s">
        <v>81</v>
      </c>
      <c r="AY529" s="152" t="s">
        <v>386</v>
      </c>
    </row>
    <row r="530" spans="2:65" s="13" customFormat="1" ht="10.199999999999999">
      <c r="B530" s="157"/>
      <c r="D530" s="151" t="s">
        <v>398</v>
      </c>
      <c r="E530" s="158" t="s">
        <v>35</v>
      </c>
      <c r="F530" s="159" t="s">
        <v>306</v>
      </c>
      <c r="H530" s="160">
        <v>10.573</v>
      </c>
      <c r="I530" s="161"/>
      <c r="L530" s="157"/>
      <c r="M530" s="162"/>
      <c r="T530" s="163"/>
      <c r="AT530" s="164" t="s">
        <v>398</v>
      </c>
      <c r="AU530" s="164" t="s">
        <v>103</v>
      </c>
      <c r="AV530" s="13" t="s">
        <v>91</v>
      </c>
      <c r="AW530" s="13" t="s">
        <v>42</v>
      </c>
      <c r="AX530" s="13" t="s">
        <v>89</v>
      </c>
      <c r="AY530" s="164" t="s">
        <v>386</v>
      </c>
    </row>
    <row r="531" spans="2:65" s="1" customFormat="1" ht="10.199999999999999">
      <c r="B531" s="34"/>
      <c r="D531" s="151" t="s">
        <v>412</v>
      </c>
      <c r="F531" s="165" t="s">
        <v>649</v>
      </c>
      <c r="L531" s="34"/>
      <c r="M531" s="149"/>
      <c r="T531" s="55"/>
      <c r="AU531" s="18" t="s">
        <v>103</v>
      </c>
    </row>
    <row r="532" spans="2:65" s="1" customFormat="1" ht="10.199999999999999">
      <c r="B532" s="34"/>
      <c r="D532" s="151" t="s">
        <v>412</v>
      </c>
      <c r="F532" s="166" t="s">
        <v>650</v>
      </c>
      <c r="H532" s="167">
        <v>211.46700000000001</v>
      </c>
      <c r="L532" s="34"/>
      <c r="M532" s="149"/>
      <c r="T532" s="55"/>
      <c r="AU532" s="18" t="s">
        <v>103</v>
      </c>
    </row>
    <row r="533" spans="2:65" s="1" customFormat="1" ht="55.5" customHeight="1">
      <c r="B533" s="34"/>
      <c r="C533" s="133" t="s">
        <v>675</v>
      </c>
      <c r="D533" s="133" t="s">
        <v>390</v>
      </c>
      <c r="E533" s="134" t="s">
        <v>676</v>
      </c>
      <c r="F533" s="135" t="s">
        <v>677</v>
      </c>
      <c r="G533" s="136" t="s">
        <v>442</v>
      </c>
      <c r="H533" s="137">
        <v>444.08100000000002</v>
      </c>
      <c r="I533" s="138"/>
      <c r="J533" s="139">
        <f>ROUND(I533*H533,2)</f>
        <v>0</v>
      </c>
      <c r="K533" s="135" t="s">
        <v>394</v>
      </c>
      <c r="L533" s="34"/>
      <c r="M533" s="140" t="s">
        <v>35</v>
      </c>
      <c r="N533" s="141" t="s">
        <v>52</v>
      </c>
      <c r="P533" s="142">
        <f>O533*H533</f>
        <v>0</v>
      </c>
      <c r="Q533" s="142">
        <v>3.1E-4</v>
      </c>
      <c r="R533" s="142">
        <f>Q533*H533</f>
        <v>0.13766511000000001</v>
      </c>
      <c r="S533" s="142">
        <v>0</v>
      </c>
      <c r="T533" s="143">
        <f>S533*H533</f>
        <v>0</v>
      </c>
      <c r="AR533" s="144" t="s">
        <v>116</v>
      </c>
      <c r="AT533" s="144" t="s">
        <v>390</v>
      </c>
      <c r="AU533" s="144" t="s">
        <v>103</v>
      </c>
      <c r="AY533" s="18" t="s">
        <v>386</v>
      </c>
      <c r="BE533" s="145">
        <f>IF(N533="základní",J533,0)</f>
        <v>0</v>
      </c>
      <c r="BF533" s="145">
        <f>IF(N533="snížená",J533,0)</f>
        <v>0</v>
      </c>
      <c r="BG533" s="145">
        <f>IF(N533="zákl. přenesená",J533,0)</f>
        <v>0</v>
      </c>
      <c r="BH533" s="145">
        <f>IF(N533="sníž. přenesená",J533,0)</f>
        <v>0</v>
      </c>
      <c r="BI533" s="145">
        <f>IF(N533="nulová",J533,0)</f>
        <v>0</v>
      </c>
      <c r="BJ533" s="18" t="s">
        <v>89</v>
      </c>
      <c r="BK533" s="145">
        <f>ROUND(I533*H533,2)</f>
        <v>0</v>
      </c>
      <c r="BL533" s="18" t="s">
        <v>116</v>
      </c>
      <c r="BM533" s="144" t="s">
        <v>678</v>
      </c>
    </row>
    <row r="534" spans="2:65" s="1" customFormat="1" ht="10.199999999999999">
      <c r="B534" s="34"/>
      <c r="D534" s="146" t="s">
        <v>396</v>
      </c>
      <c r="F534" s="147" t="s">
        <v>679</v>
      </c>
      <c r="I534" s="148"/>
      <c r="L534" s="34"/>
      <c r="M534" s="149"/>
      <c r="T534" s="55"/>
      <c r="AT534" s="18" t="s">
        <v>396</v>
      </c>
      <c r="AU534" s="18" t="s">
        <v>103</v>
      </c>
    </row>
    <row r="535" spans="2:65" s="12" customFormat="1" ht="10.199999999999999">
      <c r="B535" s="150"/>
      <c r="D535" s="151" t="s">
        <v>398</v>
      </c>
      <c r="E535" s="152" t="s">
        <v>35</v>
      </c>
      <c r="F535" s="153" t="s">
        <v>399</v>
      </c>
      <c r="H535" s="152" t="s">
        <v>35</v>
      </c>
      <c r="I535" s="154"/>
      <c r="L535" s="150"/>
      <c r="M535" s="155"/>
      <c r="T535" s="156"/>
      <c r="AT535" s="152" t="s">
        <v>398</v>
      </c>
      <c r="AU535" s="152" t="s">
        <v>103</v>
      </c>
      <c r="AV535" s="12" t="s">
        <v>89</v>
      </c>
      <c r="AW535" s="12" t="s">
        <v>42</v>
      </c>
      <c r="AX535" s="12" t="s">
        <v>81</v>
      </c>
      <c r="AY535" s="152" t="s">
        <v>386</v>
      </c>
    </row>
    <row r="536" spans="2:65" s="12" customFormat="1" ht="10.199999999999999">
      <c r="B536" s="150"/>
      <c r="D536" s="151" t="s">
        <v>398</v>
      </c>
      <c r="E536" s="152" t="s">
        <v>35</v>
      </c>
      <c r="F536" s="153" t="s">
        <v>401</v>
      </c>
      <c r="H536" s="152" t="s">
        <v>35</v>
      </c>
      <c r="I536" s="154"/>
      <c r="L536" s="150"/>
      <c r="M536" s="155"/>
      <c r="T536" s="156"/>
      <c r="AT536" s="152" t="s">
        <v>398</v>
      </c>
      <c r="AU536" s="152" t="s">
        <v>103</v>
      </c>
      <c r="AV536" s="12" t="s">
        <v>89</v>
      </c>
      <c r="AW536" s="12" t="s">
        <v>42</v>
      </c>
      <c r="AX536" s="12" t="s">
        <v>81</v>
      </c>
      <c r="AY536" s="152" t="s">
        <v>386</v>
      </c>
    </row>
    <row r="537" spans="2:65" s="12" customFormat="1" ht="10.199999999999999">
      <c r="B537" s="150"/>
      <c r="D537" s="151" t="s">
        <v>398</v>
      </c>
      <c r="E537" s="152" t="s">
        <v>35</v>
      </c>
      <c r="F537" s="153" t="s">
        <v>645</v>
      </c>
      <c r="H537" s="152" t="s">
        <v>35</v>
      </c>
      <c r="I537" s="154"/>
      <c r="L537" s="150"/>
      <c r="M537" s="155"/>
      <c r="T537" s="156"/>
      <c r="AT537" s="152" t="s">
        <v>398</v>
      </c>
      <c r="AU537" s="152" t="s">
        <v>103</v>
      </c>
      <c r="AV537" s="12" t="s">
        <v>89</v>
      </c>
      <c r="AW537" s="12" t="s">
        <v>42</v>
      </c>
      <c r="AX537" s="12" t="s">
        <v>81</v>
      </c>
      <c r="AY537" s="152" t="s">
        <v>386</v>
      </c>
    </row>
    <row r="538" spans="2:65" s="12" customFormat="1" ht="10.199999999999999">
      <c r="B538" s="150"/>
      <c r="D538" s="151" t="s">
        <v>398</v>
      </c>
      <c r="E538" s="152" t="s">
        <v>35</v>
      </c>
      <c r="F538" s="153" t="s">
        <v>680</v>
      </c>
      <c r="H538" s="152" t="s">
        <v>35</v>
      </c>
      <c r="I538" s="154"/>
      <c r="L538" s="150"/>
      <c r="M538" s="155"/>
      <c r="T538" s="156"/>
      <c r="AT538" s="152" t="s">
        <v>398</v>
      </c>
      <c r="AU538" s="152" t="s">
        <v>103</v>
      </c>
      <c r="AV538" s="12" t="s">
        <v>89</v>
      </c>
      <c r="AW538" s="12" t="s">
        <v>42</v>
      </c>
      <c r="AX538" s="12" t="s">
        <v>81</v>
      </c>
      <c r="AY538" s="152" t="s">
        <v>386</v>
      </c>
    </row>
    <row r="539" spans="2:65" s="13" customFormat="1" ht="10.199999999999999">
      <c r="B539" s="157"/>
      <c r="D539" s="151" t="s">
        <v>398</v>
      </c>
      <c r="E539" s="158" t="s">
        <v>35</v>
      </c>
      <c r="F539" s="159" t="s">
        <v>298</v>
      </c>
      <c r="H539" s="160">
        <v>444.08100000000002</v>
      </c>
      <c r="I539" s="161"/>
      <c r="L539" s="157"/>
      <c r="M539" s="162"/>
      <c r="T539" s="163"/>
      <c r="AT539" s="164" t="s">
        <v>398</v>
      </c>
      <c r="AU539" s="164" t="s">
        <v>103</v>
      </c>
      <c r="AV539" s="13" t="s">
        <v>91</v>
      </c>
      <c r="AW539" s="13" t="s">
        <v>42</v>
      </c>
      <c r="AX539" s="13" t="s">
        <v>89</v>
      </c>
      <c r="AY539" s="164" t="s">
        <v>386</v>
      </c>
    </row>
    <row r="540" spans="2:65" s="1" customFormat="1" ht="10.199999999999999">
      <c r="B540" s="34"/>
      <c r="D540" s="151" t="s">
        <v>412</v>
      </c>
      <c r="F540" s="165" t="s">
        <v>649</v>
      </c>
      <c r="L540" s="34"/>
      <c r="M540" s="149"/>
      <c r="T540" s="55"/>
      <c r="AU540" s="18" t="s">
        <v>103</v>
      </c>
    </row>
    <row r="541" spans="2:65" s="1" customFormat="1" ht="10.199999999999999">
      <c r="B541" s="34"/>
      <c r="D541" s="151" t="s">
        <v>412</v>
      </c>
      <c r="F541" s="166" t="s">
        <v>650</v>
      </c>
      <c r="H541" s="167">
        <v>211.46700000000001</v>
      </c>
      <c r="L541" s="34"/>
      <c r="M541" s="149"/>
      <c r="T541" s="55"/>
      <c r="AU541" s="18" t="s">
        <v>103</v>
      </c>
    </row>
    <row r="542" spans="2:65" s="1" customFormat="1" ht="24.15" customHeight="1">
      <c r="B542" s="34"/>
      <c r="C542" s="168" t="s">
        <v>681</v>
      </c>
      <c r="D542" s="168" t="s">
        <v>523</v>
      </c>
      <c r="E542" s="169" t="s">
        <v>682</v>
      </c>
      <c r="F542" s="170" t="s">
        <v>683</v>
      </c>
      <c r="G542" s="171" t="s">
        <v>442</v>
      </c>
      <c r="H542" s="172">
        <v>526.01400000000001</v>
      </c>
      <c r="I542" s="173"/>
      <c r="J542" s="174">
        <f>ROUND(I542*H542,2)</f>
        <v>0</v>
      </c>
      <c r="K542" s="170" t="s">
        <v>394</v>
      </c>
      <c r="L542" s="175"/>
      <c r="M542" s="176" t="s">
        <v>35</v>
      </c>
      <c r="N542" s="177" t="s">
        <v>52</v>
      </c>
      <c r="P542" s="142">
        <f>O542*H542</f>
        <v>0</v>
      </c>
      <c r="Q542" s="142">
        <v>4.0000000000000002E-4</v>
      </c>
      <c r="R542" s="142">
        <f>Q542*H542</f>
        <v>0.21040560000000003</v>
      </c>
      <c r="S542" s="142">
        <v>0</v>
      </c>
      <c r="T542" s="143">
        <f>S542*H542</f>
        <v>0</v>
      </c>
      <c r="AR542" s="144" t="s">
        <v>470</v>
      </c>
      <c r="AT542" s="144" t="s">
        <v>523</v>
      </c>
      <c r="AU542" s="144" t="s">
        <v>103</v>
      </c>
      <c r="AY542" s="18" t="s">
        <v>386</v>
      </c>
      <c r="BE542" s="145">
        <f>IF(N542="základní",J542,0)</f>
        <v>0</v>
      </c>
      <c r="BF542" s="145">
        <f>IF(N542="snížená",J542,0)</f>
        <v>0</v>
      </c>
      <c r="BG542" s="145">
        <f>IF(N542="zákl. přenesená",J542,0)</f>
        <v>0</v>
      </c>
      <c r="BH542" s="145">
        <f>IF(N542="sníž. přenesená",J542,0)</f>
        <v>0</v>
      </c>
      <c r="BI542" s="145">
        <f>IF(N542="nulová",J542,0)</f>
        <v>0</v>
      </c>
      <c r="BJ542" s="18" t="s">
        <v>89</v>
      </c>
      <c r="BK542" s="145">
        <f>ROUND(I542*H542,2)</f>
        <v>0</v>
      </c>
      <c r="BL542" s="18" t="s">
        <v>116</v>
      </c>
      <c r="BM542" s="144" t="s">
        <v>684</v>
      </c>
    </row>
    <row r="543" spans="2:65" s="13" customFormat="1" ht="10.199999999999999">
      <c r="B543" s="157"/>
      <c r="D543" s="151" t="s">
        <v>398</v>
      </c>
      <c r="F543" s="158" t="s">
        <v>685</v>
      </c>
      <c r="H543" s="160">
        <v>526.01400000000001</v>
      </c>
      <c r="I543" s="161"/>
      <c r="L543" s="157"/>
      <c r="M543" s="162"/>
      <c r="T543" s="163"/>
      <c r="AT543" s="164" t="s">
        <v>398</v>
      </c>
      <c r="AU543" s="164" t="s">
        <v>103</v>
      </c>
      <c r="AV543" s="13" t="s">
        <v>91</v>
      </c>
      <c r="AW543" s="13" t="s">
        <v>4</v>
      </c>
      <c r="AX543" s="13" t="s">
        <v>89</v>
      </c>
      <c r="AY543" s="164" t="s">
        <v>386</v>
      </c>
    </row>
    <row r="544" spans="2:65" s="1" customFormat="1" ht="55.5" customHeight="1">
      <c r="B544" s="34"/>
      <c r="C544" s="133" t="s">
        <v>686</v>
      </c>
      <c r="D544" s="133" t="s">
        <v>390</v>
      </c>
      <c r="E544" s="134" t="s">
        <v>687</v>
      </c>
      <c r="F544" s="135" t="s">
        <v>688</v>
      </c>
      <c r="G544" s="136" t="s">
        <v>689</v>
      </c>
      <c r="H544" s="137">
        <v>211.46700000000001</v>
      </c>
      <c r="I544" s="138"/>
      <c r="J544" s="139">
        <f>ROUND(I544*H544,2)</f>
        <v>0</v>
      </c>
      <c r="K544" s="135" t="s">
        <v>394</v>
      </c>
      <c r="L544" s="34"/>
      <c r="M544" s="140" t="s">
        <v>35</v>
      </c>
      <c r="N544" s="141" t="s">
        <v>52</v>
      </c>
      <c r="P544" s="142">
        <f>O544*H544</f>
        <v>0</v>
      </c>
      <c r="Q544" s="142">
        <v>0.27411000000000002</v>
      </c>
      <c r="R544" s="142">
        <f>Q544*H544</f>
        <v>57.965219370000007</v>
      </c>
      <c r="S544" s="142">
        <v>0</v>
      </c>
      <c r="T544" s="143">
        <f>S544*H544</f>
        <v>0</v>
      </c>
      <c r="AR544" s="144" t="s">
        <v>116</v>
      </c>
      <c r="AT544" s="144" t="s">
        <v>390</v>
      </c>
      <c r="AU544" s="144" t="s">
        <v>103</v>
      </c>
      <c r="AY544" s="18" t="s">
        <v>386</v>
      </c>
      <c r="BE544" s="145">
        <f>IF(N544="základní",J544,0)</f>
        <v>0</v>
      </c>
      <c r="BF544" s="145">
        <f>IF(N544="snížená",J544,0)</f>
        <v>0</v>
      </c>
      <c r="BG544" s="145">
        <f>IF(N544="zákl. přenesená",J544,0)</f>
        <v>0</v>
      </c>
      <c r="BH544" s="145">
        <f>IF(N544="sníž. přenesená",J544,0)</f>
        <v>0</v>
      </c>
      <c r="BI544" s="145">
        <f>IF(N544="nulová",J544,0)</f>
        <v>0</v>
      </c>
      <c r="BJ544" s="18" t="s">
        <v>89</v>
      </c>
      <c r="BK544" s="145">
        <f>ROUND(I544*H544,2)</f>
        <v>0</v>
      </c>
      <c r="BL544" s="18" t="s">
        <v>116</v>
      </c>
      <c r="BM544" s="144" t="s">
        <v>690</v>
      </c>
    </row>
    <row r="545" spans="2:65" s="1" customFormat="1" ht="10.199999999999999">
      <c r="B545" s="34"/>
      <c r="D545" s="146" t="s">
        <v>396</v>
      </c>
      <c r="F545" s="147" t="s">
        <v>691</v>
      </c>
      <c r="I545" s="148"/>
      <c r="L545" s="34"/>
      <c r="M545" s="149"/>
      <c r="T545" s="55"/>
      <c r="AT545" s="18" t="s">
        <v>396</v>
      </c>
      <c r="AU545" s="18" t="s">
        <v>103</v>
      </c>
    </row>
    <row r="546" spans="2:65" s="12" customFormat="1" ht="10.199999999999999">
      <c r="B546" s="150"/>
      <c r="D546" s="151" t="s">
        <v>398</v>
      </c>
      <c r="E546" s="152" t="s">
        <v>35</v>
      </c>
      <c r="F546" s="153" t="s">
        <v>399</v>
      </c>
      <c r="H546" s="152" t="s">
        <v>35</v>
      </c>
      <c r="I546" s="154"/>
      <c r="L546" s="150"/>
      <c r="M546" s="155"/>
      <c r="T546" s="156"/>
      <c r="AT546" s="152" t="s">
        <v>398</v>
      </c>
      <c r="AU546" s="152" t="s">
        <v>103</v>
      </c>
      <c r="AV546" s="12" t="s">
        <v>89</v>
      </c>
      <c r="AW546" s="12" t="s">
        <v>42</v>
      </c>
      <c r="AX546" s="12" t="s">
        <v>81</v>
      </c>
      <c r="AY546" s="152" t="s">
        <v>386</v>
      </c>
    </row>
    <row r="547" spans="2:65" s="12" customFormat="1" ht="10.199999999999999">
      <c r="B547" s="150"/>
      <c r="D547" s="151" t="s">
        <v>398</v>
      </c>
      <c r="E547" s="152" t="s">
        <v>35</v>
      </c>
      <c r="F547" s="153" t="s">
        <v>645</v>
      </c>
      <c r="H547" s="152" t="s">
        <v>35</v>
      </c>
      <c r="I547" s="154"/>
      <c r="L547" s="150"/>
      <c r="M547" s="155"/>
      <c r="T547" s="156"/>
      <c r="AT547" s="152" t="s">
        <v>398</v>
      </c>
      <c r="AU547" s="152" t="s">
        <v>103</v>
      </c>
      <c r="AV547" s="12" t="s">
        <v>89</v>
      </c>
      <c r="AW547" s="12" t="s">
        <v>42</v>
      </c>
      <c r="AX547" s="12" t="s">
        <v>81</v>
      </c>
      <c r="AY547" s="152" t="s">
        <v>386</v>
      </c>
    </row>
    <row r="548" spans="2:65" s="12" customFormat="1" ht="10.199999999999999">
      <c r="B548" s="150"/>
      <c r="D548" s="151" t="s">
        <v>398</v>
      </c>
      <c r="E548" s="152" t="s">
        <v>35</v>
      </c>
      <c r="F548" s="153" t="s">
        <v>692</v>
      </c>
      <c r="H548" s="152" t="s">
        <v>35</v>
      </c>
      <c r="I548" s="154"/>
      <c r="L548" s="150"/>
      <c r="M548" s="155"/>
      <c r="T548" s="156"/>
      <c r="AT548" s="152" t="s">
        <v>398</v>
      </c>
      <c r="AU548" s="152" t="s">
        <v>103</v>
      </c>
      <c r="AV548" s="12" t="s">
        <v>89</v>
      </c>
      <c r="AW548" s="12" t="s">
        <v>42</v>
      </c>
      <c r="AX548" s="12" t="s">
        <v>81</v>
      </c>
      <c r="AY548" s="152" t="s">
        <v>386</v>
      </c>
    </row>
    <row r="549" spans="2:65" s="13" customFormat="1" ht="10.199999999999999">
      <c r="B549" s="157"/>
      <c r="D549" s="151" t="s">
        <v>398</v>
      </c>
      <c r="E549" s="158" t="s">
        <v>35</v>
      </c>
      <c r="F549" s="159" t="s">
        <v>302</v>
      </c>
      <c r="H549" s="160">
        <v>211.46700000000001</v>
      </c>
      <c r="I549" s="161"/>
      <c r="L549" s="157"/>
      <c r="M549" s="162"/>
      <c r="T549" s="163"/>
      <c r="AT549" s="164" t="s">
        <v>398</v>
      </c>
      <c r="AU549" s="164" t="s">
        <v>103</v>
      </c>
      <c r="AV549" s="13" t="s">
        <v>91</v>
      </c>
      <c r="AW549" s="13" t="s">
        <v>42</v>
      </c>
      <c r="AX549" s="13" t="s">
        <v>89</v>
      </c>
      <c r="AY549" s="164" t="s">
        <v>386</v>
      </c>
    </row>
    <row r="550" spans="2:65" s="1" customFormat="1" ht="10.199999999999999">
      <c r="B550" s="34"/>
      <c r="D550" s="151" t="s">
        <v>412</v>
      </c>
      <c r="F550" s="165" t="s">
        <v>649</v>
      </c>
      <c r="L550" s="34"/>
      <c r="M550" s="149"/>
      <c r="T550" s="55"/>
      <c r="AU550" s="18" t="s">
        <v>103</v>
      </c>
    </row>
    <row r="551" spans="2:65" s="1" customFormat="1" ht="10.199999999999999">
      <c r="B551" s="34"/>
      <c r="D551" s="151" t="s">
        <v>412</v>
      </c>
      <c r="F551" s="166" t="s">
        <v>650</v>
      </c>
      <c r="H551" s="167">
        <v>211.46700000000001</v>
      </c>
      <c r="L551" s="34"/>
      <c r="M551" s="149"/>
      <c r="T551" s="55"/>
      <c r="AU551" s="18" t="s">
        <v>103</v>
      </c>
    </row>
    <row r="552" spans="2:65" s="11" customFormat="1" ht="22.8" customHeight="1">
      <c r="B552" s="121"/>
      <c r="D552" s="122" t="s">
        <v>80</v>
      </c>
      <c r="E552" s="131" t="s">
        <v>453</v>
      </c>
      <c r="F552" s="131" t="s">
        <v>693</v>
      </c>
      <c r="I552" s="124"/>
      <c r="J552" s="132">
        <f>BK552</f>
        <v>0</v>
      </c>
      <c r="L552" s="121"/>
      <c r="M552" s="126"/>
      <c r="P552" s="127">
        <f>P553+P649+P709+P780+P824+P900+P998+P1063</f>
        <v>0</v>
      </c>
      <c r="R552" s="127">
        <f>R553+R649+R709+R780+R824+R900+R998+R1063</f>
        <v>198.93365541999998</v>
      </c>
      <c r="T552" s="128">
        <f>T553+T649+T709+T780+T824+T900+T998+T1063</f>
        <v>0.80820000000000014</v>
      </c>
      <c r="AR552" s="122" t="s">
        <v>89</v>
      </c>
      <c r="AT552" s="129" t="s">
        <v>80</v>
      </c>
      <c r="AU552" s="129" t="s">
        <v>89</v>
      </c>
      <c r="AY552" s="122" t="s">
        <v>386</v>
      </c>
      <c r="BK552" s="130">
        <f>BK553+BK649+BK709+BK780+BK824+BK900+BK998+BK1063</f>
        <v>0</v>
      </c>
    </row>
    <row r="553" spans="2:65" s="11" customFormat="1" ht="20.85" customHeight="1">
      <c r="B553" s="121"/>
      <c r="D553" s="122" t="s">
        <v>80</v>
      </c>
      <c r="E553" s="131" t="s">
        <v>694</v>
      </c>
      <c r="F553" s="131" t="s">
        <v>695</v>
      </c>
      <c r="I553" s="124"/>
      <c r="J553" s="132">
        <f>BK553</f>
        <v>0</v>
      </c>
      <c r="L553" s="121"/>
      <c r="M553" s="126"/>
      <c r="P553" s="127">
        <f>SUM(P554:P648)</f>
        <v>0</v>
      </c>
      <c r="R553" s="127">
        <f>SUM(R554:R648)</f>
        <v>35.670407839999996</v>
      </c>
      <c r="T553" s="128">
        <f>SUM(T554:T648)</f>
        <v>0</v>
      </c>
      <c r="AR553" s="122" t="s">
        <v>89</v>
      </c>
      <c r="AT553" s="129" t="s">
        <v>80</v>
      </c>
      <c r="AU553" s="129" t="s">
        <v>91</v>
      </c>
      <c r="AY553" s="122" t="s">
        <v>386</v>
      </c>
      <c r="BK553" s="130">
        <f>SUM(BK554:BK648)</f>
        <v>0</v>
      </c>
    </row>
    <row r="554" spans="2:65" s="1" customFormat="1" ht="33" customHeight="1">
      <c r="B554" s="34"/>
      <c r="C554" s="133" t="s">
        <v>696</v>
      </c>
      <c r="D554" s="133" t="s">
        <v>390</v>
      </c>
      <c r="E554" s="134" t="s">
        <v>697</v>
      </c>
      <c r="F554" s="135" t="s">
        <v>698</v>
      </c>
      <c r="G554" s="136" t="s">
        <v>442</v>
      </c>
      <c r="H554" s="137">
        <v>986.84</v>
      </c>
      <c r="I554" s="138"/>
      <c r="J554" s="139">
        <f>ROUND(I554*H554,2)</f>
        <v>0</v>
      </c>
      <c r="K554" s="135" t="s">
        <v>394</v>
      </c>
      <c r="L554" s="34"/>
      <c r="M554" s="140" t="s">
        <v>35</v>
      </c>
      <c r="N554" s="141" t="s">
        <v>52</v>
      </c>
      <c r="P554" s="142">
        <f>O554*H554</f>
        <v>0</v>
      </c>
      <c r="Q554" s="142">
        <v>0</v>
      </c>
      <c r="R554" s="142">
        <f>Q554*H554</f>
        <v>0</v>
      </c>
      <c r="S554" s="142">
        <v>0</v>
      </c>
      <c r="T554" s="143">
        <f>S554*H554</f>
        <v>0</v>
      </c>
      <c r="AR554" s="144" t="s">
        <v>116</v>
      </c>
      <c r="AT554" s="144" t="s">
        <v>390</v>
      </c>
      <c r="AU554" s="144" t="s">
        <v>103</v>
      </c>
      <c r="AY554" s="18" t="s">
        <v>386</v>
      </c>
      <c r="BE554" s="145">
        <f>IF(N554="základní",J554,0)</f>
        <v>0</v>
      </c>
      <c r="BF554" s="145">
        <f>IF(N554="snížená",J554,0)</f>
        <v>0</v>
      </c>
      <c r="BG554" s="145">
        <f>IF(N554="zákl. přenesená",J554,0)</f>
        <v>0</v>
      </c>
      <c r="BH554" s="145">
        <f>IF(N554="sníž. přenesená",J554,0)</f>
        <v>0</v>
      </c>
      <c r="BI554" s="145">
        <f>IF(N554="nulová",J554,0)</f>
        <v>0</v>
      </c>
      <c r="BJ554" s="18" t="s">
        <v>89</v>
      </c>
      <c r="BK554" s="145">
        <f>ROUND(I554*H554,2)</f>
        <v>0</v>
      </c>
      <c r="BL554" s="18" t="s">
        <v>116</v>
      </c>
      <c r="BM554" s="144" t="s">
        <v>699</v>
      </c>
    </row>
    <row r="555" spans="2:65" s="1" customFormat="1" ht="10.199999999999999">
      <c r="B555" s="34"/>
      <c r="D555" s="146" t="s">
        <v>396</v>
      </c>
      <c r="F555" s="147" t="s">
        <v>700</v>
      </c>
      <c r="I555" s="148"/>
      <c r="L555" s="34"/>
      <c r="M555" s="149"/>
      <c r="T555" s="55"/>
      <c r="AT555" s="18" t="s">
        <v>396</v>
      </c>
      <c r="AU555" s="18" t="s">
        <v>103</v>
      </c>
    </row>
    <row r="556" spans="2:65" s="12" customFormat="1" ht="10.199999999999999">
      <c r="B556" s="150"/>
      <c r="D556" s="151" t="s">
        <v>398</v>
      </c>
      <c r="E556" s="152" t="s">
        <v>35</v>
      </c>
      <c r="F556" s="153" t="s">
        <v>399</v>
      </c>
      <c r="H556" s="152" t="s">
        <v>35</v>
      </c>
      <c r="I556" s="154"/>
      <c r="L556" s="150"/>
      <c r="M556" s="155"/>
      <c r="T556" s="156"/>
      <c r="AT556" s="152" t="s">
        <v>398</v>
      </c>
      <c r="AU556" s="152" t="s">
        <v>103</v>
      </c>
      <c r="AV556" s="12" t="s">
        <v>89</v>
      </c>
      <c r="AW556" s="12" t="s">
        <v>42</v>
      </c>
      <c r="AX556" s="12" t="s">
        <v>81</v>
      </c>
      <c r="AY556" s="152" t="s">
        <v>386</v>
      </c>
    </row>
    <row r="557" spans="2:65" s="12" customFormat="1" ht="10.199999999999999">
      <c r="B557" s="150"/>
      <c r="D557" s="151" t="s">
        <v>398</v>
      </c>
      <c r="E557" s="152" t="s">
        <v>35</v>
      </c>
      <c r="F557" s="153" t="s">
        <v>400</v>
      </c>
      <c r="H557" s="152" t="s">
        <v>35</v>
      </c>
      <c r="I557" s="154"/>
      <c r="L557" s="150"/>
      <c r="M557" s="155"/>
      <c r="T557" s="156"/>
      <c r="AT557" s="152" t="s">
        <v>398</v>
      </c>
      <c r="AU557" s="152" t="s">
        <v>103</v>
      </c>
      <c r="AV557" s="12" t="s">
        <v>89</v>
      </c>
      <c r="AW557" s="12" t="s">
        <v>42</v>
      </c>
      <c r="AX557" s="12" t="s">
        <v>81</v>
      </c>
      <c r="AY557" s="152" t="s">
        <v>386</v>
      </c>
    </row>
    <row r="558" spans="2:65" s="12" customFormat="1" ht="10.199999999999999">
      <c r="B558" s="150"/>
      <c r="D558" s="151" t="s">
        <v>398</v>
      </c>
      <c r="E558" s="152" t="s">
        <v>35</v>
      </c>
      <c r="F558" s="153" t="s">
        <v>701</v>
      </c>
      <c r="H558" s="152" t="s">
        <v>35</v>
      </c>
      <c r="I558" s="154"/>
      <c r="L558" s="150"/>
      <c r="M558" s="155"/>
      <c r="T558" s="156"/>
      <c r="AT558" s="152" t="s">
        <v>398</v>
      </c>
      <c r="AU558" s="152" t="s">
        <v>103</v>
      </c>
      <c r="AV558" s="12" t="s">
        <v>89</v>
      </c>
      <c r="AW558" s="12" t="s">
        <v>42</v>
      </c>
      <c r="AX558" s="12" t="s">
        <v>81</v>
      </c>
      <c r="AY558" s="152" t="s">
        <v>386</v>
      </c>
    </row>
    <row r="559" spans="2:65" s="12" customFormat="1" ht="10.199999999999999">
      <c r="B559" s="150"/>
      <c r="D559" s="151" t="s">
        <v>398</v>
      </c>
      <c r="E559" s="152" t="s">
        <v>35</v>
      </c>
      <c r="F559" s="153" t="s">
        <v>445</v>
      </c>
      <c r="H559" s="152" t="s">
        <v>35</v>
      </c>
      <c r="I559" s="154"/>
      <c r="L559" s="150"/>
      <c r="M559" s="155"/>
      <c r="T559" s="156"/>
      <c r="AT559" s="152" t="s">
        <v>398</v>
      </c>
      <c r="AU559" s="152" t="s">
        <v>103</v>
      </c>
      <c r="AV559" s="12" t="s">
        <v>89</v>
      </c>
      <c r="AW559" s="12" t="s">
        <v>42</v>
      </c>
      <c r="AX559" s="12" t="s">
        <v>81</v>
      </c>
      <c r="AY559" s="152" t="s">
        <v>386</v>
      </c>
    </row>
    <row r="560" spans="2:65" s="12" customFormat="1" ht="10.199999999999999">
      <c r="B560" s="150"/>
      <c r="D560" s="151" t="s">
        <v>398</v>
      </c>
      <c r="E560" s="152" t="s">
        <v>35</v>
      </c>
      <c r="F560" s="153" t="s">
        <v>702</v>
      </c>
      <c r="H560" s="152" t="s">
        <v>35</v>
      </c>
      <c r="I560" s="154"/>
      <c r="L560" s="150"/>
      <c r="M560" s="155"/>
      <c r="T560" s="156"/>
      <c r="AT560" s="152" t="s">
        <v>398</v>
      </c>
      <c r="AU560" s="152" t="s">
        <v>103</v>
      </c>
      <c r="AV560" s="12" t="s">
        <v>89</v>
      </c>
      <c r="AW560" s="12" t="s">
        <v>42</v>
      </c>
      <c r="AX560" s="12" t="s">
        <v>81</v>
      </c>
      <c r="AY560" s="152" t="s">
        <v>386</v>
      </c>
    </row>
    <row r="561" spans="2:65" s="12" customFormat="1" ht="10.199999999999999">
      <c r="B561" s="150"/>
      <c r="D561" s="151" t="s">
        <v>398</v>
      </c>
      <c r="E561" s="152" t="s">
        <v>35</v>
      </c>
      <c r="F561" s="153" t="s">
        <v>703</v>
      </c>
      <c r="H561" s="152" t="s">
        <v>35</v>
      </c>
      <c r="I561" s="154"/>
      <c r="L561" s="150"/>
      <c r="M561" s="155"/>
      <c r="T561" s="156"/>
      <c r="AT561" s="152" t="s">
        <v>398</v>
      </c>
      <c r="AU561" s="152" t="s">
        <v>103</v>
      </c>
      <c r="AV561" s="12" t="s">
        <v>89</v>
      </c>
      <c r="AW561" s="12" t="s">
        <v>42</v>
      </c>
      <c r="AX561" s="12" t="s">
        <v>81</v>
      </c>
      <c r="AY561" s="152" t="s">
        <v>386</v>
      </c>
    </row>
    <row r="562" spans="2:65" s="13" customFormat="1" ht="10.199999999999999">
      <c r="B562" s="157"/>
      <c r="D562" s="151" t="s">
        <v>398</v>
      </c>
      <c r="E562" s="158" t="s">
        <v>35</v>
      </c>
      <c r="F562" s="159" t="s">
        <v>143</v>
      </c>
      <c r="H562" s="160">
        <v>986.84</v>
      </c>
      <c r="I562" s="161"/>
      <c r="L562" s="157"/>
      <c r="M562" s="162"/>
      <c r="T562" s="163"/>
      <c r="AT562" s="164" t="s">
        <v>398</v>
      </c>
      <c r="AU562" s="164" t="s">
        <v>103</v>
      </c>
      <c r="AV562" s="13" t="s">
        <v>91</v>
      </c>
      <c r="AW562" s="13" t="s">
        <v>42</v>
      </c>
      <c r="AX562" s="13" t="s">
        <v>89</v>
      </c>
      <c r="AY562" s="164" t="s">
        <v>386</v>
      </c>
    </row>
    <row r="563" spans="2:65" s="1" customFormat="1" ht="10.199999999999999">
      <c r="B563" s="34"/>
      <c r="D563" s="151" t="s">
        <v>412</v>
      </c>
      <c r="F563" s="165" t="s">
        <v>413</v>
      </c>
      <c r="L563" s="34"/>
      <c r="M563" s="149"/>
      <c r="T563" s="55"/>
      <c r="AU563" s="18" t="s">
        <v>103</v>
      </c>
    </row>
    <row r="564" spans="2:65" s="1" customFormat="1" ht="10.199999999999999">
      <c r="B564" s="34"/>
      <c r="D564" s="151" t="s">
        <v>412</v>
      </c>
      <c r="F564" s="166" t="s">
        <v>414</v>
      </c>
      <c r="H564" s="167">
        <v>863.75</v>
      </c>
      <c r="L564" s="34"/>
      <c r="M564" s="149"/>
      <c r="T564" s="55"/>
      <c r="AU564" s="18" t="s">
        <v>103</v>
      </c>
    </row>
    <row r="565" spans="2:65" s="1" customFormat="1" ht="49.05" customHeight="1">
      <c r="B565" s="34"/>
      <c r="C565" s="133" t="s">
        <v>704</v>
      </c>
      <c r="D565" s="133" t="s">
        <v>390</v>
      </c>
      <c r="E565" s="134" t="s">
        <v>705</v>
      </c>
      <c r="F565" s="135" t="s">
        <v>706</v>
      </c>
      <c r="G565" s="136" t="s">
        <v>442</v>
      </c>
      <c r="H565" s="137">
        <v>863.75</v>
      </c>
      <c r="I565" s="138"/>
      <c r="J565" s="139">
        <f>ROUND(I565*H565,2)</f>
        <v>0</v>
      </c>
      <c r="K565" s="135" t="s">
        <v>394</v>
      </c>
      <c r="L565" s="34"/>
      <c r="M565" s="140" t="s">
        <v>35</v>
      </c>
      <c r="N565" s="141" t="s">
        <v>52</v>
      </c>
      <c r="P565" s="142">
        <f>O565*H565</f>
        <v>0</v>
      </c>
      <c r="Q565" s="142">
        <v>0</v>
      </c>
      <c r="R565" s="142">
        <f>Q565*H565</f>
        <v>0</v>
      </c>
      <c r="S565" s="142">
        <v>0</v>
      </c>
      <c r="T565" s="143">
        <f>S565*H565</f>
        <v>0</v>
      </c>
      <c r="AR565" s="144" t="s">
        <v>116</v>
      </c>
      <c r="AT565" s="144" t="s">
        <v>390</v>
      </c>
      <c r="AU565" s="144" t="s">
        <v>103</v>
      </c>
      <c r="AY565" s="18" t="s">
        <v>386</v>
      </c>
      <c r="BE565" s="145">
        <f>IF(N565="základní",J565,0)</f>
        <v>0</v>
      </c>
      <c r="BF565" s="145">
        <f>IF(N565="snížená",J565,0)</f>
        <v>0</v>
      </c>
      <c r="BG565" s="145">
        <f>IF(N565="zákl. přenesená",J565,0)</f>
        <v>0</v>
      </c>
      <c r="BH565" s="145">
        <f>IF(N565="sníž. přenesená",J565,0)</f>
        <v>0</v>
      </c>
      <c r="BI565" s="145">
        <f>IF(N565="nulová",J565,0)</f>
        <v>0</v>
      </c>
      <c r="BJ565" s="18" t="s">
        <v>89</v>
      </c>
      <c r="BK565" s="145">
        <f>ROUND(I565*H565,2)</f>
        <v>0</v>
      </c>
      <c r="BL565" s="18" t="s">
        <v>116</v>
      </c>
      <c r="BM565" s="144" t="s">
        <v>707</v>
      </c>
    </row>
    <row r="566" spans="2:65" s="1" customFormat="1" ht="10.199999999999999">
      <c r="B566" s="34"/>
      <c r="D566" s="146" t="s">
        <v>396</v>
      </c>
      <c r="F566" s="147" t="s">
        <v>708</v>
      </c>
      <c r="I566" s="148"/>
      <c r="L566" s="34"/>
      <c r="M566" s="149"/>
      <c r="T566" s="55"/>
      <c r="AT566" s="18" t="s">
        <v>396</v>
      </c>
      <c r="AU566" s="18" t="s">
        <v>103</v>
      </c>
    </row>
    <row r="567" spans="2:65" s="12" customFormat="1" ht="10.199999999999999">
      <c r="B567" s="150"/>
      <c r="D567" s="151" t="s">
        <v>398</v>
      </c>
      <c r="E567" s="152" t="s">
        <v>35</v>
      </c>
      <c r="F567" s="153" t="s">
        <v>399</v>
      </c>
      <c r="H567" s="152" t="s">
        <v>35</v>
      </c>
      <c r="I567" s="154"/>
      <c r="L567" s="150"/>
      <c r="M567" s="155"/>
      <c r="T567" s="156"/>
      <c r="AT567" s="152" t="s">
        <v>398</v>
      </c>
      <c r="AU567" s="152" t="s">
        <v>103</v>
      </c>
      <c r="AV567" s="12" t="s">
        <v>89</v>
      </c>
      <c r="AW567" s="12" t="s">
        <v>42</v>
      </c>
      <c r="AX567" s="12" t="s">
        <v>81</v>
      </c>
      <c r="AY567" s="152" t="s">
        <v>386</v>
      </c>
    </row>
    <row r="568" spans="2:65" s="12" customFormat="1" ht="10.199999999999999">
      <c r="B568" s="150"/>
      <c r="D568" s="151" t="s">
        <v>398</v>
      </c>
      <c r="E568" s="152" t="s">
        <v>35</v>
      </c>
      <c r="F568" s="153" t="s">
        <v>400</v>
      </c>
      <c r="H568" s="152" t="s">
        <v>35</v>
      </c>
      <c r="I568" s="154"/>
      <c r="L568" s="150"/>
      <c r="M568" s="155"/>
      <c r="T568" s="156"/>
      <c r="AT568" s="152" t="s">
        <v>398</v>
      </c>
      <c r="AU568" s="152" t="s">
        <v>103</v>
      </c>
      <c r="AV568" s="12" t="s">
        <v>89</v>
      </c>
      <c r="AW568" s="12" t="s">
        <v>42</v>
      </c>
      <c r="AX568" s="12" t="s">
        <v>81</v>
      </c>
      <c r="AY568" s="152" t="s">
        <v>386</v>
      </c>
    </row>
    <row r="569" spans="2:65" s="12" customFormat="1" ht="10.199999999999999">
      <c r="B569" s="150"/>
      <c r="D569" s="151" t="s">
        <v>398</v>
      </c>
      <c r="E569" s="152" t="s">
        <v>35</v>
      </c>
      <c r="F569" s="153" t="s">
        <v>701</v>
      </c>
      <c r="H569" s="152" t="s">
        <v>35</v>
      </c>
      <c r="I569" s="154"/>
      <c r="L569" s="150"/>
      <c r="M569" s="155"/>
      <c r="T569" s="156"/>
      <c r="AT569" s="152" t="s">
        <v>398</v>
      </c>
      <c r="AU569" s="152" t="s">
        <v>103</v>
      </c>
      <c r="AV569" s="12" t="s">
        <v>89</v>
      </c>
      <c r="AW569" s="12" t="s">
        <v>42</v>
      </c>
      <c r="AX569" s="12" t="s">
        <v>81</v>
      </c>
      <c r="AY569" s="152" t="s">
        <v>386</v>
      </c>
    </row>
    <row r="570" spans="2:65" s="12" customFormat="1" ht="10.199999999999999">
      <c r="B570" s="150"/>
      <c r="D570" s="151" t="s">
        <v>398</v>
      </c>
      <c r="E570" s="152" t="s">
        <v>35</v>
      </c>
      <c r="F570" s="153" t="s">
        <v>445</v>
      </c>
      <c r="H570" s="152" t="s">
        <v>35</v>
      </c>
      <c r="I570" s="154"/>
      <c r="L570" s="150"/>
      <c r="M570" s="155"/>
      <c r="T570" s="156"/>
      <c r="AT570" s="152" t="s">
        <v>398</v>
      </c>
      <c r="AU570" s="152" t="s">
        <v>103</v>
      </c>
      <c r="AV570" s="12" t="s">
        <v>89</v>
      </c>
      <c r="AW570" s="12" t="s">
        <v>42</v>
      </c>
      <c r="AX570" s="12" t="s">
        <v>81</v>
      </c>
      <c r="AY570" s="152" t="s">
        <v>386</v>
      </c>
    </row>
    <row r="571" spans="2:65" s="13" customFormat="1" ht="10.199999999999999">
      <c r="B571" s="157"/>
      <c r="D571" s="151" t="s">
        <v>398</v>
      </c>
      <c r="E571" s="158" t="s">
        <v>35</v>
      </c>
      <c r="F571" s="159" t="s">
        <v>146</v>
      </c>
      <c r="H571" s="160">
        <v>863.75</v>
      </c>
      <c r="I571" s="161"/>
      <c r="L571" s="157"/>
      <c r="M571" s="162"/>
      <c r="T571" s="163"/>
      <c r="AT571" s="164" t="s">
        <v>398</v>
      </c>
      <c r="AU571" s="164" t="s">
        <v>103</v>
      </c>
      <c r="AV571" s="13" t="s">
        <v>91</v>
      </c>
      <c r="AW571" s="13" t="s">
        <v>42</v>
      </c>
      <c r="AX571" s="13" t="s">
        <v>89</v>
      </c>
      <c r="AY571" s="164" t="s">
        <v>386</v>
      </c>
    </row>
    <row r="572" spans="2:65" s="1" customFormat="1" ht="10.199999999999999">
      <c r="B572" s="34"/>
      <c r="D572" s="151" t="s">
        <v>412</v>
      </c>
      <c r="F572" s="165" t="s">
        <v>413</v>
      </c>
      <c r="L572" s="34"/>
      <c r="M572" s="149"/>
      <c r="T572" s="55"/>
      <c r="AU572" s="18" t="s">
        <v>103</v>
      </c>
    </row>
    <row r="573" spans="2:65" s="1" customFormat="1" ht="10.199999999999999">
      <c r="B573" s="34"/>
      <c r="D573" s="151" t="s">
        <v>412</v>
      </c>
      <c r="F573" s="166" t="s">
        <v>414</v>
      </c>
      <c r="H573" s="167">
        <v>863.75</v>
      </c>
      <c r="L573" s="34"/>
      <c r="M573" s="149"/>
      <c r="T573" s="55"/>
      <c r="AU573" s="18" t="s">
        <v>103</v>
      </c>
    </row>
    <row r="574" spans="2:65" s="1" customFormat="1" ht="37.799999999999997" customHeight="1">
      <c r="B574" s="34"/>
      <c r="C574" s="133" t="s">
        <v>709</v>
      </c>
      <c r="D574" s="133" t="s">
        <v>390</v>
      </c>
      <c r="E574" s="134" t="s">
        <v>710</v>
      </c>
      <c r="F574" s="135" t="s">
        <v>711</v>
      </c>
      <c r="G574" s="136" t="s">
        <v>442</v>
      </c>
      <c r="H574" s="137">
        <v>863.75</v>
      </c>
      <c r="I574" s="138"/>
      <c r="J574" s="139">
        <f>ROUND(I574*H574,2)</f>
        <v>0</v>
      </c>
      <c r="K574" s="135" t="s">
        <v>394</v>
      </c>
      <c r="L574" s="34"/>
      <c r="M574" s="140" t="s">
        <v>35</v>
      </c>
      <c r="N574" s="141" t="s">
        <v>52</v>
      </c>
      <c r="P574" s="142">
        <f>O574*H574</f>
        <v>0</v>
      </c>
      <c r="Q574" s="142">
        <v>0</v>
      </c>
      <c r="R574" s="142">
        <f>Q574*H574</f>
        <v>0</v>
      </c>
      <c r="S574" s="142">
        <v>0</v>
      </c>
      <c r="T574" s="143">
        <f>S574*H574</f>
        <v>0</v>
      </c>
      <c r="AR574" s="144" t="s">
        <v>116</v>
      </c>
      <c r="AT574" s="144" t="s">
        <v>390</v>
      </c>
      <c r="AU574" s="144" t="s">
        <v>103</v>
      </c>
      <c r="AY574" s="18" t="s">
        <v>386</v>
      </c>
      <c r="BE574" s="145">
        <f>IF(N574="základní",J574,0)</f>
        <v>0</v>
      </c>
      <c r="BF574" s="145">
        <f>IF(N574="snížená",J574,0)</f>
        <v>0</v>
      </c>
      <c r="BG574" s="145">
        <f>IF(N574="zákl. přenesená",J574,0)</f>
        <v>0</v>
      </c>
      <c r="BH574" s="145">
        <f>IF(N574="sníž. přenesená",J574,0)</f>
        <v>0</v>
      </c>
      <c r="BI574" s="145">
        <f>IF(N574="nulová",J574,0)</f>
        <v>0</v>
      </c>
      <c r="BJ574" s="18" t="s">
        <v>89</v>
      </c>
      <c r="BK574" s="145">
        <f>ROUND(I574*H574,2)</f>
        <v>0</v>
      </c>
      <c r="BL574" s="18" t="s">
        <v>116</v>
      </c>
      <c r="BM574" s="144" t="s">
        <v>712</v>
      </c>
    </row>
    <row r="575" spans="2:65" s="1" customFormat="1" ht="10.199999999999999">
      <c r="B575" s="34"/>
      <c r="D575" s="146" t="s">
        <v>396</v>
      </c>
      <c r="F575" s="147" t="s">
        <v>713</v>
      </c>
      <c r="I575" s="148"/>
      <c r="L575" s="34"/>
      <c r="M575" s="149"/>
      <c r="T575" s="55"/>
      <c r="AT575" s="18" t="s">
        <v>396</v>
      </c>
      <c r="AU575" s="18" t="s">
        <v>103</v>
      </c>
    </row>
    <row r="576" spans="2:65" s="12" customFormat="1" ht="10.199999999999999">
      <c r="B576" s="150"/>
      <c r="D576" s="151" t="s">
        <v>398</v>
      </c>
      <c r="E576" s="152" t="s">
        <v>35</v>
      </c>
      <c r="F576" s="153" t="s">
        <v>399</v>
      </c>
      <c r="H576" s="152" t="s">
        <v>35</v>
      </c>
      <c r="I576" s="154"/>
      <c r="L576" s="150"/>
      <c r="M576" s="155"/>
      <c r="T576" s="156"/>
      <c r="AT576" s="152" t="s">
        <v>398</v>
      </c>
      <c r="AU576" s="152" t="s">
        <v>103</v>
      </c>
      <c r="AV576" s="12" t="s">
        <v>89</v>
      </c>
      <c r="AW576" s="12" t="s">
        <v>42</v>
      </c>
      <c r="AX576" s="12" t="s">
        <v>81</v>
      </c>
      <c r="AY576" s="152" t="s">
        <v>386</v>
      </c>
    </row>
    <row r="577" spans="2:65" s="12" customFormat="1" ht="10.199999999999999">
      <c r="B577" s="150"/>
      <c r="D577" s="151" t="s">
        <v>398</v>
      </c>
      <c r="E577" s="152" t="s">
        <v>35</v>
      </c>
      <c r="F577" s="153" t="s">
        <v>400</v>
      </c>
      <c r="H577" s="152" t="s">
        <v>35</v>
      </c>
      <c r="I577" s="154"/>
      <c r="L577" s="150"/>
      <c r="M577" s="155"/>
      <c r="T577" s="156"/>
      <c r="AT577" s="152" t="s">
        <v>398</v>
      </c>
      <c r="AU577" s="152" t="s">
        <v>103</v>
      </c>
      <c r="AV577" s="12" t="s">
        <v>89</v>
      </c>
      <c r="AW577" s="12" t="s">
        <v>42</v>
      </c>
      <c r="AX577" s="12" t="s">
        <v>81</v>
      </c>
      <c r="AY577" s="152" t="s">
        <v>386</v>
      </c>
    </row>
    <row r="578" spans="2:65" s="12" customFormat="1" ht="10.199999999999999">
      <c r="B578" s="150"/>
      <c r="D578" s="151" t="s">
        <v>398</v>
      </c>
      <c r="E578" s="152" t="s">
        <v>35</v>
      </c>
      <c r="F578" s="153" t="s">
        <v>701</v>
      </c>
      <c r="H578" s="152" t="s">
        <v>35</v>
      </c>
      <c r="I578" s="154"/>
      <c r="L578" s="150"/>
      <c r="M578" s="155"/>
      <c r="T578" s="156"/>
      <c r="AT578" s="152" t="s">
        <v>398</v>
      </c>
      <c r="AU578" s="152" t="s">
        <v>103</v>
      </c>
      <c r="AV578" s="12" t="s">
        <v>89</v>
      </c>
      <c r="AW578" s="12" t="s">
        <v>42</v>
      </c>
      <c r="AX578" s="12" t="s">
        <v>81</v>
      </c>
      <c r="AY578" s="152" t="s">
        <v>386</v>
      </c>
    </row>
    <row r="579" spans="2:65" s="12" customFormat="1" ht="10.199999999999999">
      <c r="B579" s="150"/>
      <c r="D579" s="151" t="s">
        <v>398</v>
      </c>
      <c r="E579" s="152" t="s">
        <v>35</v>
      </c>
      <c r="F579" s="153" t="s">
        <v>445</v>
      </c>
      <c r="H579" s="152" t="s">
        <v>35</v>
      </c>
      <c r="I579" s="154"/>
      <c r="L579" s="150"/>
      <c r="M579" s="155"/>
      <c r="T579" s="156"/>
      <c r="AT579" s="152" t="s">
        <v>398</v>
      </c>
      <c r="AU579" s="152" t="s">
        <v>103</v>
      </c>
      <c r="AV579" s="12" t="s">
        <v>89</v>
      </c>
      <c r="AW579" s="12" t="s">
        <v>42</v>
      </c>
      <c r="AX579" s="12" t="s">
        <v>81</v>
      </c>
      <c r="AY579" s="152" t="s">
        <v>386</v>
      </c>
    </row>
    <row r="580" spans="2:65" s="13" customFormat="1" ht="10.199999999999999">
      <c r="B580" s="157"/>
      <c r="D580" s="151" t="s">
        <v>398</v>
      </c>
      <c r="E580" s="158" t="s">
        <v>35</v>
      </c>
      <c r="F580" s="159" t="s">
        <v>146</v>
      </c>
      <c r="H580" s="160">
        <v>863.75</v>
      </c>
      <c r="I580" s="161"/>
      <c r="L580" s="157"/>
      <c r="M580" s="162"/>
      <c r="T580" s="163"/>
      <c r="AT580" s="164" t="s">
        <v>398</v>
      </c>
      <c r="AU580" s="164" t="s">
        <v>103</v>
      </c>
      <c r="AV580" s="13" t="s">
        <v>91</v>
      </c>
      <c r="AW580" s="13" t="s">
        <v>42</v>
      </c>
      <c r="AX580" s="13" t="s">
        <v>89</v>
      </c>
      <c r="AY580" s="164" t="s">
        <v>386</v>
      </c>
    </row>
    <row r="581" spans="2:65" s="1" customFormat="1" ht="10.199999999999999">
      <c r="B581" s="34"/>
      <c r="D581" s="151" t="s">
        <v>412</v>
      </c>
      <c r="F581" s="165" t="s">
        <v>413</v>
      </c>
      <c r="L581" s="34"/>
      <c r="M581" s="149"/>
      <c r="T581" s="55"/>
      <c r="AU581" s="18" t="s">
        <v>103</v>
      </c>
    </row>
    <row r="582" spans="2:65" s="1" customFormat="1" ht="10.199999999999999">
      <c r="B582" s="34"/>
      <c r="D582" s="151" t="s">
        <v>412</v>
      </c>
      <c r="F582" s="166" t="s">
        <v>414</v>
      </c>
      <c r="H582" s="167">
        <v>863.75</v>
      </c>
      <c r="L582" s="34"/>
      <c r="M582" s="149"/>
      <c r="T582" s="55"/>
      <c r="AU582" s="18" t="s">
        <v>103</v>
      </c>
    </row>
    <row r="583" spans="2:65" s="1" customFormat="1" ht="24.15" customHeight="1">
      <c r="B583" s="34"/>
      <c r="C583" s="133" t="s">
        <v>714</v>
      </c>
      <c r="D583" s="133" t="s">
        <v>390</v>
      </c>
      <c r="E583" s="134" t="s">
        <v>715</v>
      </c>
      <c r="F583" s="135" t="s">
        <v>716</v>
      </c>
      <c r="G583" s="136" t="s">
        <v>442</v>
      </c>
      <c r="H583" s="137">
        <v>863.75</v>
      </c>
      <c r="I583" s="138"/>
      <c r="J583" s="139">
        <f>ROUND(I583*H583,2)</f>
        <v>0</v>
      </c>
      <c r="K583" s="135" t="s">
        <v>394</v>
      </c>
      <c r="L583" s="34"/>
      <c r="M583" s="140" t="s">
        <v>35</v>
      </c>
      <c r="N583" s="141" t="s">
        <v>52</v>
      </c>
      <c r="P583" s="142">
        <f>O583*H583</f>
        <v>0</v>
      </c>
      <c r="Q583" s="142">
        <v>0</v>
      </c>
      <c r="R583" s="142">
        <f>Q583*H583</f>
        <v>0</v>
      </c>
      <c r="S583" s="142">
        <v>0</v>
      </c>
      <c r="T583" s="143">
        <f>S583*H583</f>
        <v>0</v>
      </c>
      <c r="AR583" s="144" t="s">
        <v>116</v>
      </c>
      <c r="AT583" s="144" t="s">
        <v>390</v>
      </c>
      <c r="AU583" s="144" t="s">
        <v>103</v>
      </c>
      <c r="AY583" s="18" t="s">
        <v>386</v>
      </c>
      <c r="BE583" s="145">
        <f>IF(N583="základní",J583,0)</f>
        <v>0</v>
      </c>
      <c r="BF583" s="145">
        <f>IF(N583="snížená",J583,0)</f>
        <v>0</v>
      </c>
      <c r="BG583" s="145">
        <f>IF(N583="zákl. přenesená",J583,0)</f>
        <v>0</v>
      </c>
      <c r="BH583" s="145">
        <f>IF(N583="sníž. přenesená",J583,0)</f>
        <v>0</v>
      </c>
      <c r="BI583" s="145">
        <f>IF(N583="nulová",J583,0)</f>
        <v>0</v>
      </c>
      <c r="BJ583" s="18" t="s">
        <v>89</v>
      </c>
      <c r="BK583" s="145">
        <f>ROUND(I583*H583,2)</f>
        <v>0</v>
      </c>
      <c r="BL583" s="18" t="s">
        <v>116</v>
      </c>
      <c r="BM583" s="144" t="s">
        <v>717</v>
      </c>
    </row>
    <row r="584" spans="2:65" s="1" customFormat="1" ht="10.199999999999999">
      <c r="B584" s="34"/>
      <c r="D584" s="146" t="s">
        <v>396</v>
      </c>
      <c r="F584" s="147" t="s">
        <v>718</v>
      </c>
      <c r="I584" s="148"/>
      <c r="L584" s="34"/>
      <c r="M584" s="149"/>
      <c r="T584" s="55"/>
      <c r="AT584" s="18" t="s">
        <v>396</v>
      </c>
      <c r="AU584" s="18" t="s">
        <v>103</v>
      </c>
    </row>
    <row r="585" spans="2:65" s="12" customFormat="1" ht="10.199999999999999">
      <c r="B585" s="150"/>
      <c r="D585" s="151" t="s">
        <v>398</v>
      </c>
      <c r="E585" s="152" t="s">
        <v>35</v>
      </c>
      <c r="F585" s="153" t="s">
        <v>399</v>
      </c>
      <c r="H585" s="152" t="s">
        <v>35</v>
      </c>
      <c r="I585" s="154"/>
      <c r="L585" s="150"/>
      <c r="M585" s="155"/>
      <c r="T585" s="156"/>
      <c r="AT585" s="152" t="s">
        <v>398</v>
      </c>
      <c r="AU585" s="152" t="s">
        <v>103</v>
      </c>
      <c r="AV585" s="12" t="s">
        <v>89</v>
      </c>
      <c r="AW585" s="12" t="s">
        <v>42</v>
      </c>
      <c r="AX585" s="12" t="s">
        <v>81</v>
      </c>
      <c r="AY585" s="152" t="s">
        <v>386</v>
      </c>
    </row>
    <row r="586" spans="2:65" s="12" customFormat="1" ht="10.199999999999999">
      <c r="B586" s="150"/>
      <c r="D586" s="151" t="s">
        <v>398</v>
      </c>
      <c r="E586" s="152" t="s">
        <v>35</v>
      </c>
      <c r="F586" s="153" t="s">
        <v>400</v>
      </c>
      <c r="H586" s="152" t="s">
        <v>35</v>
      </c>
      <c r="I586" s="154"/>
      <c r="L586" s="150"/>
      <c r="M586" s="155"/>
      <c r="T586" s="156"/>
      <c r="AT586" s="152" t="s">
        <v>398</v>
      </c>
      <c r="AU586" s="152" t="s">
        <v>103</v>
      </c>
      <c r="AV586" s="12" t="s">
        <v>89</v>
      </c>
      <c r="AW586" s="12" t="s">
        <v>42</v>
      </c>
      <c r="AX586" s="12" t="s">
        <v>81</v>
      </c>
      <c r="AY586" s="152" t="s">
        <v>386</v>
      </c>
    </row>
    <row r="587" spans="2:65" s="12" customFormat="1" ht="10.199999999999999">
      <c r="B587" s="150"/>
      <c r="D587" s="151" t="s">
        <v>398</v>
      </c>
      <c r="E587" s="152" t="s">
        <v>35</v>
      </c>
      <c r="F587" s="153" t="s">
        <v>701</v>
      </c>
      <c r="H587" s="152" t="s">
        <v>35</v>
      </c>
      <c r="I587" s="154"/>
      <c r="L587" s="150"/>
      <c r="M587" s="155"/>
      <c r="T587" s="156"/>
      <c r="AT587" s="152" t="s">
        <v>398</v>
      </c>
      <c r="AU587" s="152" t="s">
        <v>103</v>
      </c>
      <c r="AV587" s="12" t="s">
        <v>89</v>
      </c>
      <c r="AW587" s="12" t="s">
        <v>42</v>
      </c>
      <c r="AX587" s="12" t="s">
        <v>81</v>
      </c>
      <c r="AY587" s="152" t="s">
        <v>386</v>
      </c>
    </row>
    <row r="588" spans="2:65" s="12" customFormat="1" ht="10.199999999999999">
      <c r="B588" s="150"/>
      <c r="D588" s="151" t="s">
        <v>398</v>
      </c>
      <c r="E588" s="152" t="s">
        <v>35</v>
      </c>
      <c r="F588" s="153" t="s">
        <v>445</v>
      </c>
      <c r="H588" s="152" t="s">
        <v>35</v>
      </c>
      <c r="I588" s="154"/>
      <c r="L588" s="150"/>
      <c r="M588" s="155"/>
      <c r="T588" s="156"/>
      <c r="AT588" s="152" t="s">
        <v>398</v>
      </c>
      <c r="AU588" s="152" t="s">
        <v>103</v>
      </c>
      <c r="AV588" s="12" t="s">
        <v>89</v>
      </c>
      <c r="AW588" s="12" t="s">
        <v>42</v>
      </c>
      <c r="AX588" s="12" t="s">
        <v>81</v>
      </c>
      <c r="AY588" s="152" t="s">
        <v>386</v>
      </c>
    </row>
    <row r="589" spans="2:65" s="13" customFormat="1" ht="10.199999999999999">
      <c r="B589" s="157"/>
      <c r="D589" s="151" t="s">
        <v>398</v>
      </c>
      <c r="E589" s="158" t="s">
        <v>35</v>
      </c>
      <c r="F589" s="159" t="s">
        <v>146</v>
      </c>
      <c r="H589" s="160">
        <v>863.75</v>
      </c>
      <c r="I589" s="161"/>
      <c r="L589" s="157"/>
      <c r="M589" s="162"/>
      <c r="T589" s="163"/>
      <c r="AT589" s="164" t="s">
        <v>398</v>
      </c>
      <c r="AU589" s="164" t="s">
        <v>103</v>
      </c>
      <c r="AV589" s="13" t="s">
        <v>91</v>
      </c>
      <c r="AW589" s="13" t="s">
        <v>42</v>
      </c>
      <c r="AX589" s="13" t="s">
        <v>89</v>
      </c>
      <c r="AY589" s="164" t="s">
        <v>386</v>
      </c>
    </row>
    <row r="590" spans="2:65" s="1" customFormat="1" ht="10.199999999999999">
      <c r="B590" s="34"/>
      <c r="D590" s="151" t="s">
        <v>412</v>
      </c>
      <c r="F590" s="165" t="s">
        <v>413</v>
      </c>
      <c r="L590" s="34"/>
      <c r="M590" s="149"/>
      <c r="T590" s="55"/>
      <c r="AU590" s="18" t="s">
        <v>103</v>
      </c>
    </row>
    <row r="591" spans="2:65" s="1" customFormat="1" ht="10.199999999999999">
      <c r="B591" s="34"/>
      <c r="D591" s="151" t="s">
        <v>412</v>
      </c>
      <c r="F591" s="166" t="s">
        <v>414</v>
      </c>
      <c r="H591" s="167">
        <v>863.75</v>
      </c>
      <c r="L591" s="34"/>
      <c r="M591" s="149"/>
      <c r="T591" s="55"/>
      <c r="AU591" s="18" t="s">
        <v>103</v>
      </c>
    </row>
    <row r="592" spans="2:65" s="1" customFormat="1" ht="44.25" customHeight="1">
      <c r="B592" s="34"/>
      <c r="C592" s="133" t="s">
        <v>719</v>
      </c>
      <c r="D592" s="133" t="s">
        <v>390</v>
      </c>
      <c r="E592" s="134" t="s">
        <v>720</v>
      </c>
      <c r="F592" s="135" t="s">
        <v>721</v>
      </c>
      <c r="G592" s="136" t="s">
        <v>442</v>
      </c>
      <c r="H592" s="137">
        <v>863.75</v>
      </c>
      <c r="I592" s="138"/>
      <c r="J592" s="139">
        <f>ROUND(I592*H592,2)</f>
        <v>0</v>
      </c>
      <c r="K592" s="135" t="s">
        <v>394</v>
      </c>
      <c r="L592" s="34"/>
      <c r="M592" s="140" t="s">
        <v>35</v>
      </c>
      <c r="N592" s="141" t="s">
        <v>52</v>
      </c>
      <c r="P592" s="142">
        <f>O592*H592</f>
        <v>0</v>
      </c>
      <c r="Q592" s="142">
        <v>0</v>
      </c>
      <c r="R592" s="142">
        <f>Q592*H592</f>
        <v>0</v>
      </c>
      <c r="S592" s="142">
        <v>0</v>
      </c>
      <c r="T592" s="143">
        <f>S592*H592</f>
        <v>0</v>
      </c>
      <c r="AR592" s="144" t="s">
        <v>116</v>
      </c>
      <c r="AT592" s="144" t="s">
        <v>390</v>
      </c>
      <c r="AU592" s="144" t="s">
        <v>103</v>
      </c>
      <c r="AY592" s="18" t="s">
        <v>386</v>
      </c>
      <c r="BE592" s="145">
        <f>IF(N592="základní",J592,0)</f>
        <v>0</v>
      </c>
      <c r="BF592" s="145">
        <f>IF(N592="snížená",J592,0)</f>
        <v>0</v>
      </c>
      <c r="BG592" s="145">
        <f>IF(N592="zákl. přenesená",J592,0)</f>
        <v>0</v>
      </c>
      <c r="BH592" s="145">
        <f>IF(N592="sníž. přenesená",J592,0)</f>
        <v>0</v>
      </c>
      <c r="BI592" s="145">
        <f>IF(N592="nulová",J592,0)</f>
        <v>0</v>
      </c>
      <c r="BJ592" s="18" t="s">
        <v>89</v>
      </c>
      <c r="BK592" s="145">
        <f>ROUND(I592*H592,2)</f>
        <v>0</v>
      </c>
      <c r="BL592" s="18" t="s">
        <v>116</v>
      </c>
      <c r="BM592" s="144" t="s">
        <v>722</v>
      </c>
    </row>
    <row r="593" spans="2:65" s="1" customFormat="1" ht="10.199999999999999">
      <c r="B593" s="34"/>
      <c r="D593" s="146" t="s">
        <v>396</v>
      </c>
      <c r="F593" s="147" t="s">
        <v>723</v>
      </c>
      <c r="I593" s="148"/>
      <c r="L593" s="34"/>
      <c r="M593" s="149"/>
      <c r="T593" s="55"/>
      <c r="AT593" s="18" t="s">
        <v>396</v>
      </c>
      <c r="AU593" s="18" t="s">
        <v>103</v>
      </c>
    </row>
    <row r="594" spans="2:65" s="12" customFormat="1" ht="10.199999999999999">
      <c r="B594" s="150"/>
      <c r="D594" s="151" t="s">
        <v>398</v>
      </c>
      <c r="E594" s="152" t="s">
        <v>35</v>
      </c>
      <c r="F594" s="153" t="s">
        <v>399</v>
      </c>
      <c r="H594" s="152" t="s">
        <v>35</v>
      </c>
      <c r="I594" s="154"/>
      <c r="L594" s="150"/>
      <c r="M594" s="155"/>
      <c r="T594" s="156"/>
      <c r="AT594" s="152" t="s">
        <v>398</v>
      </c>
      <c r="AU594" s="152" t="s">
        <v>103</v>
      </c>
      <c r="AV594" s="12" t="s">
        <v>89</v>
      </c>
      <c r="AW594" s="12" t="s">
        <v>42</v>
      </c>
      <c r="AX594" s="12" t="s">
        <v>81</v>
      </c>
      <c r="AY594" s="152" t="s">
        <v>386</v>
      </c>
    </row>
    <row r="595" spans="2:65" s="12" customFormat="1" ht="10.199999999999999">
      <c r="B595" s="150"/>
      <c r="D595" s="151" t="s">
        <v>398</v>
      </c>
      <c r="E595" s="152" t="s">
        <v>35</v>
      </c>
      <c r="F595" s="153" t="s">
        <v>400</v>
      </c>
      <c r="H595" s="152" t="s">
        <v>35</v>
      </c>
      <c r="I595" s="154"/>
      <c r="L595" s="150"/>
      <c r="M595" s="155"/>
      <c r="T595" s="156"/>
      <c r="AT595" s="152" t="s">
        <v>398</v>
      </c>
      <c r="AU595" s="152" t="s">
        <v>103</v>
      </c>
      <c r="AV595" s="12" t="s">
        <v>89</v>
      </c>
      <c r="AW595" s="12" t="s">
        <v>42</v>
      </c>
      <c r="AX595" s="12" t="s">
        <v>81</v>
      </c>
      <c r="AY595" s="152" t="s">
        <v>386</v>
      </c>
    </row>
    <row r="596" spans="2:65" s="12" customFormat="1" ht="10.199999999999999">
      <c r="B596" s="150"/>
      <c r="D596" s="151" t="s">
        <v>398</v>
      </c>
      <c r="E596" s="152" t="s">
        <v>35</v>
      </c>
      <c r="F596" s="153" t="s">
        <v>701</v>
      </c>
      <c r="H596" s="152" t="s">
        <v>35</v>
      </c>
      <c r="I596" s="154"/>
      <c r="L596" s="150"/>
      <c r="M596" s="155"/>
      <c r="T596" s="156"/>
      <c r="AT596" s="152" t="s">
        <v>398</v>
      </c>
      <c r="AU596" s="152" t="s">
        <v>103</v>
      </c>
      <c r="AV596" s="12" t="s">
        <v>89</v>
      </c>
      <c r="AW596" s="12" t="s">
        <v>42</v>
      </c>
      <c r="AX596" s="12" t="s">
        <v>81</v>
      </c>
      <c r="AY596" s="152" t="s">
        <v>386</v>
      </c>
    </row>
    <row r="597" spans="2:65" s="12" customFormat="1" ht="10.199999999999999">
      <c r="B597" s="150"/>
      <c r="D597" s="151" t="s">
        <v>398</v>
      </c>
      <c r="E597" s="152" t="s">
        <v>35</v>
      </c>
      <c r="F597" s="153" t="s">
        <v>445</v>
      </c>
      <c r="H597" s="152" t="s">
        <v>35</v>
      </c>
      <c r="I597" s="154"/>
      <c r="L597" s="150"/>
      <c r="M597" s="155"/>
      <c r="T597" s="156"/>
      <c r="AT597" s="152" t="s">
        <v>398</v>
      </c>
      <c r="AU597" s="152" t="s">
        <v>103</v>
      </c>
      <c r="AV597" s="12" t="s">
        <v>89</v>
      </c>
      <c r="AW597" s="12" t="s">
        <v>42</v>
      </c>
      <c r="AX597" s="12" t="s">
        <v>81</v>
      </c>
      <c r="AY597" s="152" t="s">
        <v>386</v>
      </c>
    </row>
    <row r="598" spans="2:65" s="13" customFormat="1" ht="10.199999999999999">
      <c r="B598" s="157"/>
      <c r="D598" s="151" t="s">
        <v>398</v>
      </c>
      <c r="E598" s="158" t="s">
        <v>35</v>
      </c>
      <c r="F598" s="159" t="s">
        <v>146</v>
      </c>
      <c r="H598" s="160">
        <v>863.75</v>
      </c>
      <c r="I598" s="161"/>
      <c r="L598" s="157"/>
      <c r="M598" s="162"/>
      <c r="T598" s="163"/>
      <c r="AT598" s="164" t="s">
        <v>398</v>
      </c>
      <c r="AU598" s="164" t="s">
        <v>103</v>
      </c>
      <c r="AV598" s="13" t="s">
        <v>91</v>
      </c>
      <c r="AW598" s="13" t="s">
        <v>42</v>
      </c>
      <c r="AX598" s="13" t="s">
        <v>89</v>
      </c>
      <c r="AY598" s="164" t="s">
        <v>386</v>
      </c>
    </row>
    <row r="599" spans="2:65" s="1" customFormat="1" ht="10.199999999999999">
      <c r="B599" s="34"/>
      <c r="D599" s="151" t="s">
        <v>412</v>
      </c>
      <c r="F599" s="165" t="s">
        <v>413</v>
      </c>
      <c r="L599" s="34"/>
      <c r="M599" s="149"/>
      <c r="T599" s="55"/>
      <c r="AU599" s="18" t="s">
        <v>103</v>
      </c>
    </row>
    <row r="600" spans="2:65" s="1" customFormat="1" ht="10.199999999999999">
      <c r="B600" s="34"/>
      <c r="D600" s="151" t="s">
        <v>412</v>
      </c>
      <c r="F600" s="166" t="s">
        <v>414</v>
      </c>
      <c r="H600" s="167">
        <v>863.75</v>
      </c>
      <c r="L600" s="34"/>
      <c r="M600" s="149"/>
      <c r="T600" s="55"/>
      <c r="AU600" s="18" t="s">
        <v>103</v>
      </c>
    </row>
    <row r="601" spans="2:65" s="1" customFormat="1" ht="66.75" customHeight="1">
      <c r="B601" s="34"/>
      <c r="C601" s="133" t="s">
        <v>724</v>
      </c>
      <c r="D601" s="133" t="s">
        <v>390</v>
      </c>
      <c r="E601" s="134" t="s">
        <v>725</v>
      </c>
      <c r="F601" s="135" t="s">
        <v>726</v>
      </c>
      <c r="G601" s="136" t="s">
        <v>689</v>
      </c>
      <c r="H601" s="137">
        <v>238.173</v>
      </c>
      <c r="I601" s="138"/>
      <c r="J601" s="139">
        <f>ROUND(I601*H601,2)</f>
        <v>0</v>
      </c>
      <c r="K601" s="135" t="s">
        <v>394</v>
      </c>
      <c r="L601" s="34"/>
      <c r="M601" s="140" t="s">
        <v>35</v>
      </c>
      <c r="N601" s="141" t="s">
        <v>52</v>
      </c>
      <c r="P601" s="142">
        <f>O601*H601</f>
        <v>0</v>
      </c>
      <c r="Q601" s="142">
        <v>8.0879999999999994E-2</v>
      </c>
      <c r="R601" s="142">
        <f>Q601*H601</f>
        <v>19.26343224</v>
      </c>
      <c r="S601" s="142">
        <v>0</v>
      </c>
      <c r="T601" s="143">
        <f>S601*H601</f>
        <v>0</v>
      </c>
      <c r="AR601" s="144" t="s">
        <v>116</v>
      </c>
      <c r="AT601" s="144" t="s">
        <v>390</v>
      </c>
      <c r="AU601" s="144" t="s">
        <v>103</v>
      </c>
      <c r="AY601" s="18" t="s">
        <v>386</v>
      </c>
      <c r="BE601" s="145">
        <f>IF(N601="základní",J601,0)</f>
        <v>0</v>
      </c>
      <c r="BF601" s="145">
        <f>IF(N601="snížená",J601,0)</f>
        <v>0</v>
      </c>
      <c r="BG601" s="145">
        <f>IF(N601="zákl. přenesená",J601,0)</f>
        <v>0</v>
      </c>
      <c r="BH601" s="145">
        <f>IF(N601="sníž. přenesená",J601,0)</f>
        <v>0</v>
      </c>
      <c r="BI601" s="145">
        <f>IF(N601="nulová",J601,0)</f>
        <v>0</v>
      </c>
      <c r="BJ601" s="18" t="s">
        <v>89</v>
      </c>
      <c r="BK601" s="145">
        <f>ROUND(I601*H601,2)</f>
        <v>0</v>
      </c>
      <c r="BL601" s="18" t="s">
        <v>116</v>
      </c>
      <c r="BM601" s="144" t="s">
        <v>727</v>
      </c>
    </row>
    <row r="602" spans="2:65" s="1" customFormat="1" ht="10.199999999999999">
      <c r="B602" s="34"/>
      <c r="D602" s="146" t="s">
        <v>396</v>
      </c>
      <c r="F602" s="147" t="s">
        <v>728</v>
      </c>
      <c r="I602" s="148"/>
      <c r="L602" s="34"/>
      <c r="M602" s="149"/>
      <c r="T602" s="55"/>
      <c r="AT602" s="18" t="s">
        <v>396</v>
      </c>
      <c r="AU602" s="18" t="s">
        <v>103</v>
      </c>
    </row>
    <row r="603" spans="2:65" s="12" customFormat="1" ht="10.199999999999999">
      <c r="B603" s="150"/>
      <c r="D603" s="151" t="s">
        <v>398</v>
      </c>
      <c r="E603" s="152" t="s">
        <v>35</v>
      </c>
      <c r="F603" s="153" t="s">
        <v>399</v>
      </c>
      <c r="H603" s="152" t="s">
        <v>35</v>
      </c>
      <c r="I603" s="154"/>
      <c r="L603" s="150"/>
      <c r="M603" s="155"/>
      <c r="T603" s="156"/>
      <c r="AT603" s="152" t="s">
        <v>398</v>
      </c>
      <c r="AU603" s="152" t="s">
        <v>103</v>
      </c>
      <c r="AV603" s="12" t="s">
        <v>89</v>
      </c>
      <c r="AW603" s="12" t="s">
        <v>42</v>
      </c>
      <c r="AX603" s="12" t="s">
        <v>81</v>
      </c>
      <c r="AY603" s="152" t="s">
        <v>386</v>
      </c>
    </row>
    <row r="604" spans="2:65" s="12" customFormat="1" ht="10.199999999999999">
      <c r="B604" s="150"/>
      <c r="D604" s="151" t="s">
        <v>398</v>
      </c>
      <c r="E604" s="152" t="s">
        <v>35</v>
      </c>
      <c r="F604" s="153" t="s">
        <v>400</v>
      </c>
      <c r="H604" s="152" t="s">
        <v>35</v>
      </c>
      <c r="I604" s="154"/>
      <c r="L604" s="150"/>
      <c r="M604" s="155"/>
      <c r="T604" s="156"/>
      <c r="AT604" s="152" t="s">
        <v>398</v>
      </c>
      <c r="AU604" s="152" t="s">
        <v>103</v>
      </c>
      <c r="AV604" s="12" t="s">
        <v>89</v>
      </c>
      <c r="AW604" s="12" t="s">
        <v>42</v>
      </c>
      <c r="AX604" s="12" t="s">
        <v>81</v>
      </c>
      <c r="AY604" s="152" t="s">
        <v>386</v>
      </c>
    </row>
    <row r="605" spans="2:65" s="12" customFormat="1" ht="10.199999999999999">
      <c r="B605" s="150"/>
      <c r="D605" s="151" t="s">
        <v>398</v>
      </c>
      <c r="E605" s="152" t="s">
        <v>35</v>
      </c>
      <c r="F605" s="153" t="s">
        <v>729</v>
      </c>
      <c r="H605" s="152" t="s">
        <v>35</v>
      </c>
      <c r="I605" s="154"/>
      <c r="L605" s="150"/>
      <c r="M605" s="155"/>
      <c r="T605" s="156"/>
      <c r="AT605" s="152" t="s">
        <v>398</v>
      </c>
      <c r="AU605" s="152" t="s">
        <v>103</v>
      </c>
      <c r="AV605" s="12" t="s">
        <v>89</v>
      </c>
      <c r="AW605" s="12" t="s">
        <v>42</v>
      </c>
      <c r="AX605" s="12" t="s">
        <v>81</v>
      </c>
      <c r="AY605" s="152" t="s">
        <v>386</v>
      </c>
    </row>
    <row r="606" spans="2:65" s="12" customFormat="1" ht="10.199999999999999">
      <c r="B606" s="150"/>
      <c r="D606" s="151" t="s">
        <v>398</v>
      </c>
      <c r="E606" s="152" t="s">
        <v>35</v>
      </c>
      <c r="F606" s="153" t="s">
        <v>730</v>
      </c>
      <c r="H606" s="152" t="s">
        <v>35</v>
      </c>
      <c r="I606" s="154"/>
      <c r="L606" s="150"/>
      <c r="M606" s="155"/>
      <c r="T606" s="156"/>
      <c r="AT606" s="152" t="s">
        <v>398</v>
      </c>
      <c r="AU606" s="152" t="s">
        <v>103</v>
      </c>
      <c r="AV606" s="12" t="s">
        <v>89</v>
      </c>
      <c r="AW606" s="12" t="s">
        <v>42</v>
      </c>
      <c r="AX606" s="12" t="s">
        <v>81</v>
      </c>
      <c r="AY606" s="152" t="s">
        <v>386</v>
      </c>
    </row>
    <row r="607" spans="2:65" s="12" customFormat="1" ht="10.199999999999999">
      <c r="B607" s="150"/>
      <c r="D607" s="151" t="s">
        <v>398</v>
      </c>
      <c r="E607" s="152" t="s">
        <v>35</v>
      </c>
      <c r="F607" s="153" t="s">
        <v>447</v>
      </c>
      <c r="H607" s="152" t="s">
        <v>35</v>
      </c>
      <c r="I607" s="154"/>
      <c r="L607" s="150"/>
      <c r="M607" s="155"/>
      <c r="T607" s="156"/>
      <c r="AT607" s="152" t="s">
        <v>398</v>
      </c>
      <c r="AU607" s="152" t="s">
        <v>103</v>
      </c>
      <c r="AV607" s="12" t="s">
        <v>89</v>
      </c>
      <c r="AW607" s="12" t="s">
        <v>42</v>
      </c>
      <c r="AX607" s="12" t="s">
        <v>81</v>
      </c>
      <c r="AY607" s="152" t="s">
        <v>386</v>
      </c>
    </row>
    <row r="608" spans="2:65" s="13" customFormat="1" ht="10.199999999999999">
      <c r="B608" s="157"/>
      <c r="D608" s="151" t="s">
        <v>398</v>
      </c>
      <c r="E608" s="158" t="s">
        <v>35</v>
      </c>
      <c r="F608" s="159" t="s">
        <v>169</v>
      </c>
      <c r="H608" s="160">
        <v>238.173</v>
      </c>
      <c r="I608" s="161"/>
      <c r="L608" s="157"/>
      <c r="M608" s="162"/>
      <c r="T608" s="163"/>
      <c r="AT608" s="164" t="s">
        <v>398</v>
      </c>
      <c r="AU608" s="164" t="s">
        <v>103</v>
      </c>
      <c r="AV608" s="13" t="s">
        <v>91</v>
      </c>
      <c r="AW608" s="13" t="s">
        <v>42</v>
      </c>
      <c r="AX608" s="13" t="s">
        <v>89</v>
      </c>
      <c r="AY608" s="164" t="s">
        <v>386</v>
      </c>
    </row>
    <row r="609" spans="2:65" s="1" customFormat="1" ht="10.199999999999999">
      <c r="B609" s="34"/>
      <c r="D609" s="151" t="s">
        <v>412</v>
      </c>
      <c r="F609" s="165" t="s">
        <v>417</v>
      </c>
      <c r="L609" s="34"/>
      <c r="M609" s="149"/>
      <c r="T609" s="55"/>
      <c r="AU609" s="18" t="s">
        <v>103</v>
      </c>
    </row>
    <row r="610" spans="2:65" s="1" customFormat="1" ht="10.199999999999999">
      <c r="B610" s="34"/>
      <c r="D610" s="151" t="s">
        <v>412</v>
      </c>
      <c r="F610" s="166" t="s">
        <v>418</v>
      </c>
      <c r="H610" s="167">
        <v>238.173</v>
      </c>
      <c r="L610" s="34"/>
      <c r="M610" s="149"/>
      <c r="T610" s="55"/>
      <c r="AU610" s="18" t="s">
        <v>103</v>
      </c>
    </row>
    <row r="611" spans="2:65" s="1" customFormat="1" ht="16.5" customHeight="1">
      <c r="B611" s="34"/>
      <c r="C611" s="168" t="s">
        <v>731</v>
      </c>
      <c r="D611" s="168" t="s">
        <v>523</v>
      </c>
      <c r="E611" s="169" t="s">
        <v>732</v>
      </c>
      <c r="F611" s="170" t="s">
        <v>733</v>
      </c>
      <c r="G611" s="171" t="s">
        <v>689</v>
      </c>
      <c r="H611" s="172">
        <v>242.93600000000001</v>
      </c>
      <c r="I611" s="173"/>
      <c r="J611" s="174">
        <f>ROUND(I611*H611,2)</f>
        <v>0</v>
      </c>
      <c r="K611" s="170" t="s">
        <v>394</v>
      </c>
      <c r="L611" s="175"/>
      <c r="M611" s="176" t="s">
        <v>35</v>
      </c>
      <c r="N611" s="177" t="s">
        <v>52</v>
      </c>
      <c r="P611" s="142">
        <f>O611*H611</f>
        <v>0</v>
      </c>
      <c r="Q611" s="142">
        <v>4.5999999999999999E-2</v>
      </c>
      <c r="R611" s="142">
        <f>Q611*H611</f>
        <v>11.175056</v>
      </c>
      <c r="S611" s="142">
        <v>0</v>
      </c>
      <c r="T611" s="143">
        <f>S611*H611</f>
        <v>0</v>
      </c>
      <c r="AR611" s="144" t="s">
        <v>470</v>
      </c>
      <c r="AT611" s="144" t="s">
        <v>523</v>
      </c>
      <c r="AU611" s="144" t="s">
        <v>103</v>
      </c>
      <c r="AY611" s="18" t="s">
        <v>386</v>
      </c>
      <c r="BE611" s="145">
        <f>IF(N611="základní",J611,0)</f>
        <v>0</v>
      </c>
      <c r="BF611" s="145">
        <f>IF(N611="snížená",J611,0)</f>
        <v>0</v>
      </c>
      <c r="BG611" s="145">
        <f>IF(N611="zákl. přenesená",J611,0)</f>
        <v>0</v>
      </c>
      <c r="BH611" s="145">
        <f>IF(N611="sníž. přenesená",J611,0)</f>
        <v>0</v>
      </c>
      <c r="BI611" s="145">
        <f>IF(N611="nulová",J611,0)</f>
        <v>0</v>
      </c>
      <c r="BJ611" s="18" t="s">
        <v>89</v>
      </c>
      <c r="BK611" s="145">
        <f>ROUND(I611*H611,2)</f>
        <v>0</v>
      </c>
      <c r="BL611" s="18" t="s">
        <v>116</v>
      </c>
      <c r="BM611" s="144" t="s">
        <v>734</v>
      </c>
    </row>
    <row r="612" spans="2:65" s="13" customFormat="1" ht="10.199999999999999">
      <c r="B612" s="157"/>
      <c r="D612" s="151" t="s">
        <v>398</v>
      </c>
      <c r="F612" s="158" t="s">
        <v>735</v>
      </c>
      <c r="H612" s="160">
        <v>242.93600000000001</v>
      </c>
      <c r="I612" s="161"/>
      <c r="L612" s="157"/>
      <c r="M612" s="162"/>
      <c r="T612" s="163"/>
      <c r="AT612" s="164" t="s">
        <v>398</v>
      </c>
      <c r="AU612" s="164" t="s">
        <v>103</v>
      </c>
      <c r="AV612" s="13" t="s">
        <v>91</v>
      </c>
      <c r="AW612" s="13" t="s">
        <v>4</v>
      </c>
      <c r="AX612" s="13" t="s">
        <v>89</v>
      </c>
      <c r="AY612" s="164" t="s">
        <v>386</v>
      </c>
    </row>
    <row r="613" spans="2:65" s="1" customFormat="1" ht="24.15" customHeight="1">
      <c r="B613" s="34"/>
      <c r="C613" s="133" t="s">
        <v>736</v>
      </c>
      <c r="D613" s="133" t="s">
        <v>390</v>
      </c>
      <c r="E613" s="134" t="s">
        <v>737</v>
      </c>
      <c r="F613" s="135" t="s">
        <v>738</v>
      </c>
      <c r="G613" s="136" t="s">
        <v>442</v>
      </c>
      <c r="H613" s="137">
        <v>300</v>
      </c>
      <c r="I613" s="138"/>
      <c r="J613" s="139">
        <f>ROUND(I613*H613,2)</f>
        <v>0</v>
      </c>
      <c r="K613" s="135" t="s">
        <v>394</v>
      </c>
      <c r="L613" s="34"/>
      <c r="M613" s="140" t="s">
        <v>35</v>
      </c>
      <c r="N613" s="141" t="s">
        <v>52</v>
      </c>
      <c r="P613" s="142">
        <f>O613*H613</f>
        <v>0</v>
      </c>
      <c r="Q613" s="142">
        <v>2.9E-4</v>
      </c>
      <c r="R613" s="142">
        <f>Q613*H613</f>
        <v>8.6999999999999994E-2</v>
      </c>
      <c r="S613" s="142">
        <v>0</v>
      </c>
      <c r="T613" s="143">
        <f>S613*H613</f>
        <v>0</v>
      </c>
      <c r="AR613" s="144" t="s">
        <v>116</v>
      </c>
      <c r="AT613" s="144" t="s">
        <v>390</v>
      </c>
      <c r="AU613" s="144" t="s">
        <v>103</v>
      </c>
      <c r="AY613" s="18" t="s">
        <v>386</v>
      </c>
      <c r="BE613" s="145">
        <f>IF(N613="základní",J613,0)</f>
        <v>0</v>
      </c>
      <c r="BF613" s="145">
        <f>IF(N613="snížená",J613,0)</f>
        <v>0</v>
      </c>
      <c r="BG613" s="145">
        <f>IF(N613="zákl. přenesená",J613,0)</f>
        <v>0</v>
      </c>
      <c r="BH613" s="145">
        <f>IF(N613="sníž. přenesená",J613,0)</f>
        <v>0</v>
      </c>
      <c r="BI613" s="145">
        <f>IF(N613="nulová",J613,0)</f>
        <v>0</v>
      </c>
      <c r="BJ613" s="18" t="s">
        <v>89</v>
      </c>
      <c r="BK613" s="145">
        <f>ROUND(I613*H613,2)</f>
        <v>0</v>
      </c>
      <c r="BL613" s="18" t="s">
        <v>116</v>
      </c>
      <c r="BM613" s="144" t="s">
        <v>739</v>
      </c>
    </row>
    <row r="614" spans="2:65" s="1" customFormat="1" ht="10.199999999999999">
      <c r="B614" s="34"/>
      <c r="D614" s="146" t="s">
        <v>396</v>
      </c>
      <c r="F614" s="147" t="s">
        <v>740</v>
      </c>
      <c r="I614" s="148"/>
      <c r="L614" s="34"/>
      <c r="M614" s="149"/>
      <c r="T614" s="55"/>
      <c r="AT614" s="18" t="s">
        <v>396</v>
      </c>
      <c r="AU614" s="18" t="s">
        <v>103</v>
      </c>
    </row>
    <row r="615" spans="2:65" s="12" customFormat="1" ht="10.199999999999999">
      <c r="B615" s="150"/>
      <c r="D615" s="151" t="s">
        <v>398</v>
      </c>
      <c r="E615" s="152" t="s">
        <v>35</v>
      </c>
      <c r="F615" s="153" t="s">
        <v>399</v>
      </c>
      <c r="H615" s="152" t="s">
        <v>35</v>
      </c>
      <c r="I615" s="154"/>
      <c r="L615" s="150"/>
      <c r="M615" s="155"/>
      <c r="T615" s="156"/>
      <c r="AT615" s="152" t="s">
        <v>398</v>
      </c>
      <c r="AU615" s="152" t="s">
        <v>103</v>
      </c>
      <c r="AV615" s="12" t="s">
        <v>89</v>
      </c>
      <c r="AW615" s="12" t="s">
        <v>42</v>
      </c>
      <c r="AX615" s="12" t="s">
        <v>81</v>
      </c>
      <c r="AY615" s="152" t="s">
        <v>386</v>
      </c>
    </row>
    <row r="616" spans="2:65" s="12" customFormat="1" ht="10.199999999999999">
      <c r="B616" s="150"/>
      <c r="D616" s="151" t="s">
        <v>398</v>
      </c>
      <c r="E616" s="152" t="s">
        <v>35</v>
      </c>
      <c r="F616" s="153" t="s">
        <v>400</v>
      </c>
      <c r="H616" s="152" t="s">
        <v>35</v>
      </c>
      <c r="I616" s="154"/>
      <c r="L616" s="150"/>
      <c r="M616" s="155"/>
      <c r="T616" s="156"/>
      <c r="AT616" s="152" t="s">
        <v>398</v>
      </c>
      <c r="AU616" s="152" t="s">
        <v>103</v>
      </c>
      <c r="AV616" s="12" t="s">
        <v>89</v>
      </c>
      <c r="AW616" s="12" t="s">
        <v>42</v>
      </c>
      <c r="AX616" s="12" t="s">
        <v>81</v>
      </c>
      <c r="AY616" s="152" t="s">
        <v>386</v>
      </c>
    </row>
    <row r="617" spans="2:65" s="12" customFormat="1" ht="20.399999999999999">
      <c r="B617" s="150"/>
      <c r="D617" s="151" t="s">
        <v>398</v>
      </c>
      <c r="E617" s="152" t="s">
        <v>35</v>
      </c>
      <c r="F617" s="153" t="s">
        <v>741</v>
      </c>
      <c r="H617" s="152" t="s">
        <v>35</v>
      </c>
      <c r="I617" s="154"/>
      <c r="L617" s="150"/>
      <c r="M617" s="155"/>
      <c r="T617" s="156"/>
      <c r="AT617" s="152" t="s">
        <v>398</v>
      </c>
      <c r="AU617" s="152" t="s">
        <v>103</v>
      </c>
      <c r="AV617" s="12" t="s">
        <v>89</v>
      </c>
      <c r="AW617" s="12" t="s">
        <v>42</v>
      </c>
      <c r="AX617" s="12" t="s">
        <v>81</v>
      </c>
      <c r="AY617" s="152" t="s">
        <v>386</v>
      </c>
    </row>
    <row r="618" spans="2:65" s="12" customFormat="1" ht="10.199999999999999">
      <c r="B618" s="150"/>
      <c r="D618" s="151" t="s">
        <v>398</v>
      </c>
      <c r="E618" s="152" t="s">
        <v>35</v>
      </c>
      <c r="F618" s="153" t="s">
        <v>742</v>
      </c>
      <c r="H618" s="152" t="s">
        <v>35</v>
      </c>
      <c r="I618" s="154"/>
      <c r="L618" s="150"/>
      <c r="M618" s="155"/>
      <c r="T618" s="156"/>
      <c r="AT618" s="152" t="s">
        <v>398</v>
      </c>
      <c r="AU618" s="152" t="s">
        <v>103</v>
      </c>
      <c r="AV618" s="12" t="s">
        <v>89</v>
      </c>
      <c r="AW618" s="12" t="s">
        <v>42</v>
      </c>
      <c r="AX618" s="12" t="s">
        <v>81</v>
      </c>
      <c r="AY618" s="152" t="s">
        <v>386</v>
      </c>
    </row>
    <row r="619" spans="2:65" s="12" customFormat="1" ht="10.199999999999999">
      <c r="B619" s="150"/>
      <c r="D619" s="151" t="s">
        <v>398</v>
      </c>
      <c r="E619" s="152" t="s">
        <v>35</v>
      </c>
      <c r="F619" s="153" t="s">
        <v>743</v>
      </c>
      <c r="H619" s="152" t="s">
        <v>35</v>
      </c>
      <c r="I619" s="154"/>
      <c r="L619" s="150"/>
      <c r="M619" s="155"/>
      <c r="T619" s="156"/>
      <c r="AT619" s="152" t="s">
        <v>398</v>
      </c>
      <c r="AU619" s="152" t="s">
        <v>103</v>
      </c>
      <c r="AV619" s="12" t="s">
        <v>89</v>
      </c>
      <c r="AW619" s="12" t="s">
        <v>42</v>
      </c>
      <c r="AX619" s="12" t="s">
        <v>81</v>
      </c>
      <c r="AY619" s="152" t="s">
        <v>386</v>
      </c>
    </row>
    <row r="620" spans="2:65" s="13" customFormat="1" ht="10.199999999999999">
      <c r="B620" s="157"/>
      <c r="D620" s="151" t="s">
        <v>398</v>
      </c>
      <c r="E620" s="158" t="s">
        <v>35</v>
      </c>
      <c r="F620" s="159" t="s">
        <v>266</v>
      </c>
      <c r="H620" s="160">
        <v>300</v>
      </c>
      <c r="I620" s="161"/>
      <c r="L620" s="157"/>
      <c r="M620" s="162"/>
      <c r="T620" s="163"/>
      <c r="AT620" s="164" t="s">
        <v>398</v>
      </c>
      <c r="AU620" s="164" t="s">
        <v>103</v>
      </c>
      <c r="AV620" s="13" t="s">
        <v>91</v>
      </c>
      <c r="AW620" s="13" t="s">
        <v>42</v>
      </c>
      <c r="AX620" s="13" t="s">
        <v>89</v>
      </c>
      <c r="AY620" s="164" t="s">
        <v>386</v>
      </c>
    </row>
    <row r="621" spans="2:65" s="1" customFormat="1" ht="24.15" customHeight="1">
      <c r="B621" s="34"/>
      <c r="C621" s="133" t="s">
        <v>744</v>
      </c>
      <c r="D621" s="133" t="s">
        <v>390</v>
      </c>
      <c r="E621" s="134" t="s">
        <v>745</v>
      </c>
      <c r="F621" s="135" t="s">
        <v>746</v>
      </c>
      <c r="G621" s="136" t="s">
        <v>442</v>
      </c>
      <c r="H621" s="137">
        <v>300</v>
      </c>
      <c r="I621" s="138"/>
      <c r="J621" s="139">
        <f>ROUND(I621*H621,2)</f>
        <v>0</v>
      </c>
      <c r="K621" s="135" t="s">
        <v>394</v>
      </c>
      <c r="L621" s="34"/>
      <c r="M621" s="140" t="s">
        <v>35</v>
      </c>
      <c r="N621" s="141" t="s">
        <v>52</v>
      </c>
      <c r="P621" s="142">
        <f>O621*H621</f>
        <v>0</v>
      </c>
      <c r="Q621" s="142">
        <v>1.3860000000000001E-2</v>
      </c>
      <c r="R621" s="142">
        <f>Q621*H621</f>
        <v>4.1580000000000004</v>
      </c>
      <c r="S621" s="142">
        <v>0</v>
      </c>
      <c r="T621" s="143">
        <f>S621*H621</f>
        <v>0</v>
      </c>
      <c r="AR621" s="144" t="s">
        <v>116</v>
      </c>
      <c r="AT621" s="144" t="s">
        <v>390</v>
      </c>
      <c r="AU621" s="144" t="s">
        <v>103</v>
      </c>
      <c r="AY621" s="18" t="s">
        <v>386</v>
      </c>
      <c r="BE621" s="145">
        <f>IF(N621="základní",J621,0)</f>
        <v>0</v>
      </c>
      <c r="BF621" s="145">
        <f>IF(N621="snížená",J621,0)</f>
        <v>0</v>
      </c>
      <c r="BG621" s="145">
        <f>IF(N621="zákl. přenesená",J621,0)</f>
        <v>0</v>
      </c>
      <c r="BH621" s="145">
        <f>IF(N621="sníž. přenesená",J621,0)</f>
        <v>0</v>
      </c>
      <c r="BI621" s="145">
        <f>IF(N621="nulová",J621,0)</f>
        <v>0</v>
      </c>
      <c r="BJ621" s="18" t="s">
        <v>89</v>
      </c>
      <c r="BK621" s="145">
        <f>ROUND(I621*H621,2)</f>
        <v>0</v>
      </c>
      <c r="BL621" s="18" t="s">
        <v>116</v>
      </c>
      <c r="BM621" s="144" t="s">
        <v>747</v>
      </c>
    </row>
    <row r="622" spans="2:65" s="1" customFormat="1" ht="10.199999999999999">
      <c r="B622" s="34"/>
      <c r="D622" s="146" t="s">
        <v>396</v>
      </c>
      <c r="F622" s="147" t="s">
        <v>748</v>
      </c>
      <c r="I622" s="148"/>
      <c r="L622" s="34"/>
      <c r="M622" s="149"/>
      <c r="T622" s="55"/>
      <c r="AT622" s="18" t="s">
        <v>396</v>
      </c>
      <c r="AU622" s="18" t="s">
        <v>103</v>
      </c>
    </row>
    <row r="623" spans="2:65" s="12" customFormat="1" ht="10.199999999999999">
      <c r="B623" s="150"/>
      <c r="D623" s="151" t="s">
        <v>398</v>
      </c>
      <c r="E623" s="152" t="s">
        <v>35</v>
      </c>
      <c r="F623" s="153" t="s">
        <v>399</v>
      </c>
      <c r="H623" s="152" t="s">
        <v>35</v>
      </c>
      <c r="I623" s="154"/>
      <c r="L623" s="150"/>
      <c r="M623" s="155"/>
      <c r="T623" s="156"/>
      <c r="AT623" s="152" t="s">
        <v>398</v>
      </c>
      <c r="AU623" s="152" t="s">
        <v>103</v>
      </c>
      <c r="AV623" s="12" t="s">
        <v>89</v>
      </c>
      <c r="AW623" s="12" t="s">
        <v>42</v>
      </c>
      <c r="AX623" s="12" t="s">
        <v>81</v>
      </c>
      <c r="AY623" s="152" t="s">
        <v>386</v>
      </c>
    </row>
    <row r="624" spans="2:65" s="12" customFormat="1" ht="10.199999999999999">
      <c r="B624" s="150"/>
      <c r="D624" s="151" t="s">
        <v>398</v>
      </c>
      <c r="E624" s="152" t="s">
        <v>35</v>
      </c>
      <c r="F624" s="153" t="s">
        <v>400</v>
      </c>
      <c r="H624" s="152" t="s">
        <v>35</v>
      </c>
      <c r="I624" s="154"/>
      <c r="L624" s="150"/>
      <c r="M624" s="155"/>
      <c r="T624" s="156"/>
      <c r="AT624" s="152" t="s">
        <v>398</v>
      </c>
      <c r="AU624" s="152" t="s">
        <v>103</v>
      </c>
      <c r="AV624" s="12" t="s">
        <v>89</v>
      </c>
      <c r="AW624" s="12" t="s">
        <v>42</v>
      </c>
      <c r="AX624" s="12" t="s">
        <v>81</v>
      </c>
      <c r="AY624" s="152" t="s">
        <v>386</v>
      </c>
    </row>
    <row r="625" spans="2:65" s="12" customFormat="1" ht="10.199999999999999">
      <c r="B625" s="150"/>
      <c r="D625" s="151" t="s">
        <v>398</v>
      </c>
      <c r="E625" s="152" t="s">
        <v>35</v>
      </c>
      <c r="F625" s="153" t="s">
        <v>749</v>
      </c>
      <c r="H625" s="152" t="s">
        <v>35</v>
      </c>
      <c r="I625" s="154"/>
      <c r="L625" s="150"/>
      <c r="M625" s="155"/>
      <c r="T625" s="156"/>
      <c r="AT625" s="152" t="s">
        <v>398</v>
      </c>
      <c r="AU625" s="152" t="s">
        <v>103</v>
      </c>
      <c r="AV625" s="12" t="s">
        <v>89</v>
      </c>
      <c r="AW625" s="12" t="s">
        <v>42</v>
      </c>
      <c r="AX625" s="12" t="s">
        <v>81</v>
      </c>
      <c r="AY625" s="152" t="s">
        <v>386</v>
      </c>
    </row>
    <row r="626" spans="2:65" s="12" customFormat="1" ht="10.199999999999999">
      <c r="B626" s="150"/>
      <c r="D626" s="151" t="s">
        <v>398</v>
      </c>
      <c r="E626" s="152" t="s">
        <v>35</v>
      </c>
      <c r="F626" s="153" t="s">
        <v>742</v>
      </c>
      <c r="H626" s="152" t="s">
        <v>35</v>
      </c>
      <c r="I626" s="154"/>
      <c r="L626" s="150"/>
      <c r="M626" s="155"/>
      <c r="T626" s="156"/>
      <c r="AT626" s="152" t="s">
        <v>398</v>
      </c>
      <c r="AU626" s="152" t="s">
        <v>103</v>
      </c>
      <c r="AV626" s="12" t="s">
        <v>89</v>
      </c>
      <c r="AW626" s="12" t="s">
        <v>42</v>
      </c>
      <c r="AX626" s="12" t="s">
        <v>81</v>
      </c>
      <c r="AY626" s="152" t="s">
        <v>386</v>
      </c>
    </row>
    <row r="627" spans="2:65" s="12" customFormat="1" ht="10.199999999999999">
      <c r="B627" s="150"/>
      <c r="D627" s="151" t="s">
        <v>398</v>
      </c>
      <c r="E627" s="152" t="s">
        <v>35</v>
      </c>
      <c r="F627" s="153" t="s">
        <v>743</v>
      </c>
      <c r="H627" s="152" t="s">
        <v>35</v>
      </c>
      <c r="I627" s="154"/>
      <c r="L627" s="150"/>
      <c r="M627" s="155"/>
      <c r="T627" s="156"/>
      <c r="AT627" s="152" t="s">
        <v>398</v>
      </c>
      <c r="AU627" s="152" t="s">
        <v>103</v>
      </c>
      <c r="AV627" s="12" t="s">
        <v>89</v>
      </c>
      <c r="AW627" s="12" t="s">
        <v>42</v>
      </c>
      <c r="AX627" s="12" t="s">
        <v>81</v>
      </c>
      <c r="AY627" s="152" t="s">
        <v>386</v>
      </c>
    </row>
    <row r="628" spans="2:65" s="13" customFormat="1" ht="10.199999999999999">
      <c r="B628" s="157"/>
      <c r="D628" s="151" t="s">
        <v>398</v>
      </c>
      <c r="E628" s="158" t="s">
        <v>35</v>
      </c>
      <c r="F628" s="159" t="s">
        <v>356</v>
      </c>
      <c r="H628" s="160">
        <v>300</v>
      </c>
      <c r="I628" s="161"/>
      <c r="L628" s="157"/>
      <c r="M628" s="162"/>
      <c r="T628" s="163"/>
      <c r="AT628" s="164" t="s">
        <v>398</v>
      </c>
      <c r="AU628" s="164" t="s">
        <v>103</v>
      </c>
      <c r="AV628" s="13" t="s">
        <v>91</v>
      </c>
      <c r="AW628" s="13" t="s">
        <v>42</v>
      </c>
      <c r="AX628" s="13" t="s">
        <v>89</v>
      </c>
      <c r="AY628" s="164" t="s">
        <v>386</v>
      </c>
    </row>
    <row r="629" spans="2:65" s="1" customFormat="1" ht="24.15" customHeight="1">
      <c r="B629" s="34"/>
      <c r="C629" s="133" t="s">
        <v>750</v>
      </c>
      <c r="D629" s="133" t="s">
        <v>390</v>
      </c>
      <c r="E629" s="134" t="s">
        <v>751</v>
      </c>
      <c r="F629" s="135" t="s">
        <v>752</v>
      </c>
      <c r="G629" s="136" t="s">
        <v>442</v>
      </c>
      <c r="H629" s="137">
        <v>986.84</v>
      </c>
      <c r="I629" s="138"/>
      <c r="J629" s="139">
        <f>ROUND(I629*H629,2)</f>
        <v>0</v>
      </c>
      <c r="K629" s="135" t="s">
        <v>394</v>
      </c>
      <c r="L629" s="34"/>
      <c r="M629" s="140" t="s">
        <v>35</v>
      </c>
      <c r="N629" s="141" t="s">
        <v>52</v>
      </c>
      <c r="P629" s="142">
        <f>O629*H629</f>
        <v>0</v>
      </c>
      <c r="Q629" s="142">
        <v>6.8999999999999997E-4</v>
      </c>
      <c r="R629" s="142">
        <f>Q629*H629</f>
        <v>0.68091959999999996</v>
      </c>
      <c r="S629" s="142">
        <v>0</v>
      </c>
      <c r="T629" s="143">
        <f>S629*H629</f>
        <v>0</v>
      </c>
      <c r="AR629" s="144" t="s">
        <v>116</v>
      </c>
      <c r="AT629" s="144" t="s">
        <v>390</v>
      </c>
      <c r="AU629" s="144" t="s">
        <v>103</v>
      </c>
      <c r="AY629" s="18" t="s">
        <v>386</v>
      </c>
      <c r="BE629" s="145">
        <f>IF(N629="základní",J629,0)</f>
        <v>0</v>
      </c>
      <c r="BF629" s="145">
        <f>IF(N629="snížená",J629,0)</f>
        <v>0</v>
      </c>
      <c r="BG629" s="145">
        <f>IF(N629="zákl. přenesená",J629,0)</f>
        <v>0</v>
      </c>
      <c r="BH629" s="145">
        <f>IF(N629="sníž. přenesená",J629,0)</f>
        <v>0</v>
      </c>
      <c r="BI629" s="145">
        <f>IF(N629="nulová",J629,0)</f>
        <v>0</v>
      </c>
      <c r="BJ629" s="18" t="s">
        <v>89</v>
      </c>
      <c r="BK629" s="145">
        <f>ROUND(I629*H629,2)</f>
        <v>0</v>
      </c>
      <c r="BL629" s="18" t="s">
        <v>116</v>
      </c>
      <c r="BM629" s="144" t="s">
        <v>753</v>
      </c>
    </row>
    <row r="630" spans="2:65" s="1" customFormat="1" ht="10.199999999999999">
      <c r="B630" s="34"/>
      <c r="D630" s="146" t="s">
        <v>396</v>
      </c>
      <c r="F630" s="147" t="s">
        <v>754</v>
      </c>
      <c r="I630" s="148"/>
      <c r="L630" s="34"/>
      <c r="M630" s="149"/>
      <c r="T630" s="55"/>
      <c r="AT630" s="18" t="s">
        <v>396</v>
      </c>
      <c r="AU630" s="18" t="s">
        <v>103</v>
      </c>
    </row>
    <row r="631" spans="2:65" s="1" customFormat="1" ht="67.2">
      <c r="B631" s="34"/>
      <c r="D631" s="151" t="s">
        <v>755</v>
      </c>
      <c r="F631" s="188" t="s">
        <v>756</v>
      </c>
      <c r="I631" s="148"/>
      <c r="L631" s="34"/>
      <c r="M631" s="149"/>
      <c r="T631" s="55"/>
      <c r="AT631" s="18" t="s">
        <v>755</v>
      </c>
      <c r="AU631" s="18" t="s">
        <v>103</v>
      </c>
    </row>
    <row r="632" spans="2:65" s="12" customFormat="1" ht="10.199999999999999">
      <c r="B632" s="150"/>
      <c r="D632" s="151" t="s">
        <v>398</v>
      </c>
      <c r="E632" s="152" t="s">
        <v>35</v>
      </c>
      <c r="F632" s="153" t="s">
        <v>399</v>
      </c>
      <c r="H632" s="152" t="s">
        <v>35</v>
      </c>
      <c r="I632" s="154"/>
      <c r="L632" s="150"/>
      <c r="M632" s="155"/>
      <c r="T632" s="156"/>
      <c r="AT632" s="152" t="s">
        <v>398</v>
      </c>
      <c r="AU632" s="152" t="s">
        <v>103</v>
      </c>
      <c r="AV632" s="12" t="s">
        <v>89</v>
      </c>
      <c r="AW632" s="12" t="s">
        <v>42</v>
      </c>
      <c r="AX632" s="12" t="s">
        <v>81</v>
      </c>
      <c r="AY632" s="152" t="s">
        <v>386</v>
      </c>
    </row>
    <row r="633" spans="2:65" s="12" customFormat="1" ht="10.199999999999999">
      <c r="B633" s="150"/>
      <c r="D633" s="151" t="s">
        <v>398</v>
      </c>
      <c r="E633" s="152" t="s">
        <v>35</v>
      </c>
      <c r="F633" s="153" t="s">
        <v>400</v>
      </c>
      <c r="H633" s="152" t="s">
        <v>35</v>
      </c>
      <c r="I633" s="154"/>
      <c r="L633" s="150"/>
      <c r="M633" s="155"/>
      <c r="T633" s="156"/>
      <c r="AT633" s="152" t="s">
        <v>398</v>
      </c>
      <c r="AU633" s="152" t="s">
        <v>103</v>
      </c>
      <c r="AV633" s="12" t="s">
        <v>89</v>
      </c>
      <c r="AW633" s="12" t="s">
        <v>42</v>
      </c>
      <c r="AX633" s="12" t="s">
        <v>81</v>
      </c>
      <c r="AY633" s="152" t="s">
        <v>386</v>
      </c>
    </row>
    <row r="634" spans="2:65" s="12" customFormat="1" ht="10.199999999999999">
      <c r="B634" s="150"/>
      <c r="D634" s="151" t="s">
        <v>398</v>
      </c>
      <c r="E634" s="152" t="s">
        <v>35</v>
      </c>
      <c r="F634" s="153" t="s">
        <v>701</v>
      </c>
      <c r="H634" s="152" t="s">
        <v>35</v>
      </c>
      <c r="I634" s="154"/>
      <c r="L634" s="150"/>
      <c r="M634" s="155"/>
      <c r="T634" s="156"/>
      <c r="AT634" s="152" t="s">
        <v>398</v>
      </c>
      <c r="AU634" s="152" t="s">
        <v>103</v>
      </c>
      <c r="AV634" s="12" t="s">
        <v>89</v>
      </c>
      <c r="AW634" s="12" t="s">
        <v>42</v>
      </c>
      <c r="AX634" s="12" t="s">
        <v>81</v>
      </c>
      <c r="AY634" s="152" t="s">
        <v>386</v>
      </c>
    </row>
    <row r="635" spans="2:65" s="12" customFormat="1" ht="10.199999999999999">
      <c r="B635" s="150"/>
      <c r="D635" s="151" t="s">
        <v>398</v>
      </c>
      <c r="E635" s="152" t="s">
        <v>35</v>
      </c>
      <c r="F635" s="153" t="s">
        <v>445</v>
      </c>
      <c r="H635" s="152" t="s">
        <v>35</v>
      </c>
      <c r="I635" s="154"/>
      <c r="L635" s="150"/>
      <c r="M635" s="155"/>
      <c r="T635" s="156"/>
      <c r="AT635" s="152" t="s">
        <v>398</v>
      </c>
      <c r="AU635" s="152" t="s">
        <v>103</v>
      </c>
      <c r="AV635" s="12" t="s">
        <v>89</v>
      </c>
      <c r="AW635" s="12" t="s">
        <v>42</v>
      </c>
      <c r="AX635" s="12" t="s">
        <v>81</v>
      </c>
      <c r="AY635" s="152" t="s">
        <v>386</v>
      </c>
    </row>
    <row r="636" spans="2:65" s="12" customFormat="1" ht="10.199999999999999">
      <c r="B636" s="150"/>
      <c r="D636" s="151" t="s">
        <v>398</v>
      </c>
      <c r="E636" s="152" t="s">
        <v>35</v>
      </c>
      <c r="F636" s="153" t="s">
        <v>702</v>
      </c>
      <c r="H636" s="152" t="s">
        <v>35</v>
      </c>
      <c r="I636" s="154"/>
      <c r="L636" s="150"/>
      <c r="M636" s="155"/>
      <c r="T636" s="156"/>
      <c r="AT636" s="152" t="s">
        <v>398</v>
      </c>
      <c r="AU636" s="152" t="s">
        <v>103</v>
      </c>
      <c r="AV636" s="12" t="s">
        <v>89</v>
      </c>
      <c r="AW636" s="12" t="s">
        <v>42</v>
      </c>
      <c r="AX636" s="12" t="s">
        <v>81</v>
      </c>
      <c r="AY636" s="152" t="s">
        <v>386</v>
      </c>
    </row>
    <row r="637" spans="2:65" s="12" customFormat="1" ht="10.199999999999999">
      <c r="B637" s="150"/>
      <c r="D637" s="151" t="s">
        <v>398</v>
      </c>
      <c r="E637" s="152" t="s">
        <v>35</v>
      </c>
      <c r="F637" s="153" t="s">
        <v>703</v>
      </c>
      <c r="H637" s="152" t="s">
        <v>35</v>
      </c>
      <c r="I637" s="154"/>
      <c r="L637" s="150"/>
      <c r="M637" s="155"/>
      <c r="T637" s="156"/>
      <c r="AT637" s="152" t="s">
        <v>398</v>
      </c>
      <c r="AU637" s="152" t="s">
        <v>103</v>
      </c>
      <c r="AV637" s="12" t="s">
        <v>89</v>
      </c>
      <c r="AW637" s="12" t="s">
        <v>42</v>
      </c>
      <c r="AX637" s="12" t="s">
        <v>81</v>
      </c>
      <c r="AY637" s="152" t="s">
        <v>386</v>
      </c>
    </row>
    <row r="638" spans="2:65" s="13" customFormat="1" ht="10.199999999999999">
      <c r="B638" s="157"/>
      <c r="D638" s="151" t="s">
        <v>398</v>
      </c>
      <c r="E638" s="158" t="s">
        <v>35</v>
      </c>
      <c r="F638" s="159" t="s">
        <v>143</v>
      </c>
      <c r="H638" s="160">
        <v>986.84</v>
      </c>
      <c r="I638" s="161"/>
      <c r="L638" s="157"/>
      <c r="M638" s="162"/>
      <c r="T638" s="163"/>
      <c r="AT638" s="164" t="s">
        <v>398</v>
      </c>
      <c r="AU638" s="164" t="s">
        <v>103</v>
      </c>
      <c r="AV638" s="13" t="s">
        <v>91</v>
      </c>
      <c r="AW638" s="13" t="s">
        <v>42</v>
      </c>
      <c r="AX638" s="13" t="s">
        <v>89</v>
      </c>
      <c r="AY638" s="164" t="s">
        <v>386</v>
      </c>
    </row>
    <row r="639" spans="2:65" s="1" customFormat="1" ht="10.199999999999999">
      <c r="B639" s="34"/>
      <c r="D639" s="151" t="s">
        <v>412</v>
      </c>
      <c r="F639" s="165" t="s">
        <v>413</v>
      </c>
      <c r="L639" s="34"/>
      <c r="M639" s="149"/>
      <c r="T639" s="55"/>
      <c r="AU639" s="18" t="s">
        <v>103</v>
      </c>
    </row>
    <row r="640" spans="2:65" s="1" customFormat="1" ht="10.199999999999999">
      <c r="B640" s="34"/>
      <c r="D640" s="151" t="s">
        <v>412</v>
      </c>
      <c r="F640" s="166" t="s">
        <v>414</v>
      </c>
      <c r="H640" s="167">
        <v>863.75</v>
      </c>
      <c r="L640" s="34"/>
      <c r="M640" s="149"/>
      <c r="T640" s="55"/>
      <c r="AU640" s="18" t="s">
        <v>103</v>
      </c>
    </row>
    <row r="641" spans="2:65" s="1" customFormat="1" ht="24.15" customHeight="1">
      <c r="B641" s="34"/>
      <c r="C641" s="133" t="s">
        <v>757</v>
      </c>
      <c r="D641" s="133" t="s">
        <v>390</v>
      </c>
      <c r="E641" s="134" t="s">
        <v>758</v>
      </c>
      <c r="F641" s="135" t="s">
        <v>759</v>
      </c>
      <c r="G641" s="136" t="s">
        <v>442</v>
      </c>
      <c r="H641" s="137">
        <v>300</v>
      </c>
      <c r="I641" s="138"/>
      <c r="J641" s="139">
        <f>ROUND(I641*H641,2)</f>
        <v>0</v>
      </c>
      <c r="K641" s="135" t="s">
        <v>394</v>
      </c>
      <c r="L641" s="34"/>
      <c r="M641" s="140" t="s">
        <v>35</v>
      </c>
      <c r="N641" s="141" t="s">
        <v>52</v>
      </c>
      <c r="P641" s="142">
        <f>O641*H641</f>
        <v>0</v>
      </c>
      <c r="Q641" s="142">
        <v>1.0200000000000001E-3</v>
      </c>
      <c r="R641" s="142">
        <f>Q641*H641</f>
        <v>0.30600000000000005</v>
      </c>
      <c r="S641" s="142">
        <v>0</v>
      </c>
      <c r="T641" s="143">
        <f>S641*H641</f>
        <v>0</v>
      </c>
      <c r="AR641" s="144" t="s">
        <v>116</v>
      </c>
      <c r="AT641" s="144" t="s">
        <v>390</v>
      </c>
      <c r="AU641" s="144" t="s">
        <v>103</v>
      </c>
      <c r="AY641" s="18" t="s">
        <v>386</v>
      </c>
      <c r="BE641" s="145">
        <f>IF(N641="základní",J641,0)</f>
        <v>0</v>
      </c>
      <c r="BF641" s="145">
        <f>IF(N641="snížená",J641,0)</f>
        <v>0</v>
      </c>
      <c r="BG641" s="145">
        <f>IF(N641="zákl. přenesená",J641,0)</f>
        <v>0</v>
      </c>
      <c r="BH641" s="145">
        <f>IF(N641="sníž. přenesená",J641,0)</f>
        <v>0</v>
      </c>
      <c r="BI641" s="145">
        <f>IF(N641="nulová",J641,0)</f>
        <v>0</v>
      </c>
      <c r="BJ641" s="18" t="s">
        <v>89</v>
      </c>
      <c r="BK641" s="145">
        <f>ROUND(I641*H641,2)</f>
        <v>0</v>
      </c>
      <c r="BL641" s="18" t="s">
        <v>116</v>
      </c>
      <c r="BM641" s="144" t="s">
        <v>760</v>
      </c>
    </row>
    <row r="642" spans="2:65" s="1" customFormat="1" ht="10.199999999999999">
      <c r="B642" s="34"/>
      <c r="D642" s="146" t="s">
        <v>396</v>
      </c>
      <c r="F642" s="147" t="s">
        <v>761</v>
      </c>
      <c r="I642" s="148"/>
      <c r="L642" s="34"/>
      <c r="M642" s="149"/>
      <c r="T642" s="55"/>
      <c r="AT642" s="18" t="s">
        <v>396</v>
      </c>
      <c r="AU642" s="18" t="s">
        <v>103</v>
      </c>
    </row>
    <row r="643" spans="2:65" s="12" customFormat="1" ht="10.199999999999999">
      <c r="B643" s="150"/>
      <c r="D643" s="151" t="s">
        <v>398</v>
      </c>
      <c r="E643" s="152" t="s">
        <v>35</v>
      </c>
      <c r="F643" s="153" t="s">
        <v>399</v>
      </c>
      <c r="H643" s="152" t="s">
        <v>35</v>
      </c>
      <c r="I643" s="154"/>
      <c r="L643" s="150"/>
      <c r="M643" s="155"/>
      <c r="T643" s="156"/>
      <c r="AT643" s="152" t="s">
        <v>398</v>
      </c>
      <c r="AU643" s="152" t="s">
        <v>103</v>
      </c>
      <c r="AV643" s="12" t="s">
        <v>89</v>
      </c>
      <c r="AW643" s="12" t="s">
        <v>42</v>
      </c>
      <c r="AX643" s="12" t="s">
        <v>81</v>
      </c>
      <c r="AY643" s="152" t="s">
        <v>386</v>
      </c>
    </row>
    <row r="644" spans="2:65" s="12" customFormat="1" ht="10.199999999999999">
      <c r="B644" s="150"/>
      <c r="D644" s="151" t="s">
        <v>398</v>
      </c>
      <c r="E644" s="152" t="s">
        <v>35</v>
      </c>
      <c r="F644" s="153" t="s">
        <v>400</v>
      </c>
      <c r="H644" s="152" t="s">
        <v>35</v>
      </c>
      <c r="I644" s="154"/>
      <c r="L644" s="150"/>
      <c r="M644" s="155"/>
      <c r="T644" s="156"/>
      <c r="AT644" s="152" t="s">
        <v>398</v>
      </c>
      <c r="AU644" s="152" t="s">
        <v>103</v>
      </c>
      <c r="AV644" s="12" t="s">
        <v>89</v>
      </c>
      <c r="AW644" s="12" t="s">
        <v>42</v>
      </c>
      <c r="AX644" s="12" t="s">
        <v>81</v>
      </c>
      <c r="AY644" s="152" t="s">
        <v>386</v>
      </c>
    </row>
    <row r="645" spans="2:65" s="12" customFormat="1" ht="10.199999999999999">
      <c r="B645" s="150"/>
      <c r="D645" s="151" t="s">
        <v>398</v>
      </c>
      <c r="E645" s="152" t="s">
        <v>35</v>
      </c>
      <c r="F645" s="153" t="s">
        <v>749</v>
      </c>
      <c r="H645" s="152" t="s">
        <v>35</v>
      </c>
      <c r="I645" s="154"/>
      <c r="L645" s="150"/>
      <c r="M645" s="155"/>
      <c r="T645" s="156"/>
      <c r="AT645" s="152" t="s">
        <v>398</v>
      </c>
      <c r="AU645" s="152" t="s">
        <v>103</v>
      </c>
      <c r="AV645" s="12" t="s">
        <v>89</v>
      </c>
      <c r="AW645" s="12" t="s">
        <v>42</v>
      </c>
      <c r="AX645" s="12" t="s">
        <v>81</v>
      </c>
      <c r="AY645" s="152" t="s">
        <v>386</v>
      </c>
    </row>
    <row r="646" spans="2:65" s="12" customFormat="1" ht="10.199999999999999">
      <c r="B646" s="150"/>
      <c r="D646" s="151" t="s">
        <v>398</v>
      </c>
      <c r="E646" s="152" t="s">
        <v>35</v>
      </c>
      <c r="F646" s="153" t="s">
        <v>742</v>
      </c>
      <c r="H646" s="152" t="s">
        <v>35</v>
      </c>
      <c r="I646" s="154"/>
      <c r="L646" s="150"/>
      <c r="M646" s="155"/>
      <c r="T646" s="156"/>
      <c r="AT646" s="152" t="s">
        <v>398</v>
      </c>
      <c r="AU646" s="152" t="s">
        <v>103</v>
      </c>
      <c r="AV646" s="12" t="s">
        <v>89</v>
      </c>
      <c r="AW646" s="12" t="s">
        <v>42</v>
      </c>
      <c r="AX646" s="12" t="s">
        <v>81</v>
      </c>
      <c r="AY646" s="152" t="s">
        <v>386</v>
      </c>
    </row>
    <row r="647" spans="2:65" s="12" customFormat="1" ht="10.199999999999999">
      <c r="B647" s="150"/>
      <c r="D647" s="151" t="s">
        <v>398</v>
      </c>
      <c r="E647" s="152" t="s">
        <v>35</v>
      </c>
      <c r="F647" s="153" t="s">
        <v>743</v>
      </c>
      <c r="H647" s="152" t="s">
        <v>35</v>
      </c>
      <c r="I647" s="154"/>
      <c r="L647" s="150"/>
      <c r="M647" s="155"/>
      <c r="T647" s="156"/>
      <c r="AT647" s="152" t="s">
        <v>398</v>
      </c>
      <c r="AU647" s="152" t="s">
        <v>103</v>
      </c>
      <c r="AV647" s="12" t="s">
        <v>89</v>
      </c>
      <c r="AW647" s="12" t="s">
        <v>42</v>
      </c>
      <c r="AX647" s="12" t="s">
        <v>81</v>
      </c>
      <c r="AY647" s="152" t="s">
        <v>386</v>
      </c>
    </row>
    <row r="648" spans="2:65" s="13" customFormat="1" ht="10.199999999999999">
      <c r="B648" s="157"/>
      <c r="D648" s="151" t="s">
        <v>398</v>
      </c>
      <c r="E648" s="158" t="s">
        <v>35</v>
      </c>
      <c r="F648" s="159" t="s">
        <v>356</v>
      </c>
      <c r="H648" s="160">
        <v>300</v>
      </c>
      <c r="I648" s="161"/>
      <c r="L648" s="157"/>
      <c r="M648" s="162"/>
      <c r="T648" s="163"/>
      <c r="AT648" s="164" t="s">
        <v>398</v>
      </c>
      <c r="AU648" s="164" t="s">
        <v>103</v>
      </c>
      <c r="AV648" s="13" t="s">
        <v>91</v>
      </c>
      <c r="AW648" s="13" t="s">
        <v>42</v>
      </c>
      <c r="AX648" s="13" t="s">
        <v>89</v>
      </c>
      <c r="AY648" s="164" t="s">
        <v>386</v>
      </c>
    </row>
    <row r="649" spans="2:65" s="11" customFormat="1" ht="20.85" customHeight="1">
      <c r="B649" s="121"/>
      <c r="D649" s="122" t="s">
        <v>80</v>
      </c>
      <c r="E649" s="131" t="s">
        <v>762</v>
      </c>
      <c r="F649" s="131" t="s">
        <v>763</v>
      </c>
      <c r="I649" s="124"/>
      <c r="J649" s="132">
        <f>BK649</f>
        <v>0</v>
      </c>
      <c r="L649" s="121"/>
      <c r="M649" s="126"/>
      <c r="P649" s="127">
        <f>SUM(P650:P708)</f>
        <v>0</v>
      </c>
      <c r="R649" s="127">
        <f>SUM(R650:R708)</f>
        <v>3.2223E-3</v>
      </c>
      <c r="T649" s="128">
        <f>SUM(T650:T708)</f>
        <v>0</v>
      </c>
      <c r="AR649" s="122" t="s">
        <v>89</v>
      </c>
      <c r="AT649" s="129" t="s">
        <v>80</v>
      </c>
      <c r="AU649" s="129" t="s">
        <v>91</v>
      </c>
      <c r="AY649" s="122" t="s">
        <v>386</v>
      </c>
      <c r="BK649" s="130">
        <f>SUM(BK650:BK708)</f>
        <v>0</v>
      </c>
    </row>
    <row r="650" spans="2:65" s="1" customFormat="1" ht="33" customHeight="1">
      <c r="B650" s="34"/>
      <c r="C650" s="133" t="s">
        <v>764</v>
      </c>
      <c r="D650" s="133" t="s">
        <v>390</v>
      </c>
      <c r="E650" s="134" t="s">
        <v>697</v>
      </c>
      <c r="F650" s="135" t="s">
        <v>698</v>
      </c>
      <c r="G650" s="136" t="s">
        <v>442</v>
      </c>
      <c r="H650" s="137">
        <v>4.67</v>
      </c>
      <c r="I650" s="138"/>
      <c r="J650" s="139">
        <f>ROUND(I650*H650,2)</f>
        <v>0</v>
      </c>
      <c r="K650" s="135" t="s">
        <v>394</v>
      </c>
      <c r="L650" s="34"/>
      <c r="M650" s="140" t="s">
        <v>35</v>
      </c>
      <c r="N650" s="141" t="s">
        <v>52</v>
      </c>
      <c r="P650" s="142">
        <f>O650*H650</f>
        <v>0</v>
      </c>
      <c r="Q650" s="142">
        <v>0</v>
      </c>
      <c r="R650" s="142">
        <f>Q650*H650</f>
        <v>0</v>
      </c>
      <c r="S650" s="142">
        <v>0</v>
      </c>
      <c r="T650" s="143">
        <f>S650*H650</f>
        <v>0</v>
      </c>
      <c r="AR650" s="144" t="s">
        <v>116</v>
      </c>
      <c r="AT650" s="144" t="s">
        <v>390</v>
      </c>
      <c r="AU650" s="144" t="s">
        <v>103</v>
      </c>
      <c r="AY650" s="18" t="s">
        <v>386</v>
      </c>
      <c r="BE650" s="145">
        <f>IF(N650="základní",J650,0)</f>
        <v>0</v>
      </c>
      <c r="BF650" s="145">
        <f>IF(N650="snížená",J650,0)</f>
        <v>0</v>
      </c>
      <c r="BG650" s="145">
        <f>IF(N650="zákl. přenesená",J650,0)</f>
        <v>0</v>
      </c>
      <c r="BH650" s="145">
        <f>IF(N650="sníž. přenesená",J650,0)</f>
        <v>0</v>
      </c>
      <c r="BI650" s="145">
        <f>IF(N650="nulová",J650,0)</f>
        <v>0</v>
      </c>
      <c r="BJ650" s="18" t="s">
        <v>89</v>
      </c>
      <c r="BK650" s="145">
        <f>ROUND(I650*H650,2)</f>
        <v>0</v>
      </c>
      <c r="BL650" s="18" t="s">
        <v>116</v>
      </c>
      <c r="BM650" s="144" t="s">
        <v>765</v>
      </c>
    </row>
    <row r="651" spans="2:65" s="1" customFormat="1" ht="10.199999999999999">
      <c r="B651" s="34"/>
      <c r="D651" s="146" t="s">
        <v>396</v>
      </c>
      <c r="F651" s="147" t="s">
        <v>700</v>
      </c>
      <c r="I651" s="148"/>
      <c r="L651" s="34"/>
      <c r="M651" s="149"/>
      <c r="T651" s="55"/>
      <c r="AT651" s="18" t="s">
        <v>396</v>
      </c>
      <c r="AU651" s="18" t="s">
        <v>103</v>
      </c>
    </row>
    <row r="652" spans="2:65" s="12" customFormat="1" ht="10.199999999999999">
      <c r="B652" s="150"/>
      <c r="D652" s="151" t="s">
        <v>398</v>
      </c>
      <c r="E652" s="152" t="s">
        <v>35</v>
      </c>
      <c r="F652" s="153" t="s">
        <v>399</v>
      </c>
      <c r="H652" s="152" t="s">
        <v>35</v>
      </c>
      <c r="I652" s="154"/>
      <c r="L652" s="150"/>
      <c r="M652" s="155"/>
      <c r="T652" s="156"/>
      <c r="AT652" s="152" t="s">
        <v>398</v>
      </c>
      <c r="AU652" s="152" t="s">
        <v>103</v>
      </c>
      <c r="AV652" s="12" t="s">
        <v>89</v>
      </c>
      <c r="AW652" s="12" t="s">
        <v>42</v>
      </c>
      <c r="AX652" s="12" t="s">
        <v>81</v>
      </c>
      <c r="AY652" s="152" t="s">
        <v>386</v>
      </c>
    </row>
    <row r="653" spans="2:65" s="12" customFormat="1" ht="10.199999999999999">
      <c r="B653" s="150"/>
      <c r="D653" s="151" t="s">
        <v>398</v>
      </c>
      <c r="E653" s="152" t="s">
        <v>35</v>
      </c>
      <c r="F653" s="153" t="s">
        <v>400</v>
      </c>
      <c r="H653" s="152" t="s">
        <v>35</v>
      </c>
      <c r="I653" s="154"/>
      <c r="L653" s="150"/>
      <c r="M653" s="155"/>
      <c r="T653" s="156"/>
      <c r="AT653" s="152" t="s">
        <v>398</v>
      </c>
      <c r="AU653" s="152" t="s">
        <v>103</v>
      </c>
      <c r="AV653" s="12" t="s">
        <v>89</v>
      </c>
      <c r="AW653" s="12" t="s">
        <v>42</v>
      </c>
      <c r="AX653" s="12" t="s">
        <v>81</v>
      </c>
      <c r="AY653" s="152" t="s">
        <v>386</v>
      </c>
    </row>
    <row r="654" spans="2:65" s="12" customFormat="1" ht="10.199999999999999">
      <c r="B654" s="150"/>
      <c r="D654" s="151" t="s">
        <v>398</v>
      </c>
      <c r="E654" s="152" t="s">
        <v>35</v>
      </c>
      <c r="F654" s="153" t="s">
        <v>701</v>
      </c>
      <c r="H654" s="152" t="s">
        <v>35</v>
      </c>
      <c r="I654" s="154"/>
      <c r="L654" s="150"/>
      <c r="M654" s="155"/>
      <c r="T654" s="156"/>
      <c r="AT654" s="152" t="s">
        <v>398</v>
      </c>
      <c r="AU654" s="152" t="s">
        <v>103</v>
      </c>
      <c r="AV654" s="12" t="s">
        <v>89</v>
      </c>
      <c r="AW654" s="12" t="s">
        <v>42</v>
      </c>
      <c r="AX654" s="12" t="s">
        <v>81</v>
      </c>
      <c r="AY654" s="152" t="s">
        <v>386</v>
      </c>
    </row>
    <row r="655" spans="2:65" s="12" customFormat="1" ht="10.199999999999999">
      <c r="B655" s="150"/>
      <c r="D655" s="151" t="s">
        <v>398</v>
      </c>
      <c r="E655" s="152" t="s">
        <v>35</v>
      </c>
      <c r="F655" s="153" t="s">
        <v>766</v>
      </c>
      <c r="H655" s="152" t="s">
        <v>35</v>
      </c>
      <c r="I655" s="154"/>
      <c r="L655" s="150"/>
      <c r="M655" s="155"/>
      <c r="T655" s="156"/>
      <c r="AT655" s="152" t="s">
        <v>398</v>
      </c>
      <c r="AU655" s="152" t="s">
        <v>103</v>
      </c>
      <c r="AV655" s="12" t="s">
        <v>89</v>
      </c>
      <c r="AW655" s="12" t="s">
        <v>42</v>
      </c>
      <c r="AX655" s="12" t="s">
        <v>81</v>
      </c>
      <c r="AY655" s="152" t="s">
        <v>386</v>
      </c>
    </row>
    <row r="656" spans="2:65" s="12" customFormat="1" ht="20.399999999999999">
      <c r="B656" s="150"/>
      <c r="D656" s="151" t="s">
        <v>398</v>
      </c>
      <c r="E656" s="152" t="s">
        <v>35</v>
      </c>
      <c r="F656" s="153" t="s">
        <v>767</v>
      </c>
      <c r="H656" s="152" t="s">
        <v>35</v>
      </c>
      <c r="I656" s="154"/>
      <c r="L656" s="150"/>
      <c r="M656" s="155"/>
      <c r="T656" s="156"/>
      <c r="AT656" s="152" t="s">
        <v>398</v>
      </c>
      <c r="AU656" s="152" t="s">
        <v>103</v>
      </c>
      <c r="AV656" s="12" t="s">
        <v>89</v>
      </c>
      <c r="AW656" s="12" t="s">
        <v>42</v>
      </c>
      <c r="AX656" s="12" t="s">
        <v>81</v>
      </c>
      <c r="AY656" s="152" t="s">
        <v>386</v>
      </c>
    </row>
    <row r="657" spans="2:65" s="13" customFormat="1" ht="10.199999999999999">
      <c r="B657" s="157"/>
      <c r="D657" s="151" t="s">
        <v>398</v>
      </c>
      <c r="E657" s="158" t="s">
        <v>35</v>
      </c>
      <c r="F657" s="159" t="s">
        <v>149</v>
      </c>
      <c r="H657" s="160">
        <v>4.67</v>
      </c>
      <c r="I657" s="161"/>
      <c r="L657" s="157"/>
      <c r="M657" s="162"/>
      <c r="T657" s="163"/>
      <c r="AT657" s="164" t="s">
        <v>398</v>
      </c>
      <c r="AU657" s="164" t="s">
        <v>103</v>
      </c>
      <c r="AV657" s="13" t="s">
        <v>91</v>
      </c>
      <c r="AW657" s="13" t="s">
        <v>42</v>
      </c>
      <c r="AX657" s="13" t="s">
        <v>89</v>
      </c>
      <c r="AY657" s="164" t="s">
        <v>386</v>
      </c>
    </row>
    <row r="658" spans="2:65" s="1" customFormat="1" ht="10.199999999999999">
      <c r="B658" s="34"/>
      <c r="D658" s="151" t="s">
        <v>412</v>
      </c>
      <c r="F658" s="165" t="s">
        <v>415</v>
      </c>
      <c r="L658" s="34"/>
      <c r="M658" s="149"/>
      <c r="T658" s="55"/>
      <c r="AU658" s="18" t="s">
        <v>103</v>
      </c>
    </row>
    <row r="659" spans="2:65" s="1" customFormat="1" ht="10.199999999999999">
      <c r="B659" s="34"/>
      <c r="D659" s="151" t="s">
        <v>412</v>
      </c>
      <c r="F659" s="166" t="s">
        <v>416</v>
      </c>
      <c r="H659" s="167">
        <v>18.68</v>
      </c>
      <c r="L659" s="34"/>
      <c r="M659" s="149"/>
      <c r="T659" s="55"/>
      <c r="AU659" s="18" t="s">
        <v>103</v>
      </c>
    </row>
    <row r="660" spans="2:65" s="1" customFormat="1" ht="49.05" customHeight="1">
      <c r="B660" s="34"/>
      <c r="C660" s="133" t="s">
        <v>768</v>
      </c>
      <c r="D660" s="133" t="s">
        <v>390</v>
      </c>
      <c r="E660" s="134" t="s">
        <v>769</v>
      </c>
      <c r="F660" s="135" t="s">
        <v>770</v>
      </c>
      <c r="G660" s="136" t="s">
        <v>442</v>
      </c>
      <c r="H660" s="137">
        <v>9.34</v>
      </c>
      <c r="I660" s="138"/>
      <c r="J660" s="139">
        <f>ROUND(I660*H660,2)</f>
        <v>0</v>
      </c>
      <c r="K660" s="135" t="s">
        <v>394</v>
      </c>
      <c r="L660" s="34"/>
      <c r="M660" s="140" t="s">
        <v>35</v>
      </c>
      <c r="N660" s="141" t="s">
        <v>52</v>
      </c>
      <c r="P660" s="142">
        <f>O660*H660</f>
        <v>0</v>
      </c>
      <c r="Q660" s="142">
        <v>0</v>
      </c>
      <c r="R660" s="142">
        <f>Q660*H660</f>
        <v>0</v>
      </c>
      <c r="S660" s="142">
        <v>0</v>
      </c>
      <c r="T660" s="143">
        <f>S660*H660</f>
        <v>0</v>
      </c>
      <c r="AR660" s="144" t="s">
        <v>116</v>
      </c>
      <c r="AT660" s="144" t="s">
        <v>390</v>
      </c>
      <c r="AU660" s="144" t="s">
        <v>103</v>
      </c>
      <c r="AY660" s="18" t="s">
        <v>386</v>
      </c>
      <c r="BE660" s="145">
        <f>IF(N660="základní",J660,0)</f>
        <v>0</v>
      </c>
      <c r="BF660" s="145">
        <f>IF(N660="snížená",J660,0)</f>
        <v>0</v>
      </c>
      <c r="BG660" s="145">
        <f>IF(N660="zákl. přenesená",J660,0)</f>
        <v>0</v>
      </c>
      <c r="BH660" s="145">
        <f>IF(N660="sníž. přenesená",J660,0)</f>
        <v>0</v>
      </c>
      <c r="BI660" s="145">
        <f>IF(N660="nulová",J660,0)</f>
        <v>0</v>
      </c>
      <c r="BJ660" s="18" t="s">
        <v>89</v>
      </c>
      <c r="BK660" s="145">
        <f>ROUND(I660*H660,2)</f>
        <v>0</v>
      </c>
      <c r="BL660" s="18" t="s">
        <v>116</v>
      </c>
      <c r="BM660" s="144" t="s">
        <v>771</v>
      </c>
    </row>
    <row r="661" spans="2:65" s="1" customFormat="1" ht="10.199999999999999">
      <c r="B661" s="34"/>
      <c r="D661" s="146" t="s">
        <v>396</v>
      </c>
      <c r="F661" s="147" t="s">
        <v>772</v>
      </c>
      <c r="I661" s="148"/>
      <c r="L661" s="34"/>
      <c r="M661" s="149"/>
      <c r="T661" s="55"/>
      <c r="AT661" s="18" t="s">
        <v>396</v>
      </c>
      <c r="AU661" s="18" t="s">
        <v>103</v>
      </c>
    </row>
    <row r="662" spans="2:65" s="12" customFormat="1" ht="10.199999999999999">
      <c r="B662" s="150"/>
      <c r="D662" s="151" t="s">
        <v>398</v>
      </c>
      <c r="E662" s="152" t="s">
        <v>35</v>
      </c>
      <c r="F662" s="153" t="s">
        <v>399</v>
      </c>
      <c r="H662" s="152" t="s">
        <v>35</v>
      </c>
      <c r="I662" s="154"/>
      <c r="L662" s="150"/>
      <c r="M662" s="155"/>
      <c r="T662" s="156"/>
      <c r="AT662" s="152" t="s">
        <v>398</v>
      </c>
      <c r="AU662" s="152" t="s">
        <v>103</v>
      </c>
      <c r="AV662" s="12" t="s">
        <v>89</v>
      </c>
      <c r="AW662" s="12" t="s">
        <v>42</v>
      </c>
      <c r="AX662" s="12" t="s">
        <v>81</v>
      </c>
      <c r="AY662" s="152" t="s">
        <v>386</v>
      </c>
    </row>
    <row r="663" spans="2:65" s="12" customFormat="1" ht="10.199999999999999">
      <c r="B663" s="150"/>
      <c r="D663" s="151" t="s">
        <v>398</v>
      </c>
      <c r="E663" s="152" t="s">
        <v>35</v>
      </c>
      <c r="F663" s="153" t="s">
        <v>400</v>
      </c>
      <c r="H663" s="152" t="s">
        <v>35</v>
      </c>
      <c r="I663" s="154"/>
      <c r="L663" s="150"/>
      <c r="M663" s="155"/>
      <c r="T663" s="156"/>
      <c r="AT663" s="152" t="s">
        <v>398</v>
      </c>
      <c r="AU663" s="152" t="s">
        <v>103</v>
      </c>
      <c r="AV663" s="12" t="s">
        <v>89</v>
      </c>
      <c r="AW663" s="12" t="s">
        <v>42</v>
      </c>
      <c r="AX663" s="12" t="s">
        <v>81</v>
      </c>
      <c r="AY663" s="152" t="s">
        <v>386</v>
      </c>
    </row>
    <row r="664" spans="2:65" s="12" customFormat="1" ht="10.199999999999999">
      <c r="B664" s="150"/>
      <c r="D664" s="151" t="s">
        <v>398</v>
      </c>
      <c r="E664" s="152" t="s">
        <v>35</v>
      </c>
      <c r="F664" s="153" t="s">
        <v>701</v>
      </c>
      <c r="H664" s="152" t="s">
        <v>35</v>
      </c>
      <c r="I664" s="154"/>
      <c r="L664" s="150"/>
      <c r="M664" s="155"/>
      <c r="T664" s="156"/>
      <c r="AT664" s="152" t="s">
        <v>398</v>
      </c>
      <c r="AU664" s="152" t="s">
        <v>103</v>
      </c>
      <c r="AV664" s="12" t="s">
        <v>89</v>
      </c>
      <c r="AW664" s="12" t="s">
        <v>42</v>
      </c>
      <c r="AX664" s="12" t="s">
        <v>81</v>
      </c>
      <c r="AY664" s="152" t="s">
        <v>386</v>
      </c>
    </row>
    <row r="665" spans="2:65" s="12" customFormat="1" ht="10.199999999999999">
      <c r="B665" s="150"/>
      <c r="D665" s="151" t="s">
        <v>398</v>
      </c>
      <c r="E665" s="152" t="s">
        <v>35</v>
      </c>
      <c r="F665" s="153" t="s">
        <v>773</v>
      </c>
      <c r="H665" s="152" t="s">
        <v>35</v>
      </c>
      <c r="I665" s="154"/>
      <c r="L665" s="150"/>
      <c r="M665" s="155"/>
      <c r="T665" s="156"/>
      <c r="AT665" s="152" t="s">
        <v>398</v>
      </c>
      <c r="AU665" s="152" t="s">
        <v>103</v>
      </c>
      <c r="AV665" s="12" t="s">
        <v>89</v>
      </c>
      <c r="AW665" s="12" t="s">
        <v>42</v>
      </c>
      <c r="AX665" s="12" t="s">
        <v>81</v>
      </c>
      <c r="AY665" s="152" t="s">
        <v>386</v>
      </c>
    </row>
    <row r="666" spans="2:65" s="12" customFormat="1" ht="20.399999999999999">
      <c r="B666" s="150"/>
      <c r="D666" s="151" t="s">
        <v>398</v>
      </c>
      <c r="E666" s="152" t="s">
        <v>35</v>
      </c>
      <c r="F666" s="153" t="s">
        <v>774</v>
      </c>
      <c r="H666" s="152" t="s">
        <v>35</v>
      </c>
      <c r="I666" s="154"/>
      <c r="L666" s="150"/>
      <c r="M666" s="155"/>
      <c r="T666" s="156"/>
      <c r="AT666" s="152" t="s">
        <v>398</v>
      </c>
      <c r="AU666" s="152" t="s">
        <v>103</v>
      </c>
      <c r="AV666" s="12" t="s">
        <v>89</v>
      </c>
      <c r="AW666" s="12" t="s">
        <v>42</v>
      </c>
      <c r="AX666" s="12" t="s">
        <v>81</v>
      </c>
      <c r="AY666" s="152" t="s">
        <v>386</v>
      </c>
    </row>
    <row r="667" spans="2:65" s="13" customFormat="1" ht="10.199999999999999">
      <c r="B667" s="157"/>
      <c r="D667" s="151" t="s">
        <v>398</v>
      </c>
      <c r="E667" s="158" t="s">
        <v>35</v>
      </c>
      <c r="F667" s="159" t="s">
        <v>152</v>
      </c>
      <c r="H667" s="160">
        <v>9.34</v>
      </c>
      <c r="I667" s="161"/>
      <c r="L667" s="157"/>
      <c r="M667" s="162"/>
      <c r="T667" s="163"/>
      <c r="AT667" s="164" t="s">
        <v>398</v>
      </c>
      <c r="AU667" s="164" t="s">
        <v>103</v>
      </c>
      <c r="AV667" s="13" t="s">
        <v>91</v>
      </c>
      <c r="AW667" s="13" t="s">
        <v>42</v>
      </c>
      <c r="AX667" s="13" t="s">
        <v>89</v>
      </c>
      <c r="AY667" s="164" t="s">
        <v>386</v>
      </c>
    </row>
    <row r="668" spans="2:65" s="1" customFormat="1" ht="10.199999999999999">
      <c r="B668" s="34"/>
      <c r="D668" s="151" t="s">
        <v>412</v>
      </c>
      <c r="F668" s="165" t="s">
        <v>415</v>
      </c>
      <c r="L668" s="34"/>
      <c r="M668" s="149"/>
      <c r="T668" s="55"/>
      <c r="AU668" s="18" t="s">
        <v>103</v>
      </c>
    </row>
    <row r="669" spans="2:65" s="1" customFormat="1" ht="10.199999999999999">
      <c r="B669" s="34"/>
      <c r="D669" s="151" t="s">
        <v>412</v>
      </c>
      <c r="F669" s="166" t="s">
        <v>416</v>
      </c>
      <c r="H669" s="167">
        <v>18.68</v>
      </c>
      <c r="L669" s="34"/>
      <c r="M669" s="149"/>
      <c r="T669" s="55"/>
      <c r="AU669" s="18" t="s">
        <v>103</v>
      </c>
    </row>
    <row r="670" spans="2:65" s="1" customFormat="1" ht="37.799999999999997" customHeight="1">
      <c r="B670" s="34"/>
      <c r="C670" s="133" t="s">
        <v>775</v>
      </c>
      <c r="D670" s="133" t="s">
        <v>390</v>
      </c>
      <c r="E670" s="134" t="s">
        <v>710</v>
      </c>
      <c r="F670" s="135" t="s">
        <v>711</v>
      </c>
      <c r="G670" s="136" t="s">
        <v>442</v>
      </c>
      <c r="H670" s="137">
        <v>9.34</v>
      </c>
      <c r="I670" s="138"/>
      <c r="J670" s="139">
        <f>ROUND(I670*H670,2)</f>
        <v>0</v>
      </c>
      <c r="K670" s="135" t="s">
        <v>394</v>
      </c>
      <c r="L670" s="34"/>
      <c r="M670" s="140" t="s">
        <v>35</v>
      </c>
      <c r="N670" s="141" t="s">
        <v>52</v>
      </c>
      <c r="P670" s="142">
        <f>O670*H670</f>
        <v>0</v>
      </c>
      <c r="Q670" s="142">
        <v>0</v>
      </c>
      <c r="R670" s="142">
        <f>Q670*H670</f>
        <v>0</v>
      </c>
      <c r="S670" s="142">
        <v>0</v>
      </c>
      <c r="T670" s="143">
        <f>S670*H670</f>
        <v>0</v>
      </c>
      <c r="AR670" s="144" t="s">
        <v>116</v>
      </c>
      <c r="AT670" s="144" t="s">
        <v>390</v>
      </c>
      <c r="AU670" s="144" t="s">
        <v>103</v>
      </c>
      <c r="AY670" s="18" t="s">
        <v>386</v>
      </c>
      <c r="BE670" s="145">
        <f>IF(N670="základní",J670,0)</f>
        <v>0</v>
      </c>
      <c r="BF670" s="145">
        <f>IF(N670="snížená",J670,0)</f>
        <v>0</v>
      </c>
      <c r="BG670" s="145">
        <f>IF(N670="zákl. přenesená",J670,0)</f>
        <v>0</v>
      </c>
      <c r="BH670" s="145">
        <f>IF(N670="sníž. přenesená",J670,0)</f>
        <v>0</v>
      </c>
      <c r="BI670" s="145">
        <f>IF(N670="nulová",J670,0)</f>
        <v>0</v>
      </c>
      <c r="BJ670" s="18" t="s">
        <v>89</v>
      </c>
      <c r="BK670" s="145">
        <f>ROUND(I670*H670,2)</f>
        <v>0</v>
      </c>
      <c r="BL670" s="18" t="s">
        <v>116</v>
      </c>
      <c r="BM670" s="144" t="s">
        <v>776</v>
      </c>
    </row>
    <row r="671" spans="2:65" s="1" customFormat="1" ht="10.199999999999999">
      <c r="B671" s="34"/>
      <c r="D671" s="146" t="s">
        <v>396</v>
      </c>
      <c r="F671" s="147" t="s">
        <v>713</v>
      </c>
      <c r="I671" s="148"/>
      <c r="L671" s="34"/>
      <c r="M671" s="149"/>
      <c r="T671" s="55"/>
      <c r="AT671" s="18" t="s">
        <v>396</v>
      </c>
      <c r="AU671" s="18" t="s">
        <v>103</v>
      </c>
    </row>
    <row r="672" spans="2:65" s="12" customFormat="1" ht="10.199999999999999">
      <c r="B672" s="150"/>
      <c r="D672" s="151" t="s">
        <v>398</v>
      </c>
      <c r="E672" s="152" t="s">
        <v>35</v>
      </c>
      <c r="F672" s="153" t="s">
        <v>399</v>
      </c>
      <c r="H672" s="152" t="s">
        <v>35</v>
      </c>
      <c r="I672" s="154"/>
      <c r="L672" s="150"/>
      <c r="M672" s="155"/>
      <c r="T672" s="156"/>
      <c r="AT672" s="152" t="s">
        <v>398</v>
      </c>
      <c r="AU672" s="152" t="s">
        <v>103</v>
      </c>
      <c r="AV672" s="12" t="s">
        <v>89</v>
      </c>
      <c r="AW672" s="12" t="s">
        <v>42</v>
      </c>
      <c r="AX672" s="12" t="s">
        <v>81</v>
      </c>
      <c r="AY672" s="152" t="s">
        <v>386</v>
      </c>
    </row>
    <row r="673" spans="2:65" s="12" customFormat="1" ht="10.199999999999999">
      <c r="B673" s="150"/>
      <c r="D673" s="151" t="s">
        <v>398</v>
      </c>
      <c r="E673" s="152" t="s">
        <v>35</v>
      </c>
      <c r="F673" s="153" t="s">
        <v>400</v>
      </c>
      <c r="H673" s="152" t="s">
        <v>35</v>
      </c>
      <c r="I673" s="154"/>
      <c r="L673" s="150"/>
      <c r="M673" s="155"/>
      <c r="T673" s="156"/>
      <c r="AT673" s="152" t="s">
        <v>398</v>
      </c>
      <c r="AU673" s="152" t="s">
        <v>103</v>
      </c>
      <c r="AV673" s="12" t="s">
        <v>89</v>
      </c>
      <c r="AW673" s="12" t="s">
        <v>42</v>
      </c>
      <c r="AX673" s="12" t="s">
        <v>81</v>
      </c>
      <c r="AY673" s="152" t="s">
        <v>386</v>
      </c>
    </row>
    <row r="674" spans="2:65" s="12" customFormat="1" ht="10.199999999999999">
      <c r="B674" s="150"/>
      <c r="D674" s="151" t="s">
        <v>398</v>
      </c>
      <c r="E674" s="152" t="s">
        <v>35</v>
      </c>
      <c r="F674" s="153" t="s">
        <v>701</v>
      </c>
      <c r="H674" s="152" t="s">
        <v>35</v>
      </c>
      <c r="I674" s="154"/>
      <c r="L674" s="150"/>
      <c r="M674" s="155"/>
      <c r="T674" s="156"/>
      <c r="AT674" s="152" t="s">
        <v>398</v>
      </c>
      <c r="AU674" s="152" t="s">
        <v>103</v>
      </c>
      <c r="AV674" s="12" t="s">
        <v>89</v>
      </c>
      <c r="AW674" s="12" t="s">
        <v>42</v>
      </c>
      <c r="AX674" s="12" t="s">
        <v>81</v>
      </c>
      <c r="AY674" s="152" t="s">
        <v>386</v>
      </c>
    </row>
    <row r="675" spans="2:65" s="12" customFormat="1" ht="10.199999999999999">
      <c r="B675" s="150"/>
      <c r="D675" s="151" t="s">
        <v>398</v>
      </c>
      <c r="E675" s="152" t="s">
        <v>35</v>
      </c>
      <c r="F675" s="153" t="s">
        <v>773</v>
      </c>
      <c r="H675" s="152" t="s">
        <v>35</v>
      </c>
      <c r="I675" s="154"/>
      <c r="L675" s="150"/>
      <c r="M675" s="155"/>
      <c r="T675" s="156"/>
      <c r="AT675" s="152" t="s">
        <v>398</v>
      </c>
      <c r="AU675" s="152" t="s">
        <v>103</v>
      </c>
      <c r="AV675" s="12" t="s">
        <v>89</v>
      </c>
      <c r="AW675" s="12" t="s">
        <v>42</v>
      </c>
      <c r="AX675" s="12" t="s">
        <v>81</v>
      </c>
      <c r="AY675" s="152" t="s">
        <v>386</v>
      </c>
    </row>
    <row r="676" spans="2:65" s="12" customFormat="1" ht="20.399999999999999">
      <c r="B676" s="150"/>
      <c r="D676" s="151" t="s">
        <v>398</v>
      </c>
      <c r="E676" s="152" t="s">
        <v>35</v>
      </c>
      <c r="F676" s="153" t="s">
        <v>774</v>
      </c>
      <c r="H676" s="152" t="s">
        <v>35</v>
      </c>
      <c r="I676" s="154"/>
      <c r="L676" s="150"/>
      <c r="M676" s="155"/>
      <c r="T676" s="156"/>
      <c r="AT676" s="152" t="s">
        <v>398</v>
      </c>
      <c r="AU676" s="152" t="s">
        <v>103</v>
      </c>
      <c r="AV676" s="12" t="s">
        <v>89</v>
      </c>
      <c r="AW676" s="12" t="s">
        <v>42</v>
      </c>
      <c r="AX676" s="12" t="s">
        <v>81</v>
      </c>
      <c r="AY676" s="152" t="s">
        <v>386</v>
      </c>
    </row>
    <row r="677" spans="2:65" s="13" customFormat="1" ht="10.199999999999999">
      <c r="B677" s="157"/>
      <c r="D677" s="151" t="s">
        <v>398</v>
      </c>
      <c r="E677" s="158" t="s">
        <v>35</v>
      </c>
      <c r="F677" s="159" t="s">
        <v>152</v>
      </c>
      <c r="H677" s="160">
        <v>9.34</v>
      </c>
      <c r="I677" s="161"/>
      <c r="L677" s="157"/>
      <c r="M677" s="162"/>
      <c r="T677" s="163"/>
      <c r="AT677" s="164" t="s">
        <v>398</v>
      </c>
      <c r="AU677" s="164" t="s">
        <v>103</v>
      </c>
      <c r="AV677" s="13" t="s">
        <v>91</v>
      </c>
      <c r="AW677" s="13" t="s">
        <v>42</v>
      </c>
      <c r="AX677" s="13" t="s">
        <v>89</v>
      </c>
      <c r="AY677" s="164" t="s">
        <v>386</v>
      </c>
    </row>
    <row r="678" spans="2:65" s="1" customFormat="1" ht="10.199999999999999">
      <c r="B678" s="34"/>
      <c r="D678" s="151" t="s">
        <v>412</v>
      </c>
      <c r="F678" s="165" t="s">
        <v>415</v>
      </c>
      <c r="L678" s="34"/>
      <c r="M678" s="149"/>
      <c r="T678" s="55"/>
      <c r="AU678" s="18" t="s">
        <v>103</v>
      </c>
    </row>
    <row r="679" spans="2:65" s="1" customFormat="1" ht="10.199999999999999">
      <c r="B679" s="34"/>
      <c r="D679" s="151" t="s">
        <v>412</v>
      </c>
      <c r="F679" s="166" t="s">
        <v>416</v>
      </c>
      <c r="H679" s="167">
        <v>18.68</v>
      </c>
      <c r="L679" s="34"/>
      <c r="M679" s="149"/>
      <c r="T679" s="55"/>
      <c r="AU679" s="18" t="s">
        <v>103</v>
      </c>
    </row>
    <row r="680" spans="2:65" s="1" customFormat="1" ht="24.15" customHeight="1">
      <c r="B680" s="34"/>
      <c r="C680" s="133" t="s">
        <v>777</v>
      </c>
      <c r="D680" s="133" t="s">
        <v>390</v>
      </c>
      <c r="E680" s="134" t="s">
        <v>715</v>
      </c>
      <c r="F680" s="135" t="s">
        <v>716</v>
      </c>
      <c r="G680" s="136" t="s">
        <v>442</v>
      </c>
      <c r="H680" s="137">
        <v>18.68</v>
      </c>
      <c r="I680" s="138"/>
      <c r="J680" s="139">
        <f>ROUND(I680*H680,2)</f>
        <v>0</v>
      </c>
      <c r="K680" s="135" t="s">
        <v>394</v>
      </c>
      <c r="L680" s="34"/>
      <c r="M680" s="140" t="s">
        <v>35</v>
      </c>
      <c r="N680" s="141" t="s">
        <v>52</v>
      </c>
      <c r="P680" s="142">
        <f>O680*H680</f>
        <v>0</v>
      </c>
      <c r="Q680" s="142">
        <v>0</v>
      </c>
      <c r="R680" s="142">
        <f>Q680*H680</f>
        <v>0</v>
      </c>
      <c r="S680" s="142">
        <v>0</v>
      </c>
      <c r="T680" s="143">
        <f>S680*H680</f>
        <v>0</v>
      </c>
      <c r="AR680" s="144" t="s">
        <v>116</v>
      </c>
      <c r="AT680" s="144" t="s">
        <v>390</v>
      </c>
      <c r="AU680" s="144" t="s">
        <v>103</v>
      </c>
      <c r="AY680" s="18" t="s">
        <v>386</v>
      </c>
      <c r="BE680" s="145">
        <f>IF(N680="základní",J680,0)</f>
        <v>0</v>
      </c>
      <c r="BF680" s="145">
        <f>IF(N680="snížená",J680,0)</f>
        <v>0</v>
      </c>
      <c r="BG680" s="145">
        <f>IF(N680="zákl. přenesená",J680,0)</f>
        <v>0</v>
      </c>
      <c r="BH680" s="145">
        <f>IF(N680="sníž. přenesená",J680,0)</f>
        <v>0</v>
      </c>
      <c r="BI680" s="145">
        <f>IF(N680="nulová",J680,0)</f>
        <v>0</v>
      </c>
      <c r="BJ680" s="18" t="s">
        <v>89</v>
      </c>
      <c r="BK680" s="145">
        <f>ROUND(I680*H680,2)</f>
        <v>0</v>
      </c>
      <c r="BL680" s="18" t="s">
        <v>116</v>
      </c>
      <c r="BM680" s="144" t="s">
        <v>778</v>
      </c>
    </row>
    <row r="681" spans="2:65" s="1" customFormat="1" ht="10.199999999999999">
      <c r="B681" s="34"/>
      <c r="D681" s="146" t="s">
        <v>396</v>
      </c>
      <c r="F681" s="147" t="s">
        <v>718</v>
      </c>
      <c r="I681" s="148"/>
      <c r="L681" s="34"/>
      <c r="M681" s="149"/>
      <c r="T681" s="55"/>
      <c r="AT681" s="18" t="s">
        <v>396</v>
      </c>
      <c r="AU681" s="18" t="s">
        <v>103</v>
      </c>
    </row>
    <row r="682" spans="2:65" s="12" customFormat="1" ht="10.199999999999999">
      <c r="B682" s="150"/>
      <c r="D682" s="151" t="s">
        <v>398</v>
      </c>
      <c r="E682" s="152" t="s">
        <v>35</v>
      </c>
      <c r="F682" s="153" t="s">
        <v>399</v>
      </c>
      <c r="H682" s="152" t="s">
        <v>35</v>
      </c>
      <c r="I682" s="154"/>
      <c r="L682" s="150"/>
      <c r="M682" s="155"/>
      <c r="T682" s="156"/>
      <c r="AT682" s="152" t="s">
        <v>398</v>
      </c>
      <c r="AU682" s="152" t="s">
        <v>103</v>
      </c>
      <c r="AV682" s="12" t="s">
        <v>89</v>
      </c>
      <c r="AW682" s="12" t="s">
        <v>42</v>
      </c>
      <c r="AX682" s="12" t="s">
        <v>81</v>
      </c>
      <c r="AY682" s="152" t="s">
        <v>386</v>
      </c>
    </row>
    <row r="683" spans="2:65" s="12" customFormat="1" ht="10.199999999999999">
      <c r="B683" s="150"/>
      <c r="D683" s="151" t="s">
        <v>398</v>
      </c>
      <c r="E683" s="152" t="s">
        <v>35</v>
      </c>
      <c r="F683" s="153" t="s">
        <v>400</v>
      </c>
      <c r="H683" s="152" t="s">
        <v>35</v>
      </c>
      <c r="I683" s="154"/>
      <c r="L683" s="150"/>
      <c r="M683" s="155"/>
      <c r="T683" s="156"/>
      <c r="AT683" s="152" t="s">
        <v>398</v>
      </c>
      <c r="AU683" s="152" t="s">
        <v>103</v>
      </c>
      <c r="AV683" s="12" t="s">
        <v>89</v>
      </c>
      <c r="AW683" s="12" t="s">
        <v>42</v>
      </c>
      <c r="AX683" s="12" t="s">
        <v>81</v>
      </c>
      <c r="AY683" s="152" t="s">
        <v>386</v>
      </c>
    </row>
    <row r="684" spans="2:65" s="12" customFormat="1" ht="10.199999999999999">
      <c r="B684" s="150"/>
      <c r="D684" s="151" t="s">
        <v>398</v>
      </c>
      <c r="E684" s="152" t="s">
        <v>35</v>
      </c>
      <c r="F684" s="153" t="s">
        <v>701</v>
      </c>
      <c r="H684" s="152" t="s">
        <v>35</v>
      </c>
      <c r="I684" s="154"/>
      <c r="L684" s="150"/>
      <c r="M684" s="155"/>
      <c r="T684" s="156"/>
      <c r="AT684" s="152" t="s">
        <v>398</v>
      </c>
      <c r="AU684" s="152" t="s">
        <v>103</v>
      </c>
      <c r="AV684" s="12" t="s">
        <v>89</v>
      </c>
      <c r="AW684" s="12" t="s">
        <v>42</v>
      </c>
      <c r="AX684" s="12" t="s">
        <v>81</v>
      </c>
      <c r="AY684" s="152" t="s">
        <v>386</v>
      </c>
    </row>
    <row r="685" spans="2:65" s="12" customFormat="1" ht="20.399999999999999">
      <c r="B685" s="150"/>
      <c r="D685" s="151" t="s">
        <v>398</v>
      </c>
      <c r="E685" s="152" t="s">
        <v>35</v>
      </c>
      <c r="F685" s="153" t="s">
        <v>446</v>
      </c>
      <c r="H685" s="152" t="s">
        <v>35</v>
      </c>
      <c r="I685" s="154"/>
      <c r="L685" s="150"/>
      <c r="M685" s="155"/>
      <c r="T685" s="156"/>
      <c r="AT685" s="152" t="s">
        <v>398</v>
      </c>
      <c r="AU685" s="152" t="s">
        <v>103</v>
      </c>
      <c r="AV685" s="12" t="s">
        <v>89</v>
      </c>
      <c r="AW685" s="12" t="s">
        <v>42</v>
      </c>
      <c r="AX685" s="12" t="s">
        <v>81</v>
      </c>
      <c r="AY685" s="152" t="s">
        <v>386</v>
      </c>
    </row>
    <row r="686" spans="2:65" s="13" customFormat="1" ht="10.199999999999999">
      <c r="B686" s="157"/>
      <c r="D686" s="151" t="s">
        <v>398</v>
      </c>
      <c r="E686" s="158" t="s">
        <v>35</v>
      </c>
      <c r="F686" s="159" t="s">
        <v>155</v>
      </c>
      <c r="H686" s="160">
        <v>18.68</v>
      </c>
      <c r="I686" s="161"/>
      <c r="L686" s="157"/>
      <c r="M686" s="162"/>
      <c r="T686" s="163"/>
      <c r="AT686" s="164" t="s">
        <v>398</v>
      </c>
      <c r="AU686" s="164" t="s">
        <v>103</v>
      </c>
      <c r="AV686" s="13" t="s">
        <v>91</v>
      </c>
      <c r="AW686" s="13" t="s">
        <v>42</v>
      </c>
      <c r="AX686" s="13" t="s">
        <v>89</v>
      </c>
      <c r="AY686" s="164" t="s">
        <v>386</v>
      </c>
    </row>
    <row r="687" spans="2:65" s="1" customFormat="1" ht="10.199999999999999">
      <c r="B687" s="34"/>
      <c r="D687" s="151" t="s">
        <v>412</v>
      </c>
      <c r="F687" s="165" t="s">
        <v>415</v>
      </c>
      <c r="L687" s="34"/>
      <c r="M687" s="149"/>
      <c r="T687" s="55"/>
      <c r="AU687" s="18" t="s">
        <v>103</v>
      </c>
    </row>
    <row r="688" spans="2:65" s="1" customFormat="1" ht="10.199999999999999">
      <c r="B688" s="34"/>
      <c r="D688" s="151" t="s">
        <v>412</v>
      </c>
      <c r="F688" s="166" t="s">
        <v>416</v>
      </c>
      <c r="H688" s="167">
        <v>18.68</v>
      </c>
      <c r="L688" s="34"/>
      <c r="M688" s="149"/>
      <c r="T688" s="55"/>
      <c r="AU688" s="18" t="s">
        <v>103</v>
      </c>
    </row>
    <row r="689" spans="2:65" s="1" customFormat="1" ht="44.25" customHeight="1">
      <c r="B689" s="34"/>
      <c r="C689" s="133" t="s">
        <v>779</v>
      </c>
      <c r="D689" s="133" t="s">
        <v>390</v>
      </c>
      <c r="E689" s="134" t="s">
        <v>780</v>
      </c>
      <c r="F689" s="135" t="s">
        <v>781</v>
      </c>
      <c r="G689" s="136" t="s">
        <v>442</v>
      </c>
      <c r="H689" s="137">
        <v>18.68</v>
      </c>
      <c r="I689" s="138"/>
      <c r="J689" s="139">
        <f>ROUND(I689*H689,2)</f>
        <v>0</v>
      </c>
      <c r="K689" s="135" t="s">
        <v>394</v>
      </c>
      <c r="L689" s="34"/>
      <c r="M689" s="140" t="s">
        <v>35</v>
      </c>
      <c r="N689" s="141" t="s">
        <v>52</v>
      </c>
      <c r="P689" s="142">
        <f>O689*H689</f>
        <v>0</v>
      </c>
      <c r="Q689" s="142">
        <v>0</v>
      </c>
      <c r="R689" s="142">
        <f>Q689*H689</f>
        <v>0</v>
      </c>
      <c r="S689" s="142">
        <v>0</v>
      </c>
      <c r="T689" s="143">
        <f>S689*H689</f>
        <v>0</v>
      </c>
      <c r="AR689" s="144" t="s">
        <v>116</v>
      </c>
      <c r="AT689" s="144" t="s">
        <v>390</v>
      </c>
      <c r="AU689" s="144" t="s">
        <v>103</v>
      </c>
      <c r="AY689" s="18" t="s">
        <v>386</v>
      </c>
      <c r="BE689" s="145">
        <f>IF(N689="základní",J689,0)</f>
        <v>0</v>
      </c>
      <c r="BF689" s="145">
        <f>IF(N689="snížená",J689,0)</f>
        <v>0</v>
      </c>
      <c r="BG689" s="145">
        <f>IF(N689="zákl. přenesená",J689,0)</f>
        <v>0</v>
      </c>
      <c r="BH689" s="145">
        <f>IF(N689="sníž. přenesená",J689,0)</f>
        <v>0</v>
      </c>
      <c r="BI689" s="145">
        <f>IF(N689="nulová",J689,0)</f>
        <v>0</v>
      </c>
      <c r="BJ689" s="18" t="s">
        <v>89</v>
      </c>
      <c r="BK689" s="145">
        <f>ROUND(I689*H689,2)</f>
        <v>0</v>
      </c>
      <c r="BL689" s="18" t="s">
        <v>116</v>
      </c>
      <c r="BM689" s="144" t="s">
        <v>782</v>
      </c>
    </row>
    <row r="690" spans="2:65" s="1" customFormat="1" ht="10.199999999999999">
      <c r="B690" s="34"/>
      <c r="D690" s="146" t="s">
        <v>396</v>
      </c>
      <c r="F690" s="147" t="s">
        <v>783</v>
      </c>
      <c r="I690" s="148"/>
      <c r="L690" s="34"/>
      <c r="M690" s="149"/>
      <c r="T690" s="55"/>
      <c r="AT690" s="18" t="s">
        <v>396</v>
      </c>
      <c r="AU690" s="18" t="s">
        <v>103</v>
      </c>
    </row>
    <row r="691" spans="2:65" s="12" customFormat="1" ht="10.199999999999999">
      <c r="B691" s="150"/>
      <c r="D691" s="151" t="s">
        <v>398</v>
      </c>
      <c r="E691" s="152" t="s">
        <v>35</v>
      </c>
      <c r="F691" s="153" t="s">
        <v>399</v>
      </c>
      <c r="H691" s="152" t="s">
        <v>35</v>
      </c>
      <c r="I691" s="154"/>
      <c r="L691" s="150"/>
      <c r="M691" s="155"/>
      <c r="T691" s="156"/>
      <c r="AT691" s="152" t="s">
        <v>398</v>
      </c>
      <c r="AU691" s="152" t="s">
        <v>103</v>
      </c>
      <c r="AV691" s="12" t="s">
        <v>89</v>
      </c>
      <c r="AW691" s="12" t="s">
        <v>42</v>
      </c>
      <c r="AX691" s="12" t="s">
        <v>81</v>
      </c>
      <c r="AY691" s="152" t="s">
        <v>386</v>
      </c>
    </row>
    <row r="692" spans="2:65" s="12" customFormat="1" ht="10.199999999999999">
      <c r="B692" s="150"/>
      <c r="D692" s="151" t="s">
        <v>398</v>
      </c>
      <c r="E692" s="152" t="s">
        <v>35</v>
      </c>
      <c r="F692" s="153" t="s">
        <v>400</v>
      </c>
      <c r="H692" s="152" t="s">
        <v>35</v>
      </c>
      <c r="I692" s="154"/>
      <c r="L692" s="150"/>
      <c r="M692" s="155"/>
      <c r="T692" s="156"/>
      <c r="AT692" s="152" t="s">
        <v>398</v>
      </c>
      <c r="AU692" s="152" t="s">
        <v>103</v>
      </c>
      <c r="AV692" s="12" t="s">
        <v>89</v>
      </c>
      <c r="AW692" s="12" t="s">
        <v>42</v>
      </c>
      <c r="AX692" s="12" t="s">
        <v>81</v>
      </c>
      <c r="AY692" s="152" t="s">
        <v>386</v>
      </c>
    </row>
    <row r="693" spans="2:65" s="12" customFormat="1" ht="10.199999999999999">
      <c r="B693" s="150"/>
      <c r="D693" s="151" t="s">
        <v>398</v>
      </c>
      <c r="E693" s="152" t="s">
        <v>35</v>
      </c>
      <c r="F693" s="153" t="s">
        <v>701</v>
      </c>
      <c r="H693" s="152" t="s">
        <v>35</v>
      </c>
      <c r="I693" s="154"/>
      <c r="L693" s="150"/>
      <c r="M693" s="155"/>
      <c r="T693" s="156"/>
      <c r="AT693" s="152" t="s">
        <v>398</v>
      </c>
      <c r="AU693" s="152" t="s">
        <v>103</v>
      </c>
      <c r="AV693" s="12" t="s">
        <v>89</v>
      </c>
      <c r="AW693" s="12" t="s">
        <v>42</v>
      </c>
      <c r="AX693" s="12" t="s">
        <v>81</v>
      </c>
      <c r="AY693" s="152" t="s">
        <v>386</v>
      </c>
    </row>
    <row r="694" spans="2:65" s="12" customFormat="1" ht="20.399999999999999">
      <c r="B694" s="150"/>
      <c r="D694" s="151" t="s">
        <v>398</v>
      </c>
      <c r="E694" s="152" t="s">
        <v>35</v>
      </c>
      <c r="F694" s="153" t="s">
        <v>446</v>
      </c>
      <c r="H694" s="152" t="s">
        <v>35</v>
      </c>
      <c r="I694" s="154"/>
      <c r="L694" s="150"/>
      <c r="M694" s="155"/>
      <c r="T694" s="156"/>
      <c r="AT694" s="152" t="s">
        <v>398</v>
      </c>
      <c r="AU694" s="152" t="s">
        <v>103</v>
      </c>
      <c r="AV694" s="12" t="s">
        <v>89</v>
      </c>
      <c r="AW694" s="12" t="s">
        <v>42</v>
      </c>
      <c r="AX694" s="12" t="s">
        <v>81</v>
      </c>
      <c r="AY694" s="152" t="s">
        <v>386</v>
      </c>
    </row>
    <row r="695" spans="2:65" s="13" customFormat="1" ht="10.199999999999999">
      <c r="B695" s="157"/>
      <c r="D695" s="151" t="s">
        <v>398</v>
      </c>
      <c r="E695" s="158" t="s">
        <v>35</v>
      </c>
      <c r="F695" s="159" t="s">
        <v>155</v>
      </c>
      <c r="H695" s="160">
        <v>18.68</v>
      </c>
      <c r="I695" s="161"/>
      <c r="L695" s="157"/>
      <c r="M695" s="162"/>
      <c r="T695" s="163"/>
      <c r="AT695" s="164" t="s">
        <v>398</v>
      </c>
      <c r="AU695" s="164" t="s">
        <v>103</v>
      </c>
      <c r="AV695" s="13" t="s">
        <v>91</v>
      </c>
      <c r="AW695" s="13" t="s">
        <v>42</v>
      </c>
      <c r="AX695" s="13" t="s">
        <v>89</v>
      </c>
      <c r="AY695" s="164" t="s">
        <v>386</v>
      </c>
    </row>
    <row r="696" spans="2:65" s="1" customFormat="1" ht="10.199999999999999">
      <c r="B696" s="34"/>
      <c r="D696" s="151" t="s">
        <v>412</v>
      </c>
      <c r="F696" s="165" t="s">
        <v>415</v>
      </c>
      <c r="L696" s="34"/>
      <c r="M696" s="149"/>
      <c r="T696" s="55"/>
      <c r="AU696" s="18" t="s">
        <v>103</v>
      </c>
    </row>
    <row r="697" spans="2:65" s="1" customFormat="1" ht="10.199999999999999">
      <c r="B697" s="34"/>
      <c r="D697" s="151" t="s">
        <v>412</v>
      </c>
      <c r="F697" s="166" t="s">
        <v>416</v>
      </c>
      <c r="H697" s="167">
        <v>18.68</v>
      </c>
      <c r="L697" s="34"/>
      <c r="M697" s="149"/>
      <c r="T697" s="55"/>
      <c r="AU697" s="18" t="s">
        <v>103</v>
      </c>
    </row>
    <row r="698" spans="2:65" s="1" customFormat="1" ht="24.15" customHeight="1">
      <c r="B698" s="34"/>
      <c r="C698" s="133" t="s">
        <v>784</v>
      </c>
      <c r="D698" s="133" t="s">
        <v>390</v>
      </c>
      <c r="E698" s="134" t="s">
        <v>751</v>
      </c>
      <c r="F698" s="135" t="s">
        <v>752</v>
      </c>
      <c r="G698" s="136" t="s">
        <v>442</v>
      </c>
      <c r="H698" s="137">
        <v>4.67</v>
      </c>
      <c r="I698" s="138"/>
      <c r="J698" s="139">
        <f>ROUND(I698*H698,2)</f>
        <v>0</v>
      </c>
      <c r="K698" s="135" t="s">
        <v>394</v>
      </c>
      <c r="L698" s="34"/>
      <c r="M698" s="140" t="s">
        <v>35</v>
      </c>
      <c r="N698" s="141" t="s">
        <v>52</v>
      </c>
      <c r="P698" s="142">
        <f>O698*H698</f>
        <v>0</v>
      </c>
      <c r="Q698" s="142">
        <v>6.8999999999999997E-4</v>
      </c>
      <c r="R698" s="142">
        <f>Q698*H698</f>
        <v>3.2223E-3</v>
      </c>
      <c r="S698" s="142">
        <v>0</v>
      </c>
      <c r="T698" s="143">
        <f>S698*H698</f>
        <v>0</v>
      </c>
      <c r="AR698" s="144" t="s">
        <v>116</v>
      </c>
      <c r="AT698" s="144" t="s">
        <v>390</v>
      </c>
      <c r="AU698" s="144" t="s">
        <v>103</v>
      </c>
      <c r="AY698" s="18" t="s">
        <v>386</v>
      </c>
      <c r="BE698" s="145">
        <f>IF(N698="základní",J698,0)</f>
        <v>0</v>
      </c>
      <c r="BF698" s="145">
        <f>IF(N698="snížená",J698,0)</f>
        <v>0</v>
      </c>
      <c r="BG698" s="145">
        <f>IF(N698="zákl. přenesená",J698,0)</f>
        <v>0</v>
      </c>
      <c r="BH698" s="145">
        <f>IF(N698="sníž. přenesená",J698,0)</f>
        <v>0</v>
      </c>
      <c r="BI698" s="145">
        <f>IF(N698="nulová",J698,0)</f>
        <v>0</v>
      </c>
      <c r="BJ698" s="18" t="s">
        <v>89</v>
      </c>
      <c r="BK698" s="145">
        <f>ROUND(I698*H698,2)</f>
        <v>0</v>
      </c>
      <c r="BL698" s="18" t="s">
        <v>116</v>
      </c>
      <c r="BM698" s="144" t="s">
        <v>785</v>
      </c>
    </row>
    <row r="699" spans="2:65" s="1" customFormat="1" ht="10.199999999999999">
      <c r="B699" s="34"/>
      <c r="D699" s="146" t="s">
        <v>396</v>
      </c>
      <c r="F699" s="147" t="s">
        <v>754</v>
      </c>
      <c r="I699" s="148"/>
      <c r="L699" s="34"/>
      <c r="M699" s="149"/>
      <c r="T699" s="55"/>
      <c r="AT699" s="18" t="s">
        <v>396</v>
      </c>
      <c r="AU699" s="18" t="s">
        <v>103</v>
      </c>
    </row>
    <row r="700" spans="2:65" s="1" customFormat="1" ht="67.2">
      <c r="B700" s="34"/>
      <c r="D700" s="151" t="s">
        <v>755</v>
      </c>
      <c r="F700" s="188" t="s">
        <v>756</v>
      </c>
      <c r="I700" s="148"/>
      <c r="L700" s="34"/>
      <c r="M700" s="149"/>
      <c r="T700" s="55"/>
      <c r="AT700" s="18" t="s">
        <v>755</v>
      </c>
      <c r="AU700" s="18" t="s">
        <v>103</v>
      </c>
    </row>
    <row r="701" spans="2:65" s="12" customFormat="1" ht="10.199999999999999">
      <c r="B701" s="150"/>
      <c r="D701" s="151" t="s">
        <v>398</v>
      </c>
      <c r="E701" s="152" t="s">
        <v>35</v>
      </c>
      <c r="F701" s="153" t="s">
        <v>399</v>
      </c>
      <c r="H701" s="152" t="s">
        <v>35</v>
      </c>
      <c r="I701" s="154"/>
      <c r="L701" s="150"/>
      <c r="M701" s="155"/>
      <c r="T701" s="156"/>
      <c r="AT701" s="152" t="s">
        <v>398</v>
      </c>
      <c r="AU701" s="152" t="s">
        <v>103</v>
      </c>
      <c r="AV701" s="12" t="s">
        <v>89</v>
      </c>
      <c r="AW701" s="12" t="s">
        <v>42</v>
      </c>
      <c r="AX701" s="12" t="s">
        <v>81</v>
      </c>
      <c r="AY701" s="152" t="s">
        <v>386</v>
      </c>
    </row>
    <row r="702" spans="2:65" s="12" customFormat="1" ht="10.199999999999999">
      <c r="B702" s="150"/>
      <c r="D702" s="151" t="s">
        <v>398</v>
      </c>
      <c r="E702" s="152" t="s">
        <v>35</v>
      </c>
      <c r="F702" s="153" t="s">
        <v>400</v>
      </c>
      <c r="H702" s="152" t="s">
        <v>35</v>
      </c>
      <c r="I702" s="154"/>
      <c r="L702" s="150"/>
      <c r="M702" s="155"/>
      <c r="T702" s="156"/>
      <c r="AT702" s="152" t="s">
        <v>398</v>
      </c>
      <c r="AU702" s="152" t="s">
        <v>103</v>
      </c>
      <c r="AV702" s="12" t="s">
        <v>89</v>
      </c>
      <c r="AW702" s="12" t="s">
        <v>42</v>
      </c>
      <c r="AX702" s="12" t="s">
        <v>81</v>
      </c>
      <c r="AY702" s="152" t="s">
        <v>386</v>
      </c>
    </row>
    <row r="703" spans="2:65" s="12" customFormat="1" ht="10.199999999999999">
      <c r="B703" s="150"/>
      <c r="D703" s="151" t="s">
        <v>398</v>
      </c>
      <c r="E703" s="152" t="s">
        <v>35</v>
      </c>
      <c r="F703" s="153" t="s">
        <v>701</v>
      </c>
      <c r="H703" s="152" t="s">
        <v>35</v>
      </c>
      <c r="I703" s="154"/>
      <c r="L703" s="150"/>
      <c r="M703" s="155"/>
      <c r="T703" s="156"/>
      <c r="AT703" s="152" t="s">
        <v>398</v>
      </c>
      <c r="AU703" s="152" t="s">
        <v>103</v>
      </c>
      <c r="AV703" s="12" t="s">
        <v>89</v>
      </c>
      <c r="AW703" s="12" t="s">
        <v>42</v>
      </c>
      <c r="AX703" s="12" t="s">
        <v>81</v>
      </c>
      <c r="AY703" s="152" t="s">
        <v>386</v>
      </c>
    </row>
    <row r="704" spans="2:65" s="12" customFormat="1" ht="10.199999999999999">
      <c r="B704" s="150"/>
      <c r="D704" s="151" t="s">
        <v>398</v>
      </c>
      <c r="E704" s="152" t="s">
        <v>35</v>
      </c>
      <c r="F704" s="153" t="s">
        <v>766</v>
      </c>
      <c r="H704" s="152" t="s">
        <v>35</v>
      </c>
      <c r="I704" s="154"/>
      <c r="L704" s="150"/>
      <c r="M704" s="155"/>
      <c r="T704" s="156"/>
      <c r="AT704" s="152" t="s">
        <v>398</v>
      </c>
      <c r="AU704" s="152" t="s">
        <v>103</v>
      </c>
      <c r="AV704" s="12" t="s">
        <v>89</v>
      </c>
      <c r="AW704" s="12" t="s">
        <v>42</v>
      </c>
      <c r="AX704" s="12" t="s">
        <v>81</v>
      </c>
      <c r="AY704" s="152" t="s">
        <v>386</v>
      </c>
    </row>
    <row r="705" spans="2:65" s="12" customFormat="1" ht="20.399999999999999">
      <c r="B705" s="150"/>
      <c r="D705" s="151" t="s">
        <v>398</v>
      </c>
      <c r="E705" s="152" t="s">
        <v>35</v>
      </c>
      <c r="F705" s="153" t="s">
        <v>767</v>
      </c>
      <c r="H705" s="152" t="s">
        <v>35</v>
      </c>
      <c r="I705" s="154"/>
      <c r="L705" s="150"/>
      <c r="M705" s="155"/>
      <c r="T705" s="156"/>
      <c r="AT705" s="152" t="s">
        <v>398</v>
      </c>
      <c r="AU705" s="152" t="s">
        <v>103</v>
      </c>
      <c r="AV705" s="12" t="s">
        <v>89</v>
      </c>
      <c r="AW705" s="12" t="s">
        <v>42</v>
      </c>
      <c r="AX705" s="12" t="s">
        <v>81</v>
      </c>
      <c r="AY705" s="152" t="s">
        <v>386</v>
      </c>
    </row>
    <row r="706" spans="2:65" s="13" customFormat="1" ht="10.199999999999999">
      <c r="B706" s="157"/>
      <c r="D706" s="151" t="s">
        <v>398</v>
      </c>
      <c r="E706" s="158" t="s">
        <v>35</v>
      </c>
      <c r="F706" s="159" t="s">
        <v>149</v>
      </c>
      <c r="H706" s="160">
        <v>4.67</v>
      </c>
      <c r="I706" s="161"/>
      <c r="L706" s="157"/>
      <c r="M706" s="162"/>
      <c r="T706" s="163"/>
      <c r="AT706" s="164" t="s">
        <v>398</v>
      </c>
      <c r="AU706" s="164" t="s">
        <v>103</v>
      </c>
      <c r="AV706" s="13" t="s">
        <v>91</v>
      </c>
      <c r="AW706" s="13" t="s">
        <v>42</v>
      </c>
      <c r="AX706" s="13" t="s">
        <v>89</v>
      </c>
      <c r="AY706" s="164" t="s">
        <v>386</v>
      </c>
    </row>
    <row r="707" spans="2:65" s="1" customFormat="1" ht="10.199999999999999">
      <c r="B707" s="34"/>
      <c r="D707" s="151" t="s">
        <v>412</v>
      </c>
      <c r="F707" s="165" t="s">
        <v>415</v>
      </c>
      <c r="L707" s="34"/>
      <c r="M707" s="149"/>
      <c r="T707" s="55"/>
      <c r="AU707" s="18" t="s">
        <v>103</v>
      </c>
    </row>
    <row r="708" spans="2:65" s="1" customFormat="1" ht="10.199999999999999">
      <c r="B708" s="34"/>
      <c r="D708" s="151" t="s">
        <v>412</v>
      </c>
      <c r="F708" s="166" t="s">
        <v>416</v>
      </c>
      <c r="H708" s="167">
        <v>18.68</v>
      </c>
      <c r="L708" s="34"/>
      <c r="M708" s="149"/>
      <c r="T708" s="55"/>
      <c r="AU708" s="18" t="s">
        <v>103</v>
      </c>
    </row>
    <row r="709" spans="2:65" s="11" customFormat="1" ht="20.85" customHeight="1">
      <c r="B709" s="121"/>
      <c r="D709" s="122" t="s">
        <v>80</v>
      </c>
      <c r="E709" s="131" t="s">
        <v>786</v>
      </c>
      <c r="F709" s="131" t="s">
        <v>787</v>
      </c>
      <c r="I709" s="124"/>
      <c r="J709" s="132">
        <f>BK709</f>
        <v>0</v>
      </c>
      <c r="L709" s="121"/>
      <c r="M709" s="126"/>
      <c r="P709" s="127">
        <f>SUM(P710:P779)</f>
        <v>0</v>
      </c>
      <c r="R709" s="127">
        <f>SUM(R710:R779)</f>
        <v>0</v>
      </c>
      <c r="T709" s="128">
        <f>SUM(T710:T779)</f>
        <v>0.80820000000000014</v>
      </c>
      <c r="AR709" s="122" t="s">
        <v>89</v>
      </c>
      <c r="AT709" s="129" t="s">
        <v>80</v>
      </c>
      <c r="AU709" s="129" t="s">
        <v>91</v>
      </c>
      <c r="AY709" s="122" t="s">
        <v>386</v>
      </c>
      <c r="BK709" s="130">
        <f>SUM(BK710:BK779)</f>
        <v>0</v>
      </c>
    </row>
    <row r="710" spans="2:65" s="1" customFormat="1" ht="49.05" customHeight="1">
      <c r="B710" s="34"/>
      <c r="C710" s="133" t="s">
        <v>788</v>
      </c>
      <c r="D710" s="133" t="s">
        <v>390</v>
      </c>
      <c r="E710" s="134" t="s">
        <v>705</v>
      </c>
      <c r="F710" s="135" t="s">
        <v>706</v>
      </c>
      <c r="G710" s="136" t="s">
        <v>442</v>
      </c>
      <c r="H710" s="137">
        <v>26.94</v>
      </c>
      <c r="I710" s="138"/>
      <c r="J710" s="139">
        <f>ROUND(I710*H710,2)</f>
        <v>0</v>
      </c>
      <c r="K710" s="135" t="s">
        <v>394</v>
      </c>
      <c r="L710" s="34"/>
      <c r="M710" s="140" t="s">
        <v>35</v>
      </c>
      <c r="N710" s="141" t="s">
        <v>52</v>
      </c>
      <c r="P710" s="142">
        <f>O710*H710</f>
        <v>0</v>
      </c>
      <c r="Q710" s="142">
        <v>0</v>
      </c>
      <c r="R710" s="142">
        <f>Q710*H710</f>
        <v>0</v>
      </c>
      <c r="S710" s="142">
        <v>0</v>
      </c>
      <c r="T710" s="143">
        <f>S710*H710</f>
        <v>0</v>
      </c>
      <c r="AR710" s="144" t="s">
        <v>116</v>
      </c>
      <c r="AT710" s="144" t="s">
        <v>390</v>
      </c>
      <c r="AU710" s="144" t="s">
        <v>103</v>
      </c>
      <c r="AY710" s="18" t="s">
        <v>386</v>
      </c>
      <c r="BE710" s="145">
        <f>IF(N710="základní",J710,0)</f>
        <v>0</v>
      </c>
      <c r="BF710" s="145">
        <f>IF(N710="snížená",J710,0)</f>
        <v>0</v>
      </c>
      <c r="BG710" s="145">
        <f>IF(N710="zákl. přenesená",J710,0)</f>
        <v>0</v>
      </c>
      <c r="BH710" s="145">
        <f>IF(N710="sníž. přenesená",J710,0)</f>
        <v>0</v>
      </c>
      <c r="BI710" s="145">
        <f>IF(N710="nulová",J710,0)</f>
        <v>0</v>
      </c>
      <c r="BJ710" s="18" t="s">
        <v>89</v>
      </c>
      <c r="BK710" s="145">
        <f>ROUND(I710*H710,2)</f>
        <v>0</v>
      </c>
      <c r="BL710" s="18" t="s">
        <v>116</v>
      </c>
      <c r="BM710" s="144" t="s">
        <v>789</v>
      </c>
    </row>
    <row r="711" spans="2:65" s="1" customFormat="1" ht="10.199999999999999">
      <c r="B711" s="34"/>
      <c r="D711" s="146" t="s">
        <v>396</v>
      </c>
      <c r="F711" s="147" t="s">
        <v>708</v>
      </c>
      <c r="I711" s="148"/>
      <c r="L711" s="34"/>
      <c r="M711" s="149"/>
      <c r="T711" s="55"/>
      <c r="AT711" s="18" t="s">
        <v>396</v>
      </c>
      <c r="AU711" s="18" t="s">
        <v>103</v>
      </c>
    </row>
    <row r="712" spans="2:65" s="12" customFormat="1" ht="10.199999999999999">
      <c r="B712" s="150"/>
      <c r="D712" s="151" t="s">
        <v>398</v>
      </c>
      <c r="E712" s="152" t="s">
        <v>35</v>
      </c>
      <c r="F712" s="153" t="s">
        <v>399</v>
      </c>
      <c r="H712" s="152" t="s">
        <v>35</v>
      </c>
      <c r="I712" s="154"/>
      <c r="L712" s="150"/>
      <c r="M712" s="155"/>
      <c r="T712" s="156"/>
      <c r="AT712" s="152" t="s">
        <v>398</v>
      </c>
      <c r="AU712" s="152" t="s">
        <v>103</v>
      </c>
      <c r="AV712" s="12" t="s">
        <v>89</v>
      </c>
      <c r="AW712" s="12" t="s">
        <v>42</v>
      </c>
      <c r="AX712" s="12" t="s">
        <v>81</v>
      </c>
      <c r="AY712" s="152" t="s">
        <v>386</v>
      </c>
    </row>
    <row r="713" spans="2:65" s="12" customFormat="1" ht="10.199999999999999">
      <c r="B713" s="150"/>
      <c r="D713" s="151" t="s">
        <v>398</v>
      </c>
      <c r="E713" s="152" t="s">
        <v>35</v>
      </c>
      <c r="F713" s="153" t="s">
        <v>400</v>
      </c>
      <c r="H713" s="152" t="s">
        <v>35</v>
      </c>
      <c r="I713" s="154"/>
      <c r="L713" s="150"/>
      <c r="M713" s="155"/>
      <c r="T713" s="156"/>
      <c r="AT713" s="152" t="s">
        <v>398</v>
      </c>
      <c r="AU713" s="152" t="s">
        <v>103</v>
      </c>
      <c r="AV713" s="12" t="s">
        <v>89</v>
      </c>
      <c r="AW713" s="12" t="s">
        <v>42</v>
      </c>
      <c r="AX713" s="12" t="s">
        <v>81</v>
      </c>
      <c r="AY713" s="152" t="s">
        <v>386</v>
      </c>
    </row>
    <row r="714" spans="2:65" s="12" customFormat="1" ht="10.199999999999999">
      <c r="B714" s="150"/>
      <c r="D714" s="151" t="s">
        <v>398</v>
      </c>
      <c r="E714" s="152" t="s">
        <v>35</v>
      </c>
      <c r="F714" s="153" t="s">
        <v>701</v>
      </c>
      <c r="H714" s="152" t="s">
        <v>35</v>
      </c>
      <c r="I714" s="154"/>
      <c r="L714" s="150"/>
      <c r="M714" s="155"/>
      <c r="T714" s="156"/>
      <c r="AT714" s="152" t="s">
        <v>398</v>
      </c>
      <c r="AU714" s="152" t="s">
        <v>103</v>
      </c>
      <c r="AV714" s="12" t="s">
        <v>89</v>
      </c>
      <c r="AW714" s="12" t="s">
        <v>42</v>
      </c>
      <c r="AX714" s="12" t="s">
        <v>81</v>
      </c>
      <c r="AY714" s="152" t="s">
        <v>386</v>
      </c>
    </row>
    <row r="715" spans="2:65" s="12" customFormat="1" ht="10.199999999999999">
      <c r="B715" s="150"/>
      <c r="D715" s="151" t="s">
        <v>398</v>
      </c>
      <c r="E715" s="152" t="s">
        <v>35</v>
      </c>
      <c r="F715" s="153" t="s">
        <v>790</v>
      </c>
      <c r="H715" s="152" t="s">
        <v>35</v>
      </c>
      <c r="I715" s="154"/>
      <c r="L715" s="150"/>
      <c r="M715" s="155"/>
      <c r="T715" s="156"/>
      <c r="AT715" s="152" t="s">
        <v>398</v>
      </c>
      <c r="AU715" s="152" t="s">
        <v>103</v>
      </c>
      <c r="AV715" s="12" t="s">
        <v>89</v>
      </c>
      <c r="AW715" s="12" t="s">
        <v>42</v>
      </c>
      <c r="AX715" s="12" t="s">
        <v>81</v>
      </c>
      <c r="AY715" s="152" t="s">
        <v>386</v>
      </c>
    </row>
    <row r="716" spans="2:65" s="13" customFormat="1" ht="10.199999999999999">
      <c r="B716" s="157"/>
      <c r="D716" s="151" t="s">
        <v>398</v>
      </c>
      <c r="E716" s="158" t="s">
        <v>35</v>
      </c>
      <c r="F716" s="159" t="s">
        <v>158</v>
      </c>
      <c r="H716" s="160">
        <v>26.94</v>
      </c>
      <c r="I716" s="161"/>
      <c r="L716" s="157"/>
      <c r="M716" s="162"/>
      <c r="T716" s="163"/>
      <c r="AT716" s="164" t="s">
        <v>398</v>
      </c>
      <c r="AU716" s="164" t="s">
        <v>103</v>
      </c>
      <c r="AV716" s="13" t="s">
        <v>91</v>
      </c>
      <c r="AW716" s="13" t="s">
        <v>42</v>
      </c>
      <c r="AX716" s="13" t="s">
        <v>89</v>
      </c>
      <c r="AY716" s="164" t="s">
        <v>386</v>
      </c>
    </row>
    <row r="717" spans="2:65" s="1" customFormat="1" ht="10.199999999999999">
      <c r="B717" s="34"/>
      <c r="D717" s="151" t="s">
        <v>412</v>
      </c>
      <c r="F717" s="165" t="s">
        <v>791</v>
      </c>
      <c r="L717" s="34"/>
      <c r="M717" s="149"/>
      <c r="T717" s="55"/>
      <c r="AU717" s="18" t="s">
        <v>103</v>
      </c>
    </row>
    <row r="718" spans="2:65" s="1" customFormat="1" ht="10.199999999999999">
      <c r="B718" s="34"/>
      <c r="D718" s="151" t="s">
        <v>412</v>
      </c>
      <c r="F718" s="166" t="s">
        <v>792</v>
      </c>
      <c r="H718" s="167">
        <v>26.94</v>
      </c>
      <c r="L718" s="34"/>
      <c r="M718" s="149"/>
      <c r="T718" s="55"/>
      <c r="AU718" s="18" t="s">
        <v>103</v>
      </c>
    </row>
    <row r="719" spans="2:65" s="1" customFormat="1" ht="37.799999999999997" customHeight="1">
      <c r="B719" s="34"/>
      <c r="C719" s="133" t="s">
        <v>793</v>
      </c>
      <c r="D719" s="133" t="s">
        <v>390</v>
      </c>
      <c r="E719" s="134" t="s">
        <v>794</v>
      </c>
      <c r="F719" s="135" t="s">
        <v>795</v>
      </c>
      <c r="G719" s="136" t="s">
        <v>442</v>
      </c>
      <c r="H719" s="137">
        <v>26.94</v>
      </c>
      <c r="I719" s="138"/>
      <c r="J719" s="139">
        <f>ROUND(I719*H719,2)</f>
        <v>0</v>
      </c>
      <c r="K719" s="135" t="s">
        <v>394</v>
      </c>
      <c r="L719" s="34"/>
      <c r="M719" s="140" t="s">
        <v>35</v>
      </c>
      <c r="N719" s="141" t="s">
        <v>52</v>
      </c>
      <c r="P719" s="142">
        <f>O719*H719</f>
        <v>0</v>
      </c>
      <c r="Q719" s="142">
        <v>0</v>
      </c>
      <c r="R719" s="142">
        <f>Q719*H719</f>
        <v>0</v>
      </c>
      <c r="S719" s="142">
        <v>0</v>
      </c>
      <c r="T719" s="143">
        <f>S719*H719</f>
        <v>0</v>
      </c>
      <c r="AR719" s="144" t="s">
        <v>116</v>
      </c>
      <c r="AT719" s="144" t="s">
        <v>390</v>
      </c>
      <c r="AU719" s="144" t="s">
        <v>103</v>
      </c>
      <c r="AY719" s="18" t="s">
        <v>386</v>
      </c>
      <c r="BE719" s="145">
        <f>IF(N719="základní",J719,0)</f>
        <v>0</v>
      </c>
      <c r="BF719" s="145">
        <f>IF(N719="snížená",J719,0)</f>
        <v>0</v>
      </c>
      <c r="BG719" s="145">
        <f>IF(N719="zákl. přenesená",J719,0)</f>
        <v>0</v>
      </c>
      <c r="BH719" s="145">
        <f>IF(N719="sníž. přenesená",J719,0)</f>
        <v>0</v>
      </c>
      <c r="BI719" s="145">
        <f>IF(N719="nulová",J719,0)</f>
        <v>0</v>
      </c>
      <c r="BJ719" s="18" t="s">
        <v>89</v>
      </c>
      <c r="BK719" s="145">
        <f>ROUND(I719*H719,2)</f>
        <v>0</v>
      </c>
      <c r="BL719" s="18" t="s">
        <v>116</v>
      </c>
      <c r="BM719" s="144" t="s">
        <v>796</v>
      </c>
    </row>
    <row r="720" spans="2:65" s="1" customFormat="1" ht="10.199999999999999">
      <c r="B720" s="34"/>
      <c r="D720" s="146" t="s">
        <v>396</v>
      </c>
      <c r="F720" s="147" t="s">
        <v>797</v>
      </c>
      <c r="I720" s="148"/>
      <c r="L720" s="34"/>
      <c r="M720" s="149"/>
      <c r="T720" s="55"/>
      <c r="AT720" s="18" t="s">
        <v>396</v>
      </c>
      <c r="AU720" s="18" t="s">
        <v>103</v>
      </c>
    </row>
    <row r="721" spans="2:65" s="12" customFormat="1" ht="10.199999999999999">
      <c r="B721" s="150"/>
      <c r="D721" s="151" t="s">
        <v>398</v>
      </c>
      <c r="E721" s="152" t="s">
        <v>35</v>
      </c>
      <c r="F721" s="153" t="s">
        <v>399</v>
      </c>
      <c r="H721" s="152" t="s">
        <v>35</v>
      </c>
      <c r="I721" s="154"/>
      <c r="L721" s="150"/>
      <c r="M721" s="155"/>
      <c r="T721" s="156"/>
      <c r="AT721" s="152" t="s">
        <v>398</v>
      </c>
      <c r="AU721" s="152" t="s">
        <v>103</v>
      </c>
      <c r="AV721" s="12" t="s">
        <v>89</v>
      </c>
      <c r="AW721" s="12" t="s">
        <v>42</v>
      </c>
      <c r="AX721" s="12" t="s">
        <v>81</v>
      </c>
      <c r="AY721" s="152" t="s">
        <v>386</v>
      </c>
    </row>
    <row r="722" spans="2:65" s="12" customFormat="1" ht="10.199999999999999">
      <c r="B722" s="150"/>
      <c r="D722" s="151" t="s">
        <v>398</v>
      </c>
      <c r="E722" s="152" t="s">
        <v>35</v>
      </c>
      <c r="F722" s="153" t="s">
        <v>400</v>
      </c>
      <c r="H722" s="152" t="s">
        <v>35</v>
      </c>
      <c r="I722" s="154"/>
      <c r="L722" s="150"/>
      <c r="M722" s="155"/>
      <c r="T722" s="156"/>
      <c r="AT722" s="152" t="s">
        <v>398</v>
      </c>
      <c r="AU722" s="152" t="s">
        <v>103</v>
      </c>
      <c r="AV722" s="12" t="s">
        <v>89</v>
      </c>
      <c r="AW722" s="12" t="s">
        <v>42</v>
      </c>
      <c r="AX722" s="12" t="s">
        <v>81</v>
      </c>
      <c r="AY722" s="152" t="s">
        <v>386</v>
      </c>
    </row>
    <row r="723" spans="2:65" s="12" customFormat="1" ht="10.199999999999999">
      <c r="B723" s="150"/>
      <c r="D723" s="151" t="s">
        <v>398</v>
      </c>
      <c r="E723" s="152" t="s">
        <v>35</v>
      </c>
      <c r="F723" s="153" t="s">
        <v>701</v>
      </c>
      <c r="H723" s="152" t="s">
        <v>35</v>
      </c>
      <c r="I723" s="154"/>
      <c r="L723" s="150"/>
      <c r="M723" s="155"/>
      <c r="T723" s="156"/>
      <c r="AT723" s="152" t="s">
        <v>398</v>
      </c>
      <c r="AU723" s="152" t="s">
        <v>103</v>
      </c>
      <c r="AV723" s="12" t="s">
        <v>89</v>
      </c>
      <c r="AW723" s="12" t="s">
        <v>42</v>
      </c>
      <c r="AX723" s="12" t="s">
        <v>81</v>
      </c>
      <c r="AY723" s="152" t="s">
        <v>386</v>
      </c>
    </row>
    <row r="724" spans="2:65" s="12" customFormat="1" ht="10.199999999999999">
      <c r="B724" s="150"/>
      <c r="D724" s="151" t="s">
        <v>398</v>
      </c>
      <c r="E724" s="152" t="s">
        <v>35</v>
      </c>
      <c r="F724" s="153" t="s">
        <v>790</v>
      </c>
      <c r="H724" s="152" t="s">
        <v>35</v>
      </c>
      <c r="I724" s="154"/>
      <c r="L724" s="150"/>
      <c r="M724" s="155"/>
      <c r="T724" s="156"/>
      <c r="AT724" s="152" t="s">
        <v>398</v>
      </c>
      <c r="AU724" s="152" t="s">
        <v>103</v>
      </c>
      <c r="AV724" s="12" t="s">
        <v>89</v>
      </c>
      <c r="AW724" s="12" t="s">
        <v>42</v>
      </c>
      <c r="AX724" s="12" t="s">
        <v>81</v>
      </c>
      <c r="AY724" s="152" t="s">
        <v>386</v>
      </c>
    </row>
    <row r="725" spans="2:65" s="13" customFormat="1" ht="10.199999999999999">
      <c r="B725" s="157"/>
      <c r="D725" s="151" t="s">
        <v>398</v>
      </c>
      <c r="E725" s="158" t="s">
        <v>35</v>
      </c>
      <c r="F725" s="159" t="s">
        <v>172</v>
      </c>
      <c r="H725" s="160">
        <v>26.94</v>
      </c>
      <c r="I725" s="161"/>
      <c r="L725" s="157"/>
      <c r="M725" s="162"/>
      <c r="T725" s="163"/>
      <c r="AT725" s="164" t="s">
        <v>398</v>
      </c>
      <c r="AU725" s="164" t="s">
        <v>103</v>
      </c>
      <c r="AV725" s="13" t="s">
        <v>91</v>
      </c>
      <c r="AW725" s="13" t="s">
        <v>42</v>
      </c>
      <c r="AX725" s="13" t="s">
        <v>89</v>
      </c>
      <c r="AY725" s="164" t="s">
        <v>386</v>
      </c>
    </row>
    <row r="726" spans="2:65" s="1" customFormat="1" ht="10.199999999999999">
      <c r="B726" s="34"/>
      <c r="D726" s="151" t="s">
        <v>412</v>
      </c>
      <c r="F726" s="165" t="s">
        <v>791</v>
      </c>
      <c r="L726" s="34"/>
      <c r="M726" s="149"/>
      <c r="T726" s="55"/>
      <c r="AU726" s="18" t="s">
        <v>103</v>
      </c>
    </row>
    <row r="727" spans="2:65" s="1" customFormat="1" ht="10.199999999999999">
      <c r="B727" s="34"/>
      <c r="D727" s="151" t="s">
        <v>412</v>
      </c>
      <c r="F727" s="166" t="s">
        <v>792</v>
      </c>
      <c r="H727" s="167">
        <v>26.94</v>
      </c>
      <c r="L727" s="34"/>
      <c r="M727" s="149"/>
      <c r="T727" s="55"/>
      <c r="AU727" s="18" t="s">
        <v>103</v>
      </c>
    </row>
    <row r="728" spans="2:65" s="1" customFormat="1" ht="24.15" customHeight="1">
      <c r="B728" s="34"/>
      <c r="C728" s="133" t="s">
        <v>798</v>
      </c>
      <c r="D728" s="133" t="s">
        <v>390</v>
      </c>
      <c r="E728" s="134" t="s">
        <v>799</v>
      </c>
      <c r="F728" s="135" t="s">
        <v>800</v>
      </c>
      <c r="G728" s="136" t="s">
        <v>442</v>
      </c>
      <c r="H728" s="137">
        <v>26.94</v>
      </c>
      <c r="I728" s="138"/>
      <c r="J728" s="139">
        <f>ROUND(I728*H728,2)</f>
        <v>0</v>
      </c>
      <c r="K728" s="135" t="s">
        <v>394</v>
      </c>
      <c r="L728" s="34"/>
      <c r="M728" s="140" t="s">
        <v>35</v>
      </c>
      <c r="N728" s="141" t="s">
        <v>52</v>
      </c>
      <c r="P728" s="142">
        <f>O728*H728</f>
        <v>0</v>
      </c>
      <c r="Q728" s="142">
        <v>0</v>
      </c>
      <c r="R728" s="142">
        <f>Q728*H728</f>
        <v>0</v>
      </c>
      <c r="S728" s="142">
        <v>0</v>
      </c>
      <c r="T728" s="143">
        <f>S728*H728</f>
        <v>0</v>
      </c>
      <c r="AR728" s="144" t="s">
        <v>116</v>
      </c>
      <c r="AT728" s="144" t="s">
        <v>390</v>
      </c>
      <c r="AU728" s="144" t="s">
        <v>103</v>
      </c>
      <c r="AY728" s="18" t="s">
        <v>386</v>
      </c>
      <c r="BE728" s="145">
        <f>IF(N728="základní",J728,0)</f>
        <v>0</v>
      </c>
      <c r="BF728" s="145">
        <f>IF(N728="snížená",J728,0)</f>
        <v>0</v>
      </c>
      <c r="BG728" s="145">
        <f>IF(N728="zákl. přenesená",J728,0)</f>
        <v>0</v>
      </c>
      <c r="BH728" s="145">
        <f>IF(N728="sníž. přenesená",J728,0)</f>
        <v>0</v>
      </c>
      <c r="BI728" s="145">
        <f>IF(N728="nulová",J728,0)</f>
        <v>0</v>
      </c>
      <c r="BJ728" s="18" t="s">
        <v>89</v>
      </c>
      <c r="BK728" s="145">
        <f>ROUND(I728*H728,2)</f>
        <v>0</v>
      </c>
      <c r="BL728" s="18" t="s">
        <v>116</v>
      </c>
      <c r="BM728" s="144" t="s">
        <v>801</v>
      </c>
    </row>
    <row r="729" spans="2:65" s="1" customFormat="1" ht="10.199999999999999">
      <c r="B729" s="34"/>
      <c r="D729" s="146" t="s">
        <v>396</v>
      </c>
      <c r="F729" s="147" t="s">
        <v>802</v>
      </c>
      <c r="I729" s="148"/>
      <c r="L729" s="34"/>
      <c r="M729" s="149"/>
      <c r="T729" s="55"/>
      <c r="AT729" s="18" t="s">
        <v>396</v>
      </c>
      <c r="AU729" s="18" t="s">
        <v>103</v>
      </c>
    </row>
    <row r="730" spans="2:65" s="12" customFormat="1" ht="10.199999999999999">
      <c r="B730" s="150"/>
      <c r="D730" s="151" t="s">
        <v>398</v>
      </c>
      <c r="E730" s="152" t="s">
        <v>35</v>
      </c>
      <c r="F730" s="153" t="s">
        <v>399</v>
      </c>
      <c r="H730" s="152" t="s">
        <v>35</v>
      </c>
      <c r="I730" s="154"/>
      <c r="L730" s="150"/>
      <c r="M730" s="155"/>
      <c r="T730" s="156"/>
      <c r="AT730" s="152" t="s">
        <v>398</v>
      </c>
      <c r="AU730" s="152" t="s">
        <v>103</v>
      </c>
      <c r="AV730" s="12" t="s">
        <v>89</v>
      </c>
      <c r="AW730" s="12" t="s">
        <v>42</v>
      </c>
      <c r="AX730" s="12" t="s">
        <v>81</v>
      </c>
      <c r="AY730" s="152" t="s">
        <v>386</v>
      </c>
    </row>
    <row r="731" spans="2:65" s="12" customFormat="1" ht="10.199999999999999">
      <c r="B731" s="150"/>
      <c r="D731" s="151" t="s">
        <v>398</v>
      </c>
      <c r="E731" s="152" t="s">
        <v>35</v>
      </c>
      <c r="F731" s="153" t="s">
        <v>400</v>
      </c>
      <c r="H731" s="152" t="s">
        <v>35</v>
      </c>
      <c r="I731" s="154"/>
      <c r="L731" s="150"/>
      <c r="M731" s="155"/>
      <c r="T731" s="156"/>
      <c r="AT731" s="152" t="s">
        <v>398</v>
      </c>
      <c r="AU731" s="152" t="s">
        <v>103</v>
      </c>
      <c r="AV731" s="12" t="s">
        <v>89</v>
      </c>
      <c r="AW731" s="12" t="s">
        <v>42</v>
      </c>
      <c r="AX731" s="12" t="s">
        <v>81</v>
      </c>
      <c r="AY731" s="152" t="s">
        <v>386</v>
      </c>
    </row>
    <row r="732" spans="2:65" s="12" customFormat="1" ht="10.199999999999999">
      <c r="B732" s="150"/>
      <c r="D732" s="151" t="s">
        <v>398</v>
      </c>
      <c r="E732" s="152" t="s">
        <v>35</v>
      </c>
      <c r="F732" s="153" t="s">
        <v>701</v>
      </c>
      <c r="H732" s="152" t="s">
        <v>35</v>
      </c>
      <c r="I732" s="154"/>
      <c r="L732" s="150"/>
      <c r="M732" s="155"/>
      <c r="T732" s="156"/>
      <c r="AT732" s="152" t="s">
        <v>398</v>
      </c>
      <c r="AU732" s="152" t="s">
        <v>103</v>
      </c>
      <c r="AV732" s="12" t="s">
        <v>89</v>
      </c>
      <c r="AW732" s="12" t="s">
        <v>42</v>
      </c>
      <c r="AX732" s="12" t="s">
        <v>81</v>
      </c>
      <c r="AY732" s="152" t="s">
        <v>386</v>
      </c>
    </row>
    <row r="733" spans="2:65" s="12" customFormat="1" ht="10.199999999999999">
      <c r="B733" s="150"/>
      <c r="D733" s="151" t="s">
        <v>398</v>
      </c>
      <c r="E733" s="152" t="s">
        <v>35</v>
      </c>
      <c r="F733" s="153" t="s">
        <v>790</v>
      </c>
      <c r="H733" s="152" t="s">
        <v>35</v>
      </c>
      <c r="I733" s="154"/>
      <c r="L733" s="150"/>
      <c r="M733" s="155"/>
      <c r="T733" s="156"/>
      <c r="AT733" s="152" t="s">
        <v>398</v>
      </c>
      <c r="AU733" s="152" t="s">
        <v>103</v>
      </c>
      <c r="AV733" s="12" t="s">
        <v>89</v>
      </c>
      <c r="AW733" s="12" t="s">
        <v>42</v>
      </c>
      <c r="AX733" s="12" t="s">
        <v>81</v>
      </c>
      <c r="AY733" s="152" t="s">
        <v>386</v>
      </c>
    </row>
    <row r="734" spans="2:65" s="13" customFormat="1" ht="10.199999999999999">
      <c r="B734" s="157"/>
      <c r="D734" s="151" t="s">
        <v>398</v>
      </c>
      <c r="E734" s="158" t="s">
        <v>35</v>
      </c>
      <c r="F734" s="159" t="s">
        <v>172</v>
      </c>
      <c r="H734" s="160">
        <v>26.94</v>
      </c>
      <c r="I734" s="161"/>
      <c r="L734" s="157"/>
      <c r="M734" s="162"/>
      <c r="T734" s="163"/>
      <c r="AT734" s="164" t="s">
        <v>398</v>
      </c>
      <c r="AU734" s="164" t="s">
        <v>103</v>
      </c>
      <c r="AV734" s="13" t="s">
        <v>91</v>
      </c>
      <c r="AW734" s="13" t="s">
        <v>42</v>
      </c>
      <c r="AX734" s="13" t="s">
        <v>89</v>
      </c>
      <c r="AY734" s="164" t="s">
        <v>386</v>
      </c>
    </row>
    <row r="735" spans="2:65" s="1" customFormat="1" ht="10.199999999999999">
      <c r="B735" s="34"/>
      <c r="D735" s="151" t="s">
        <v>412</v>
      </c>
      <c r="F735" s="165" t="s">
        <v>791</v>
      </c>
      <c r="L735" s="34"/>
      <c r="M735" s="149"/>
      <c r="T735" s="55"/>
      <c r="AU735" s="18" t="s">
        <v>103</v>
      </c>
    </row>
    <row r="736" spans="2:65" s="1" customFormat="1" ht="10.199999999999999">
      <c r="B736" s="34"/>
      <c r="D736" s="151" t="s">
        <v>412</v>
      </c>
      <c r="F736" s="166" t="s">
        <v>792</v>
      </c>
      <c r="H736" s="167">
        <v>26.94</v>
      </c>
      <c r="L736" s="34"/>
      <c r="M736" s="149"/>
      <c r="T736" s="55"/>
      <c r="AU736" s="18" t="s">
        <v>103</v>
      </c>
    </row>
    <row r="737" spans="2:65" s="1" customFormat="1" ht="24.15" customHeight="1">
      <c r="B737" s="34"/>
      <c r="C737" s="133" t="s">
        <v>803</v>
      </c>
      <c r="D737" s="133" t="s">
        <v>390</v>
      </c>
      <c r="E737" s="134" t="s">
        <v>715</v>
      </c>
      <c r="F737" s="135" t="s">
        <v>716</v>
      </c>
      <c r="G737" s="136" t="s">
        <v>442</v>
      </c>
      <c r="H737" s="137">
        <v>26.94</v>
      </c>
      <c r="I737" s="138"/>
      <c r="J737" s="139">
        <f>ROUND(I737*H737,2)</f>
        <v>0</v>
      </c>
      <c r="K737" s="135" t="s">
        <v>394</v>
      </c>
      <c r="L737" s="34"/>
      <c r="M737" s="140" t="s">
        <v>35</v>
      </c>
      <c r="N737" s="141" t="s">
        <v>52</v>
      </c>
      <c r="P737" s="142">
        <f>O737*H737</f>
        <v>0</v>
      </c>
      <c r="Q737" s="142">
        <v>0</v>
      </c>
      <c r="R737" s="142">
        <f>Q737*H737</f>
        <v>0</v>
      </c>
      <c r="S737" s="142">
        <v>0</v>
      </c>
      <c r="T737" s="143">
        <f>S737*H737</f>
        <v>0</v>
      </c>
      <c r="AR737" s="144" t="s">
        <v>116</v>
      </c>
      <c r="AT737" s="144" t="s">
        <v>390</v>
      </c>
      <c r="AU737" s="144" t="s">
        <v>103</v>
      </c>
      <c r="AY737" s="18" t="s">
        <v>386</v>
      </c>
      <c r="BE737" s="145">
        <f>IF(N737="základní",J737,0)</f>
        <v>0</v>
      </c>
      <c r="BF737" s="145">
        <f>IF(N737="snížená",J737,0)</f>
        <v>0</v>
      </c>
      <c r="BG737" s="145">
        <f>IF(N737="zákl. přenesená",J737,0)</f>
        <v>0</v>
      </c>
      <c r="BH737" s="145">
        <f>IF(N737="sníž. přenesená",J737,0)</f>
        <v>0</v>
      </c>
      <c r="BI737" s="145">
        <f>IF(N737="nulová",J737,0)</f>
        <v>0</v>
      </c>
      <c r="BJ737" s="18" t="s">
        <v>89</v>
      </c>
      <c r="BK737" s="145">
        <f>ROUND(I737*H737,2)</f>
        <v>0</v>
      </c>
      <c r="BL737" s="18" t="s">
        <v>116</v>
      </c>
      <c r="BM737" s="144" t="s">
        <v>804</v>
      </c>
    </row>
    <row r="738" spans="2:65" s="1" customFormat="1" ht="10.199999999999999">
      <c r="B738" s="34"/>
      <c r="D738" s="146" t="s">
        <v>396</v>
      </c>
      <c r="F738" s="147" t="s">
        <v>718</v>
      </c>
      <c r="I738" s="148"/>
      <c r="L738" s="34"/>
      <c r="M738" s="149"/>
      <c r="T738" s="55"/>
      <c r="AT738" s="18" t="s">
        <v>396</v>
      </c>
      <c r="AU738" s="18" t="s">
        <v>103</v>
      </c>
    </row>
    <row r="739" spans="2:65" s="12" customFormat="1" ht="10.199999999999999">
      <c r="B739" s="150"/>
      <c r="D739" s="151" t="s">
        <v>398</v>
      </c>
      <c r="E739" s="152" t="s">
        <v>35</v>
      </c>
      <c r="F739" s="153" t="s">
        <v>399</v>
      </c>
      <c r="H739" s="152" t="s">
        <v>35</v>
      </c>
      <c r="I739" s="154"/>
      <c r="L739" s="150"/>
      <c r="M739" s="155"/>
      <c r="T739" s="156"/>
      <c r="AT739" s="152" t="s">
        <v>398</v>
      </c>
      <c r="AU739" s="152" t="s">
        <v>103</v>
      </c>
      <c r="AV739" s="12" t="s">
        <v>89</v>
      </c>
      <c r="AW739" s="12" t="s">
        <v>42</v>
      </c>
      <c r="AX739" s="12" t="s">
        <v>81</v>
      </c>
      <c r="AY739" s="152" t="s">
        <v>386</v>
      </c>
    </row>
    <row r="740" spans="2:65" s="12" customFormat="1" ht="10.199999999999999">
      <c r="B740" s="150"/>
      <c r="D740" s="151" t="s">
        <v>398</v>
      </c>
      <c r="E740" s="152" t="s">
        <v>35</v>
      </c>
      <c r="F740" s="153" t="s">
        <v>400</v>
      </c>
      <c r="H740" s="152" t="s">
        <v>35</v>
      </c>
      <c r="I740" s="154"/>
      <c r="L740" s="150"/>
      <c r="M740" s="155"/>
      <c r="T740" s="156"/>
      <c r="AT740" s="152" t="s">
        <v>398</v>
      </c>
      <c r="AU740" s="152" t="s">
        <v>103</v>
      </c>
      <c r="AV740" s="12" t="s">
        <v>89</v>
      </c>
      <c r="AW740" s="12" t="s">
        <v>42</v>
      </c>
      <c r="AX740" s="12" t="s">
        <v>81</v>
      </c>
      <c r="AY740" s="152" t="s">
        <v>386</v>
      </c>
    </row>
    <row r="741" spans="2:65" s="12" customFormat="1" ht="10.199999999999999">
      <c r="B741" s="150"/>
      <c r="D741" s="151" t="s">
        <v>398</v>
      </c>
      <c r="E741" s="152" t="s">
        <v>35</v>
      </c>
      <c r="F741" s="153" t="s">
        <v>805</v>
      </c>
      <c r="H741" s="152" t="s">
        <v>35</v>
      </c>
      <c r="I741" s="154"/>
      <c r="L741" s="150"/>
      <c r="M741" s="155"/>
      <c r="T741" s="156"/>
      <c r="AT741" s="152" t="s">
        <v>398</v>
      </c>
      <c r="AU741" s="152" t="s">
        <v>103</v>
      </c>
      <c r="AV741" s="12" t="s">
        <v>89</v>
      </c>
      <c r="AW741" s="12" t="s">
        <v>42</v>
      </c>
      <c r="AX741" s="12" t="s">
        <v>81</v>
      </c>
      <c r="AY741" s="152" t="s">
        <v>386</v>
      </c>
    </row>
    <row r="742" spans="2:65" s="12" customFormat="1" ht="10.199999999999999">
      <c r="B742" s="150"/>
      <c r="D742" s="151" t="s">
        <v>398</v>
      </c>
      <c r="E742" s="152" t="s">
        <v>35</v>
      </c>
      <c r="F742" s="153" t="s">
        <v>790</v>
      </c>
      <c r="H742" s="152" t="s">
        <v>35</v>
      </c>
      <c r="I742" s="154"/>
      <c r="L742" s="150"/>
      <c r="M742" s="155"/>
      <c r="T742" s="156"/>
      <c r="AT742" s="152" t="s">
        <v>398</v>
      </c>
      <c r="AU742" s="152" t="s">
        <v>103</v>
      </c>
      <c r="AV742" s="12" t="s">
        <v>89</v>
      </c>
      <c r="AW742" s="12" t="s">
        <v>42</v>
      </c>
      <c r="AX742" s="12" t="s">
        <v>81</v>
      </c>
      <c r="AY742" s="152" t="s">
        <v>386</v>
      </c>
    </row>
    <row r="743" spans="2:65" s="13" customFormat="1" ht="10.199999999999999">
      <c r="B743" s="157"/>
      <c r="D743" s="151" t="s">
        <v>398</v>
      </c>
      <c r="E743" s="158" t="s">
        <v>35</v>
      </c>
      <c r="F743" s="159" t="s">
        <v>161</v>
      </c>
      <c r="H743" s="160">
        <v>26.94</v>
      </c>
      <c r="I743" s="161"/>
      <c r="L743" s="157"/>
      <c r="M743" s="162"/>
      <c r="T743" s="163"/>
      <c r="AT743" s="164" t="s">
        <v>398</v>
      </c>
      <c r="AU743" s="164" t="s">
        <v>103</v>
      </c>
      <c r="AV743" s="13" t="s">
        <v>91</v>
      </c>
      <c r="AW743" s="13" t="s">
        <v>42</v>
      </c>
      <c r="AX743" s="13" t="s">
        <v>89</v>
      </c>
      <c r="AY743" s="164" t="s">
        <v>386</v>
      </c>
    </row>
    <row r="744" spans="2:65" s="1" customFormat="1" ht="10.199999999999999">
      <c r="B744" s="34"/>
      <c r="D744" s="151" t="s">
        <v>412</v>
      </c>
      <c r="F744" s="165" t="s">
        <v>791</v>
      </c>
      <c r="L744" s="34"/>
      <c r="M744" s="149"/>
      <c r="T744" s="55"/>
      <c r="AU744" s="18" t="s">
        <v>103</v>
      </c>
    </row>
    <row r="745" spans="2:65" s="1" customFormat="1" ht="10.199999999999999">
      <c r="B745" s="34"/>
      <c r="D745" s="151" t="s">
        <v>412</v>
      </c>
      <c r="F745" s="166" t="s">
        <v>792</v>
      </c>
      <c r="H745" s="167">
        <v>26.94</v>
      </c>
      <c r="L745" s="34"/>
      <c r="M745" s="149"/>
      <c r="T745" s="55"/>
      <c r="AU745" s="18" t="s">
        <v>103</v>
      </c>
    </row>
    <row r="746" spans="2:65" s="1" customFormat="1" ht="44.25" customHeight="1">
      <c r="B746" s="34"/>
      <c r="C746" s="133" t="s">
        <v>806</v>
      </c>
      <c r="D746" s="133" t="s">
        <v>390</v>
      </c>
      <c r="E746" s="134" t="s">
        <v>720</v>
      </c>
      <c r="F746" s="135" t="s">
        <v>721</v>
      </c>
      <c r="G746" s="136" t="s">
        <v>442</v>
      </c>
      <c r="H746" s="137">
        <v>26.94</v>
      </c>
      <c r="I746" s="138"/>
      <c r="J746" s="139">
        <f>ROUND(I746*H746,2)</f>
        <v>0</v>
      </c>
      <c r="K746" s="135" t="s">
        <v>394</v>
      </c>
      <c r="L746" s="34"/>
      <c r="M746" s="140" t="s">
        <v>35</v>
      </c>
      <c r="N746" s="141" t="s">
        <v>52</v>
      </c>
      <c r="P746" s="142">
        <f>O746*H746</f>
        <v>0</v>
      </c>
      <c r="Q746" s="142">
        <v>0</v>
      </c>
      <c r="R746" s="142">
        <f>Q746*H746</f>
        <v>0</v>
      </c>
      <c r="S746" s="142">
        <v>0</v>
      </c>
      <c r="T746" s="143">
        <f>S746*H746</f>
        <v>0</v>
      </c>
      <c r="AR746" s="144" t="s">
        <v>116</v>
      </c>
      <c r="AT746" s="144" t="s">
        <v>390</v>
      </c>
      <c r="AU746" s="144" t="s">
        <v>103</v>
      </c>
      <c r="AY746" s="18" t="s">
        <v>386</v>
      </c>
      <c r="BE746" s="145">
        <f>IF(N746="základní",J746,0)</f>
        <v>0</v>
      </c>
      <c r="BF746" s="145">
        <f>IF(N746="snížená",J746,0)</f>
        <v>0</v>
      </c>
      <c r="BG746" s="145">
        <f>IF(N746="zákl. přenesená",J746,0)</f>
        <v>0</v>
      </c>
      <c r="BH746" s="145">
        <f>IF(N746="sníž. přenesená",J746,0)</f>
        <v>0</v>
      </c>
      <c r="BI746" s="145">
        <f>IF(N746="nulová",J746,0)</f>
        <v>0</v>
      </c>
      <c r="BJ746" s="18" t="s">
        <v>89</v>
      </c>
      <c r="BK746" s="145">
        <f>ROUND(I746*H746,2)</f>
        <v>0</v>
      </c>
      <c r="BL746" s="18" t="s">
        <v>116</v>
      </c>
      <c r="BM746" s="144" t="s">
        <v>807</v>
      </c>
    </row>
    <row r="747" spans="2:65" s="1" customFormat="1" ht="10.199999999999999">
      <c r="B747" s="34"/>
      <c r="D747" s="146" t="s">
        <v>396</v>
      </c>
      <c r="F747" s="147" t="s">
        <v>723</v>
      </c>
      <c r="I747" s="148"/>
      <c r="L747" s="34"/>
      <c r="M747" s="149"/>
      <c r="T747" s="55"/>
      <c r="AT747" s="18" t="s">
        <v>396</v>
      </c>
      <c r="AU747" s="18" t="s">
        <v>103</v>
      </c>
    </row>
    <row r="748" spans="2:65" s="12" customFormat="1" ht="10.199999999999999">
      <c r="B748" s="150"/>
      <c r="D748" s="151" t="s">
        <v>398</v>
      </c>
      <c r="E748" s="152" t="s">
        <v>35</v>
      </c>
      <c r="F748" s="153" t="s">
        <v>399</v>
      </c>
      <c r="H748" s="152" t="s">
        <v>35</v>
      </c>
      <c r="I748" s="154"/>
      <c r="L748" s="150"/>
      <c r="M748" s="155"/>
      <c r="T748" s="156"/>
      <c r="AT748" s="152" t="s">
        <v>398</v>
      </c>
      <c r="AU748" s="152" t="s">
        <v>103</v>
      </c>
      <c r="AV748" s="12" t="s">
        <v>89</v>
      </c>
      <c r="AW748" s="12" t="s">
        <v>42</v>
      </c>
      <c r="AX748" s="12" t="s">
        <v>81</v>
      </c>
      <c r="AY748" s="152" t="s">
        <v>386</v>
      </c>
    </row>
    <row r="749" spans="2:65" s="12" customFormat="1" ht="10.199999999999999">
      <c r="B749" s="150"/>
      <c r="D749" s="151" t="s">
        <v>398</v>
      </c>
      <c r="E749" s="152" t="s">
        <v>35</v>
      </c>
      <c r="F749" s="153" t="s">
        <v>400</v>
      </c>
      <c r="H749" s="152" t="s">
        <v>35</v>
      </c>
      <c r="I749" s="154"/>
      <c r="L749" s="150"/>
      <c r="M749" s="155"/>
      <c r="T749" s="156"/>
      <c r="AT749" s="152" t="s">
        <v>398</v>
      </c>
      <c r="AU749" s="152" t="s">
        <v>103</v>
      </c>
      <c r="AV749" s="12" t="s">
        <v>89</v>
      </c>
      <c r="AW749" s="12" t="s">
        <v>42</v>
      </c>
      <c r="AX749" s="12" t="s">
        <v>81</v>
      </c>
      <c r="AY749" s="152" t="s">
        <v>386</v>
      </c>
    </row>
    <row r="750" spans="2:65" s="12" customFormat="1" ht="10.199999999999999">
      <c r="B750" s="150"/>
      <c r="D750" s="151" t="s">
        <v>398</v>
      </c>
      <c r="E750" s="152" t="s">
        <v>35</v>
      </c>
      <c r="F750" s="153" t="s">
        <v>701</v>
      </c>
      <c r="H750" s="152" t="s">
        <v>35</v>
      </c>
      <c r="I750" s="154"/>
      <c r="L750" s="150"/>
      <c r="M750" s="155"/>
      <c r="T750" s="156"/>
      <c r="AT750" s="152" t="s">
        <v>398</v>
      </c>
      <c r="AU750" s="152" t="s">
        <v>103</v>
      </c>
      <c r="AV750" s="12" t="s">
        <v>89</v>
      </c>
      <c r="AW750" s="12" t="s">
        <v>42</v>
      </c>
      <c r="AX750" s="12" t="s">
        <v>81</v>
      </c>
      <c r="AY750" s="152" t="s">
        <v>386</v>
      </c>
    </row>
    <row r="751" spans="2:65" s="12" customFormat="1" ht="10.199999999999999">
      <c r="B751" s="150"/>
      <c r="D751" s="151" t="s">
        <v>398</v>
      </c>
      <c r="E751" s="152" t="s">
        <v>35</v>
      </c>
      <c r="F751" s="153" t="s">
        <v>790</v>
      </c>
      <c r="H751" s="152" t="s">
        <v>35</v>
      </c>
      <c r="I751" s="154"/>
      <c r="L751" s="150"/>
      <c r="M751" s="155"/>
      <c r="T751" s="156"/>
      <c r="AT751" s="152" t="s">
        <v>398</v>
      </c>
      <c r="AU751" s="152" t="s">
        <v>103</v>
      </c>
      <c r="AV751" s="12" t="s">
        <v>89</v>
      </c>
      <c r="AW751" s="12" t="s">
        <v>42</v>
      </c>
      <c r="AX751" s="12" t="s">
        <v>81</v>
      </c>
      <c r="AY751" s="152" t="s">
        <v>386</v>
      </c>
    </row>
    <row r="752" spans="2:65" s="13" customFormat="1" ht="10.199999999999999">
      <c r="B752" s="157"/>
      <c r="D752" s="151" t="s">
        <v>398</v>
      </c>
      <c r="E752" s="158" t="s">
        <v>35</v>
      </c>
      <c r="F752" s="159" t="s">
        <v>158</v>
      </c>
      <c r="H752" s="160">
        <v>26.94</v>
      </c>
      <c r="I752" s="161"/>
      <c r="L752" s="157"/>
      <c r="M752" s="162"/>
      <c r="T752" s="163"/>
      <c r="AT752" s="164" t="s">
        <v>398</v>
      </c>
      <c r="AU752" s="164" t="s">
        <v>103</v>
      </c>
      <c r="AV752" s="13" t="s">
        <v>91</v>
      </c>
      <c r="AW752" s="13" t="s">
        <v>42</v>
      </c>
      <c r="AX752" s="13" t="s">
        <v>89</v>
      </c>
      <c r="AY752" s="164" t="s">
        <v>386</v>
      </c>
    </row>
    <row r="753" spans="2:65" s="1" customFormat="1" ht="10.199999999999999">
      <c r="B753" s="34"/>
      <c r="D753" s="151" t="s">
        <v>412</v>
      </c>
      <c r="F753" s="165" t="s">
        <v>791</v>
      </c>
      <c r="L753" s="34"/>
      <c r="M753" s="149"/>
      <c r="T753" s="55"/>
      <c r="AU753" s="18" t="s">
        <v>103</v>
      </c>
    </row>
    <row r="754" spans="2:65" s="1" customFormat="1" ht="10.199999999999999">
      <c r="B754" s="34"/>
      <c r="D754" s="151" t="s">
        <v>412</v>
      </c>
      <c r="F754" s="166" t="s">
        <v>792</v>
      </c>
      <c r="H754" s="167">
        <v>26.94</v>
      </c>
      <c r="L754" s="34"/>
      <c r="M754" s="149"/>
      <c r="T754" s="55"/>
      <c r="AU754" s="18" t="s">
        <v>103</v>
      </c>
    </row>
    <row r="755" spans="2:65" s="1" customFormat="1" ht="33" customHeight="1">
      <c r="B755" s="34"/>
      <c r="C755" s="133" t="s">
        <v>808</v>
      </c>
      <c r="D755" s="133" t="s">
        <v>390</v>
      </c>
      <c r="E755" s="134" t="s">
        <v>809</v>
      </c>
      <c r="F755" s="135" t="s">
        <v>810</v>
      </c>
      <c r="G755" s="136" t="s">
        <v>442</v>
      </c>
      <c r="H755" s="137">
        <v>26.94</v>
      </c>
      <c r="I755" s="138"/>
      <c r="J755" s="139">
        <f>ROUND(I755*H755,2)</f>
        <v>0</v>
      </c>
      <c r="K755" s="135" t="s">
        <v>394</v>
      </c>
      <c r="L755" s="34"/>
      <c r="M755" s="140" t="s">
        <v>35</v>
      </c>
      <c r="N755" s="141" t="s">
        <v>52</v>
      </c>
      <c r="P755" s="142">
        <f>O755*H755</f>
        <v>0</v>
      </c>
      <c r="Q755" s="142">
        <v>0</v>
      </c>
      <c r="R755" s="142">
        <f>Q755*H755</f>
        <v>0</v>
      </c>
      <c r="S755" s="142">
        <v>0.01</v>
      </c>
      <c r="T755" s="143">
        <f>S755*H755</f>
        <v>0.26940000000000003</v>
      </c>
      <c r="AR755" s="144" t="s">
        <v>116</v>
      </c>
      <c r="AT755" s="144" t="s">
        <v>390</v>
      </c>
      <c r="AU755" s="144" t="s">
        <v>103</v>
      </c>
      <c r="AY755" s="18" t="s">
        <v>386</v>
      </c>
      <c r="BE755" s="145">
        <f>IF(N755="základní",J755,0)</f>
        <v>0</v>
      </c>
      <c r="BF755" s="145">
        <f>IF(N755="snížená",J755,0)</f>
        <v>0</v>
      </c>
      <c r="BG755" s="145">
        <f>IF(N755="zákl. přenesená",J755,0)</f>
        <v>0</v>
      </c>
      <c r="BH755" s="145">
        <f>IF(N755="sníž. přenesená",J755,0)</f>
        <v>0</v>
      </c>
      <c r="BI755" s="145">
        <f>IF(N755="nulová",J755,0)</f>
        <v>0</v>
      </c>
      <c r="BJ755" s="18" t="s">
        <v>89</v>
      </c>
      <c r="BK755" s="145">
        <f>ROUND(I755*H755,2)</f>
        <v>0</v>
      </c>
      <c r="BL755" s="18" t="s">
        <v>116</v>
      </c>
      <c r="BM755" s="144" t="s">
        <v>811</v>
      </c>
    </row>
    <row r="756" spans="2:65" s="1" customFormat="1" ht="10.199999999999999">
      <c r="B756" s="34"/>
      <c r="D756" s="146" t="s">
        <v>396</v>
      </c>
      <c r="F756" s="147" t="s">
        <v>812</v>
      </c>
      <c r="I756" s="148"/>
      <c r="L756" s="34"/>
      <c r="M756" s="149"/>
      <c r="T756" s="55"/>
      <c r="AT756" s="18" t="s">
        <v>396</v>
      </c>
      <c r="AU756" s="18" t="s">
        <v>103</v>
      </c>
    </row>
    <row r="757" spans="2:65" s="12" customFormat="1" ht="10.199999999999999">
      <c r="B757" s="150"/>
      <c r="D757" s="151" t="s">
        <v>398</v>
      </c>
      <c r="E757" s="152" t="s">
        <v>35</v>
      </c>
      <c r="F757" s="153" t="s">
        <v>399</v>
      </c>
      <c r="H757" s="152" t="s">
        <v>35</v>
      </c>
      <c r="I757" s="154"/>
      <c r="L757" s="150"/>
      <c r="M757" s="155"/>
      <c r="T757" s="156"/>
      <c r="AT757" s="152" t="s">
        <v>398</v>
      </c>
      <c r="AU757" s="152" t="s">
        <v>103</v>
      </c>
      <c r="AV757" s="12" t="s">
        <v>89</v>
      </c>
      <c r="AW757" s="12" t="s">
        <v>42</v>
      </c>
      <c r="AX757" s="12" t="s">
        <v>81</v>
      </c>
      <c r="AY757" s="152" t="s">
        <v>386</v>
      </c>
    </row>
    <row r="758" spans="2:65" s="12" customFormat="1" ht="10.199999999999999">
      <c r="B758" s="150"/>
      <c r="D758" s="151" t="s">
        <v>398</v>
      </c>
      <c r="E758" s="152" t="s">
        <v>35</v>
      </c>
      <c r="F758" s="153" t="s">
        <v>400</v>
      </c>
      <c r="H758" s="152" t="s">
        <v>35</v>
      </c>
      <c r="I758" s="154"/>
      <c r="L758" s="150"/>
      <c r="M758" s="155"/>
      <c r="T758" s="156"/>
      <c r="AT758" s="152" t="s">
        <v>398</v>
      </c>
      <c r="AU758" s="152" t="s">
        <v>103</v>
      </c>
      <c r="AV758" s="12" t="s">
        <v>89</v>
      </c>
      <c r="AW758" s="12" t="s">
        <v>42</v>
      </c>
      <c r="AX758" s="12" t="s">
        <v>81</v>
      </c>
      <c r="AY758" s="152" t="s">
        <v>386</v>
      </c>
    </row>
    <row r="759" spans="2:65" s="12" customFormat="1" ht="10.199999999999999">
      <c r="B759" s="150"/>
      <c r="D759" s="151" t="s">
        <v>398</v>
      </c>
      <c r="E759" s="152" t="s">
        <v>35</v>
      </c>
      <c r="F759" s="153" t="s">
        <v>701</v>
      </c>
      <c r="H759" s="152" t="s">
        <v>35</v>
      </c>
      <c r="I759" s="154"/>
      <c r="L759" s="150"/>
      <c r="M759" s="155"/>
      <c r="T759" s="156"/>
      <c r="AT759" s="152" t="s">
        <v>398</v>
      </c>
      <c r="AU759" s="152" t="s">
        <v>103</v>
      </c>
      <c r="AV759" s="12" t="s">
        <v>89</v>
      </c>
      <c r="AW759" s="12" t="s">
        <v>42</v>
      </c>
      <c r="AX759" s="12" t="s">
        <v>81</v>
      </c>
      <c r="AY759" s="152" t="s">
        <v>386</v>
      </c>
    </row>
    <row r="760" spans="2:65" s="12" customFormat="1" ht="10.199999999999999">
      <c r="B760" s="150"/>
      <c r="D760" s="151" t="s">
        <v>398</v>
      </c>
      <c r="E760" s="152" t="s">
        <v>35</v>
      </c>
      <c r="F760" s="153" t="s">
        <v>790</v>
      </c>
      <c r="H760" s="152" t="s">
        <v>35</v>
      </c>
      <c r="I760" s="154"/>
      <c r="L760" s="150"/>
      <c r="M760" s="155"/>
      <c r="T760" s="156"/>
      <c r="AT760" s="152" t="s">
        <v>398</v>
      </c>
      <c r="AU760" s="152" t="s">
        <v>103</v>
      </c>
      <c r="AV760" s="12" t="s">
        <v>89</v>
      </c>
      <c r="AW760" s="12" t="s">
        <v>42</v>
      </c>
      <c r="AX760" s="12" t="s">
        <v>81</v>
      </c>
      <c r="AY760" s="152" t="s">
        <v>386</v>
      </c>
    </row>
    <row r="761" spans="2:65" s="13" customFormat="1" ht="10.199999999999999">
      <c r="B761" s="157"/>
      <c r="D761" s="151" t="s">
        <v>398</v>
      </c>
      <c r="E761" s="158" t="s">
        <v>35</v>
      </c>
      <c r="F761" s="159" t="s">
        <v>158</v>
      </c>
      <c r="H761" s="160">
        <v>26.94</v>
      </c>
      <c r="I761" s="161"/>
      <c r="L761" s="157"/>
      <c r="M761" s="162"/>
      <c r="T761" s="163"/>
      <c r="AT761" s="164" t="s">
        <v>398</v>
      </c>
      <c r="AU761" s="164" t="s">
        <v>103</v>
      </c>
      <c r="AV761" s="13" t="s">
        <v>91</v>
      </c>
      <c r="AW761" s="13" t="s">
        <v>42</v>
      </c>
      <c r="AX761" s="13" t="s">
        <v>89</v>
      </c>
      <c r="AY761" s="164" t="s">
        <v>386</v>
      </c>
    </row>
    <row r="762" spans="2:65" s="1" customFormat="1" ht="10.199999999999999">
      <c r="B762" s="34"/>
      <c r="D762" s="151" t="s">
        <v>412</v>
      </c>
      <c r="F762" s="165" t="s">
        <v>791</v>
      </c>
      <c r="L762" s="34"/>
      <c r="M762" s="149"/>
      <c r="T762" s="55"/>
      <c r="AU762" s="18" t="s">
        <v>103</v>
      </c>
    </row>
    <row r="763" spans="2:65" s="1" customFormat="1" ht="10.199999999999999">
      <c r="B763" s="34"/>
      <c r="D763" s="151" t="s">
        <v>412</v>
      </c>
      <c r="F763" s="166" t="s">
        <v>792</v>
      </c>
      <c r="H763" s="167">
        <v>26.94</v>
      </c>
      <c r="L763" s="34"/>
      <c r="M763" s="149"/>
      <c r="T763" s="55"/>
      <c r="AU763" s="18" t="s">
        <v>103</v>
      </c>
    </row>
    <row r="764" spans="2:65" s="1" customFormat="1" ht="62.7" customHeight="1">
      <c r="B764" s="34"/>
      <c r="C764" s="133" t="s">
        <v>813</v>
      </c>
      <c r="D764" s="133" t="s">
        <v>390</v>
      </c>
      <c r="E764" s="134" t="s">
        <v>814</v>
      </c>
      <c r="F764" s="135" t="s">
        <v>815</v>
      </c>
      <c r="G764" s="136" t="s">
        <v>442</v>
      </c>
      <c r="H764" s="137">
        <v>22.899000000000001</v>
      </c>
      <c r="I764" s="138"/>
      <c r="J764" s="139">
        <f>ROUND(I764*H764,2)</f>
        <v>0</v>
      </c>
      <c r="K764" s="135" t="s">
        <v>394</v>
      </c>
      <c r="L764" s="34"/>
      <c r="M764" s="140" t="s">
        <v>35</v>
      </c>
      <c r="N764" s="141" t="s">
        <v>52</v>
      </c>
      <c r="P764" s="142">
        <f>O764*H764</f>
        <v>0</v>
      </c>
      <c r="Q764" s="142">
        <v>0</v>
      </c>
      <c r="R764" s="142">
        <f>Q764*H764</f>
        <v>0</v>
      </c>
      <c r="S764" s="142">
        <v>0.02</v>
      </c>
      <c r="T764" s="143">
        <f>S764*H764</f>
        <v>0.45798000000000005</v>
      </c>
      <c r="AR764" s="144" t="s">
        <v>116</v>
      </c>
      <c r="AT764" s="144" t="s">
        <v>390</v>
      </c>
      <c r="AU764" s="144" t="s">
        <v>103</v>
      </c>
      <c r="AY764" s="18" t="s">
        <v>386</v>
      </c>
      <c r="BE764" s="145">
        <f>IF(N764="základní",J764,0)</f>
        <v>0</v>
      </c>
      <c r="BF764" s="145">
        <f>IF(N764="snížená",J764,0)</f>
        <v>0</v>
      </c>
      <c r="BG764" s="145">
        <f>IF(N764="zákl. přenesená",J764,0)</f>
        <v>0</v>
      </c>
      <c r="BH764" s="145">
        <f>IF(N764="sníž. přenesená",J764,0)</f>
        <v>0</v>
      </c>
      <c r="BI764" s="145">
        <f>IF(N764="nulová",J764,0)</f>
        <v>0</v>
      </c>
      <c r="BJ764" s="18" t="s">
        <v>89</v>
      </c>
      <c r="BK764" s="145">
        <f>ROUND(I764*H764,2)</f>
        <v>0</v>
      </c>
      <c r="BL764" s="18" t="s">
        <v>116</v>
      </c>
      <c r="BM764" s="144" t="s">
        <v>816</v>
      </c>
    </row>
    <row r="765" spans="2:65" s="1" customFormat="1" ht="10.199999999999999">
      <c r="B765" s="34"/>
      <c r="D765" s="146" t="s">
        <v>396</v>
      </c>
      <c r="F765" s="147" t="s">
        <v>817</v>
      </c>
      <c r="I765" s="148"/>
      <c r="L765" s="34"/>
      <c r="M765" s="149"/>
      <c r="T765" s="55"/>
      <c r="AT765" s="18" t="s">
        <v>396</v>
      </c>
      <c r="AU765" s="18" t="s">
        <v>103</v>
      </c>
    </row>
    <row r="766" spans="2:65" s="12" customFormat="1" ht="10.199999999999999">
      <c r="B766" s="150"/>
      <c r="D766" s="151" t="s">
        <v>398</v>
      </c>
      <c r="E766" s="152" t="s">
        <v>35</v>
      </c>
      <c r="F766" s="153" t="s">
        <v>399</v>
      </c>
      <c r="H766" s="152" t="s">
        <v>35</v>
      </c>
      <c r="I766" s="154"/>
      <c r="L766" s="150"/>
      <c r="M766" s="155"/>
      <c r="T766" s="156"/>
      <c r="AT766" s="152" t="s">
        <v>398</v>
      </c>
      <c r="AU766" s="152" t="s">
        <v>103</v>
      </c>
      <c r="AV766" s="12" t="s">
        <v>89</v>
      </c>
      <c r="AW766" s="12" t="s">
        <v>42</v>
      </c>
      <c r="AX766" s="12" t="s">
        <v>81</v>
      </c>
      <c r="AY766" s="152" t="s">
        <v>386</v>
      </c>
    </row>
    <row r="767" spans="2:65" s="12" customFormat="1" ht="10.199999999999999">
      <c r="B767" s="150"/>
      <c r="D767" s="151" t="s">
        <v>398</v>
      </c>
      <c r="E767" s="152" t="s">
        <v>35</v>
      </c>
      <c r="F767" s="153" t="s">
        <v>818</v>
      </c>
      <c r="H767" s="152" t="s">
        <v>35</v>
      </c>
      <c r="I767" s="154"/>
      <c r="L767" s="150"/>
      <c r="M767" s="155"/>
      <c r="T767" s="156"/>
      <c r="AT767" s="152" t="s">
        <v>398</v>
      </c>
      <c r="AU767" s="152" t="s">
        <v>103</v>
      </c>
      <c r="AV767" s="12" t="s">
        <v>89</v>
      </c>
      <c r="AW767" s="12" t="s">
        <v>42</v>
      </c>
      <c r="AX767" s="12" t="s">
        <v>81</v>
      </c>
      <c r="AY767" s="152" t="s">
        <v>386</v>
      </c>
    </row>
    <row r="768" spans="2:65" s="12" customFormat="1" ht="20.399999999999999">
      <c r="B768" s="150"/>
      <c r="D768" s="151" t="s">
        <v>398</v>
      </c>
      <c r="E768" s="152" t="s">
        <v>35</v>
      </c>
      <c r="F768" s="153" t="s">
        <v>819</v>
      </c>
      <c r="H768" s="152" t="s">
        <v>35</v>
      </c>
      <c r="I768" s="154"/>
      <c r="L768" s="150"/>
      <c r="M768" s="155"/>
      <c r="T768" s="156"/>
      <c r="AT768" s="152" t="s">
        <v>398</v>
      </c>
      <c r="AU768" s="152" t="s">
        <v>103</v>
      </c>
      <c r="AV768" s="12" t="s">
        <v>89</v>
      </c>
      <c r="AW768" s="12" t="s">
        <v>42</v>
      </c>
      <c r="AX768" s="12" t="s">
        <v>81</v>
      </c>
      <c r="AY768" s="152" t="s">
        <v>386</v>
      </c>
    </row>
    <row r="769" spans="2:65" s="13" customFormat="1" ht="10.199999999999999">
      <c r="B769" s="157"/>
      <c r="D769" s="151" t="s">
        <v>398</v>
      </c>
      <c r="E769" s="158" t="s">
        <v>35</v>
      </c>
      <c r="F769" s="159" t="s">
        <v>163</v>
      </c>
      <c r="H769" s="160">
        <v>22.899000000000001</v>
      </c>
      <c r="I769" s="161"/>
      <c r="L769" s="157"/>
      <c r="M769" s="162"/>
      <c r="T769" s="163"/>
      <c r="AT769" s="164" t="s">
        <v>398</v>
      </c>
      <c r="AU769" s="164" t="s">
        <v>103</v>
      </c>
      <c r="AV769" s="13" t="s">
        <v>91</v>
      </c>
      <c r="AW769" s="13" t="s">
        <v>42</v>
      </c>
      <c r="AX769" s="13" t="s">
        <v>89</v>
      </c>
      <c r="AY769" s="164" t="s">
        <v>386</v>
      </c>
    </row>
    <row r="770" spans="2:65" s="1" customFormat="1" ht="10.199999999999999">
      <c r="B770" s="34"/>
      <c r="D770" s="151" t="s">
        <v>412</v>
      </c>
      <c r="F770" s="165" t="s">
        <v>791</v>
      </c>
      <c r="L770" s="34"/>
      <c r="M770" s="149"/>
      <c r="T770" s="55"/>
      <c r="AU770" s="18" t="s">
        <v>103</v>
      </c>
    </row>
    <row r="771" spans="2:65" s="1" customFormat="1" ht="10.199999999999999">
      <c r="B771" s="34"/>
      <c r="D771" s="151" t="s">
        <v>412</v>
      </c>
      <c r="F771" s="166" t="s">
        <v>792</v>
      </c>
      <c r="H771" s="167">
        <v>26.94</v>
      </c>
      <c r="L771" s="34"/>
      <c r="M771" s="149"/>
      <c r="T771" s="55"/>
      <c r="AU771" s="18" t="s">
        <v>103</v>
      </c>
    </row>
    <row r="772" spans="2:65" s="1" customFormat="1" ht="62.7" customHeight="1">
      <c r="B772" s="34"/>
      <c r="C772" s="133" t="s">
        <v>820</v>
      </c>
      <c r="D772" s="133" t="s">
        <v>390</v>
      </c>
      <c r="E772" s="134" t="s">
        <v>821</v>
      </c>
      <c r="F772" s="135" t="s">
        <v>822</v>
      </c>
      <c r="G772" s="136" t="s">
        <v>442</v>
      </c>
      <c r="H772" s="137">
        <v>4.0410000000000004</v>
      </c>
      <c r="I772" s="138"/>
      <c r="J772" s="139">
        <f>ROUND(I772*H772,2)</f>
        <v>0</v>
      </c>
      <c r="K772" s="135" t="s">
        <v>394</v>
      </c>
      <c r="L772" s="34"/>
      <c r="M772" s="140" t="s">
        <v>35</v>
      </c>
      <c r="N772" s="141" t="s">
        <v>52</v>
      </c>
      <c r="P772" s="142">
        <f>O772*H772</f>
        <v>0</v>
      </c>
      <c r="Q772" s="142">
        <v>0</v>
      </c>
      <c r="R772" s="142">
        <f>Q772*H772</f>
        <v>0</v>
      </c>
      <c r="S772" s="142">
        <v>0.02</v>
      </c>
      <c r="T772" s="143">
        <f>S772*H772</f>
        <v>8.0820000000000003E-2</v>
      </c>
      <c r="AR772" s="144" t="s">
        <v>116</v>
      </c>
      <c r="AT772" s="144" t="s">
        <v>390</v>
      </c>
      <c r="AU772" s="144" t="s">
        <v>103</v>
      </c>
      <c r="AY772" s="18" t="s">
        <v>386</v>
      </c>
      <c r="BE772" s="145">
        <f>IF(N772="základní",J772,0)</f>
        <v>0</v>
      </c>
      <c r="BF772" s="145">
        <f>IF(N772="snížená",J772,0)</f>
        <v>0</v>
      </c>
      <c r="BG772" s="145">
        <f>IF(N772="zákl. přenesená",J772,0)</f>
        <v>0</v>
      </c>
      <c r="BH772" s="145">
        <f>IF(N772="sníž. přenesená",J772,0)</f>
        <v>0</v>
      </c>
      <c r="BI772" s="145">
        <f>IF(N772="nulová",J772,0)</f>
        <v>0</v>
      </c>
      <c r="BJ772" s="18" t="s">
        <v>89</v>
      </c>
      <c r="BK772" s="145">
        <f>ROUND(I772*H772,2)</f>
        <v>0</v>
      </c>
      <c r="BL772" s="18" t="s">
        <v>116</v>
      </c>
      <c r="BM772" s="144" t="s">
        <v>823</v>
      </c>
    </row>
    <row r="773" spans="2:65" s="1" customFormat="1" ht="10.199999999999999">
      <c r="B773" s="34"/>
      <c r="D773" s="146" t="s">
        <v>396</v>
      </c>
      <c r="F773" s="147" t="s">
        <v>824</v>
      </c>
      <c r="I773" s="148"/>
      <c r="L773" s="34"/>
      <c r="M773" s="149"/>
      <c r="T773" s="55"/>
      <c r="AT773" s="18" t="s">
        <v>396</v>
      </c>
      <c r="AU773" s="18" t="s">
        <v>103</v>
      </c>
    </row>
    <row r="774" spans="2:65" s="12" customFormat="1" ht="10.199999999999999">
      <c r="B774" s="150"/>
      <c r="D774" s="151" t="s">
        <v>398</v>
      </c>
      <c r="E774" s="152" t="s">
        <v>35</v>
      </c>
      <c r="F774" s="153" t="s">
        <v>399</v>
      </c>
      <c r="H774" s="152" t="s">
        <v>35</v>
      </c>
      <c r="I774" s="154"/>
      <c r="L774" s="150"/>
      <c r="M774" s="155"/>
      <c r="T774" s="156"/>
      <c r="AT774" s="152" t="s">
        <v>398</v>
      </c>
      <c r="AU774" s="152" t="s">
        <v>103</v>
      </c>
      <c r="AV774" s="12" t="s">
        <v>89</v>
      </c>
      <c r="AW774" s="12" t="s">
        <v>42</v>
      </c>
      <c r="AX774" s="12" t="s">
        <v>81</v>
      </c>
      <c r="AY774" s="152" t="s">
        <v>386</v>
      </c>
    </row>
    <row r="775" spans="2:65" s="12" customFormat="1" ht="10.199999999999999">
      <c r="B775" s="150"/>
      <c r="D775" s="151" t="s">
        <v>398</v>
      </c>
      <c r="E775" s="152" t="s">
        <v>35</v>
      </c>
      <c r="F775" s="153" t="s">
        <v>818</v>
      </c>
      <c r="H775" s="152" t="s">
        <v>35</v>
      </c>
      <c r="I775" s="154"/>
      <c r="L775" s="150"/>
      <c r="M775" s="155"/>
      <c r="T775" s="156"/>
      <c r="AT775" s="152" t="s">
        <v>398</v>
      </c>
      <c r="AU775" s="152" t="s">
        <v>103</v>
      </c>
      <c r="AV775" s="12" t="s">
        <v>89</v>
      </c>
      <c r="AW775" s="12" t="s">
        <v>42</v>
      </c>
      <c r="AX775" s="12" t="s">
        <v>81</v>
      </c>
      <c r="AY775" s="152" t="s">
        <v>386</v>
      </c>
    </row>
    <row r="776" spans="2:65" s="12" customFormat="1" ht="20.399999999999999">
      <c r="B776" s="150"/>
      <c r="D776" s="151" t="s">
        <v>398</v>
      </c>
      <c r="E776" s="152" t="s">
        <v>35</v>
      </c>
      <c r="F776" s="153" t="s">
        <v>825</v>
      </c>
      <c r="H776" s="152" t="s">
        <v>35</v>
      </c>
      <c r="I776" s="154"/>
      <c r="L776" s="150"/>
      <c r="M776" s="155"/>
      <c r="T776" s="156"/>
      <c r="AT776" s="152" t="s">
        <v>398</v>
      </c>
      <c r="AU776" s="152" t="s">
        <v>103</v>
      </c>
      <c r="AV776" s="12" t="s">
        <v>89</v>
      </c>
      <c r="AW776" s="12" t="s">
        <v>42</v>
      </c>
      <c r="AX776" s="12" t="s">
        <v>81</v>
      </c>
      <c r="AY776" s="152" t="s">
        <v>386</v>
      </c>
    </row>
    <row r="777" spans="2:65" s="13" customFormat="1" ht="10.199999999999999">
      <c r="B777" s="157"/>
      <c r="D777" s="151" t="s">
        <v>398</v>
      </c>
      <c r="E777" s="158" t="s">
        <v>35</v>
      </c>
      <c r="F777" s="159" t="s">
        <v>166</v>
      </c>
      <c r="H777" s="160">
        <v>4.0410000000000004</v>
      </c>
      <c r="I777" s="161"/>
      <c r="L777" s="157"/>
      <c r="M777" s="162"/>
      <c r="T777" s="163"/>
      <c r="AT777" s="164" t="s">
        <v>398</v>
      </c>
      <c r="AU777" s="164" t="s">
        <v>103</v>
      </c>
      <c r="AV777" s="13" t="s">
        <v>91</v>
      </c>
      <c r="AW777" s="13" t="s">
        <v>42</v>
      </c>
      <c r="AX777" s="13" t="s">
        <v>89</v>
      </c>
      <c r="AY777" s="164" t="s">
        <v>386</v>
      </c>
    </row>
    <row r="778" spans="2:65" s="1" customFormat="1" ht="10.199999999999999">
      <c r="B778" s="34"/>
      <c r="D778" s="151" t="s">
        <v>412</v>
      </c>
      <c r="F778" s="165" t="s">
        <v>791</v>
      </c>
      <c r="L778" s="34"/>
      <c r="M778" s="149"/>
      <c r="T778" s="55"/>
      <c r="AU778" s="18" t="s">
        <v>103</v>
      </c>
    </row>
    <row r="779" spans="2:65" s="1" customFormat="1" ht="10.199999999999999">
      <c r="B779" s="34"/>
      <c r="D779" s="151" t="s">
        <v>412</v>
      </c>
      <c r="F779" s="166" t="s">
        <v>792</v>
      </c>
      <c r="H779" s="167">
        <v>26.94</v>
      </c>
      <c r="L779" s="34"/>
      <c r="M779" s="149"/>
      <c r="T779" s="55"/>
      <c r="AU779" s="18" t="s">
        <v>103</v>
      </c>
    </row>
    <row r="780" spans="2:65" s="11" customFormat="1" ht="20.85" customHeight="1">
      <c r="B780" s="121"/>
      <c r="D780" s="122" t="s">
        <v>80</v>
      </c>
      <c r="E780" s="131" t="s">
        <v>826</v>
      </c>
      <c r="F780" s="131" t="s">
        <v>827</v>
      </c>
      <c r="I780" s="124"/>
      <c r="J780" s="132">
        <f>BK780</f>
        <v>0</v>
      </c>
      <c r="L780" s="121"/>
      <c r="M780" s="126"/>
      <c r="P780" s="127">
        <f>SUM(P781:P823)</f>
        <v>0</v>
      </c>
      <c r="R780" s="127">
        <f>SUM(R781:R823)</f>
        <v>44.952795499999993</v>
      </c>
      <c r="T780" s="128">
        <f>SUM(T781:T823)</f>
        <v>0</v>
      </c>
      <c r="AR780" s="122" t="s">
        <v>89</v>
      </c>
      <c r="AT780" s="129" t="s">
        <v>80</v>
      </c>
      <c r="AU780" s="129" t="s">
        <v>91</v>
      </c>
      <c r="AY780" s="122" t="s">
        <v>386</v>
      </c>
      <c r="BK780" s="130">
        <f>SUM(BK781:BK823)</f>
        <v>0</v>
      </c>
    </row>
    <row r="781" spans="2:65" s="1" customFormat="1" ht="33" customHeight="1">
      <c r="B781" s="34"/>
      <c r="C781" s="133" t="s">
        <v>828</v>
      </c>
      <c r="D781" s="133" t="s">
        <v>390</v>
      </c>
      <c r="E781" s="134" t="s">
        <v>829</v>
      </c>
      <c r="F781" s="135" t="s">
        <v>830</v>
      </c>
      <c r="G781" s="136" t="s">
        <v>442</v>
      </c>
      <c r="H781" s="137">
        <v>365.18</v>
      </c>
      <c r="I781" s="138"/>
      <c r="J781" s="139">
        <f>ROUND(I781*H781,2)</f>
        <v>0</v>
      </c>
      <c r="K781" s="135" t="s">
        <v>394</v>
      </c>
      <c r="L781" s="34"/>
      <c r="M781" s="140" t="s">
        <v>35</v>
      </c>
      <c r="N781" s="141" t="s">
        <v>52</v>
      </c>
      <c r="P781" s="142">
        <f>O781*H781</f>
        <v>0</v>
      </c>
      <c r="Q781" s="142">
        <v>0</v>
      </c>
      <c r="R781" s="142">
        <f>Q781*H781</f>
        <v>0</v>
      </c>
      <c r="S781" s="142">
        <v>0</v>
      </c>
      <c r="T781" s="143">
        <f>S781*H781</f>
        <v>0</v>
      </c>
      <c r="AR781" s="144" t="s">
        <v>116</v>
      </c>
      <c r="AT781" s="144" t="s">
        <v>390</v>
      </c>
      <c r="AU781" s="144" t="s">
        <v>103</v>
      </c>
      <c r="AY781" s="18" t="s">
        <v>386</v>
      </c>
      <c r="BE781" s="145">
        <f>IF(N781="základní",J781,0)</f>
        <v>0</v>
      </c>
      <c r="BF781" s="145">
        <f>IF(N781="snížená",J781,0)</f>
        <v>0</v>
      </c>
      <c r="BG781" s="145">
        <f>IF(N781="zákl. přenesená",J781,0)</f>
        <v>0</v>
      </c>
      <c r="BH781" s="145">
        <f>IF(N781="sníž. přenesená",J781,0)</f>
        <v>0</v>
      </c>
      <c r="BI781" s="145">
        <f>IF(N781="nulová",J781,0)</f>
        <v>0</v>
      </c>
      <c r="BJ781" s="18" t="s">
        <v>89</v>
      </c>
      <c r="BK781" s="145">
        <f>ROUND(I781*H781,2)</f>
        <v>0</v>
      </c>
      <c r="BL781" s="18" t="s">
        <v>116</v>
      </c>
      <c r="BM781" s="144" t="s">
        <v>831</v>
      </c>
    </row>
    <row r="782" spans="2:65" s="1" customFormat="1" ht="10.199999999999999">
      <c r="B782" s="34"/>
      <c r="D782" s="146" t="s">
        <v>396</v>
      </c>
      <c r="F782" s="147" t="s">
        <v>832</v>
      </c>
      <c r="I782" s="148"/>
      <c r="L782" s="34"/>
      <c r="M782" s="149"/>
      <c r="T782" s="55"/>
      <c r="AT782" s="18" t="s">
        <v>396</v>
      </c>
      <c r="AU782" s="18" t="s">
        <v>103</v>
      </c>
    </row>
    <row r="783" spans="2:65" s="12" customFormat="1" ht="10.199999999999999">
      <c r="B783" s="150"/>
      <c r="D783" s="151" t="s">
        <v>398</v>
      </c>
      <c r="E783" s="152" t="s">
        <v>35</v>
      </c>
      <c r="F783" s="153" t="s">
        <v>399</v>
      </c>
      <c r="H783" s="152" t="s">
        <v>35</v>
      </c>
      <c r="I783" s="154"/>
      <c r="L783" s="150"/>
      <c r="M783" s="155"/>
      <c r="T783" s="156"/>
      <c r="AT783" s="152" t="s">
        <v>398</v>
      </c>
      <c r="AU783" s="152" t="s">
        <v>103</v>
      </c>
      <c r="AV783" s="12" t="s">
        <v>89</v>
      </c>
      <c r="AW783" s="12" t="s">
        <v>42</v>
      </c>
      <c r="AX783" s="12" t="s">
        <v>81</v>
      </c>
      <c r="AY783" s="152" t="s">
        <v>386</v>
      </c>
    </row>
    <row r="784" spans="2:65" s="12" customFormat="1" ht="10.199999999999999">
      <c r="B784" s="150"/>
      <c r="D784" s="151" t="s">
        <v>398</v>
      </c>
      <c r="E784" s="152" t="s">
        <v>35</v>
      </c>
      <c r="F784" s="153" t="s">
        <v>400</v>
      </c>
      <c r="H784" s="152" t="s">
        <v>35</v>
      </c>
      <c r="I784" s="154"/>
      <c r="L784" s="150"/>
      <c r="M784" s="155"/>
      <c r="T784" s="156"/>
      <c r="AT784" s="152" t="s">
        <v>398</v>
      </c>
      <c r="AU784" s="152" t="s">
        <v>103</v>
      </c>
      <c r="AV784" s="12" t="s">
        <v>89</v>
      </c>
      <c r="AW784" s="12" t="s">
        <v>42</v>
      </c>
      <c r="AX784" s="12" t="s">
        <v>81</v>
      </c>
      <c r="AY784" s="152" t="s">
        <v>386</v>
      </c>
    </row>
    <row r="785" spans="2:65" s="12" customFormat="1" ht="10.199999999999999">
      <c r="B785" s="150"/>
      <c r="D785" s="151" t="s">
        <v>398</v>
      </c>
      <c r="E785" s="152" t="s">
        <v>35</v>
      </c>
      <c r="F785" s="153" t="s">
        <v>401</v>
      </c>
      <c r="H785" s="152" t="s">
        <v>35</v>
      </c>
      <c r="I785" s="154"/>
      <c r="L785" s="150"/>
      <c r="M785" s="155"/>
      <c r="T785" s="156"/>
      <c r="AT785" s="152" t="s">
        <v>398</v>
      </c>
      <c r="AU785" s="152" t="s">
        <v>103</v>
      </c>
      <c r="AV785" s="12" t="s">
        <v>89</v>
      </c>
      <c r="AW785" s="12" t="s">
        <v>42</v>
      </c>
      <c r="AX785" s="12" t="s">
        <v>81</v>
      </c>
      <c r="AY785" s="152" t="s">
        <v>386</v>
      </c>
    </row>
    <row r="786" spans="2:65" s="12" customFormat="1" ht="10.199999999999999">
      <c r="B786" s="150"/>
      <c r="D786" s="151" t="s">
        <v>398</v>
      </c>
      <c r="E786" s="152" t="s">
        <v>35</v>
      </c>
      <c r="F786" s="153" t="s">
        <v>833</v>
      </c>
      <c r="H786" s="152" t="s">
        <v>35</v>
      </c>
      <c r="I786" s="154"/>
      <c r="L786" s="150"/>
      <c r="M786" s="155"/>
      <c r="T786" s="156"/>
      <c r="AT786" s="152" t="s">
        <v>398</v>
      </c>
      <c r="AU786" s="152" t="s">
        <v>103</v>
      </c>
      <c r="AV786" s="12" t="s">
        <v>89</v>
      </c>
      <c r="AW786" s="12" t="s">
        <v>42</v>
      </c>
      <c r="AX786" s="12" t="s">
        <v>81</v>
      </c>
      <c r="AY786" s="152" t="s">
        <v>386</v>
      </c>
    </row>
    <row r="787" spans="2:65" s="12" customFormat="1" ht="10.199999999999999">
      <c r="B787" s="150"/>
      <c r="D787" s="151" t="s">
        <v>398</v>
      </c>
      <c r="E787" s="152" t="s">
        <v>35</v>
      </c>
      <c r="F787" s="153" t="s">
        <v>834</v>
      </c>
      <c r="H787" s="152" t="s">
        <v>35</v>
      </c>
      <c r="I787" s="154"/>
      <c r="L787" s="150"/>
      <c r="M787" s="155"/>
      <c r="T787" s="156"/>
      <c r="AT787" s="152" t="s">
        <v>398</v>
      </c>
      <c r="AU787" s="152" t="s">
        <v>103</v>
      </c>
      <c r="AV787" s="12" t="s">
        <v>89</v>
      </c>
      <c r="AW787" s="12" t="s">
        <v>42</v>
      </c>
      <c r="AX787" s="12" t="s">
        <v>81</v>
      </c>
      <c r="AY787" s="152" t="s">
        <v>386</v>
      </c>
    </row>
    <row r="788" spans="2:65" s="12" customFormat="1" ht="20.399999999999999">
      <c r="B788" s="150"/>
      <c r="D788" s="151" t="s">
        <v>398</v>
      </c>
      <c r="E788" s="152" t="s">
        <v>35</v>
      </c>
      <c r="F788" s="153" t="s">
        <v>448</v>
      </c>
      <c r="H788" s="152" t="s">
        <v>35</v>
      </c>
      <c r="I788" s="154"/>
      <c r="L788" s="150"/>
      <c r="M788" s="155"/>
      <c r="T788" s="156"/>
      <c r="AT788" s="152" t="s">
        <v>398</v>
      </c>
      <c r="AU788" s="152" t="s">
        <v>103</v>
      </c>
      <c r="AV788" s="12" t="s">
        <v>89</v>
      </c>
      <c r="AW788" s="12" t="s">
        <v>42</v>
      </c>
      <c r="AX788" s="12" t="s">
        <v>81</v>
      </c>
      <c r="AY788" s="152" t="s">
        <v>386</v>
      </c>
    </row>
    <row r="789" spans="2:65" s="12" customFormat="1" ht="10.199999999999999">
      <c r="B789" s="150"/>
      <c r="D789" s="151" t="s">
        <v>398</v>
      </c>
      <c r="E789" s="152" t="s">
        <v>35</v>
      </c>
      <c r="F789" s="153" t="s">
        <v>835</v>
      </c>
      <c r="H789" s="152" t="s">
        <v>35</v>
      </c>
      <c r="I789" s="154"/>
      <c r="L789" s="150"/>
      <c r="M789" s="155"/>
      <c r="T789" s="156"/>
      <c r="AT789" s="152" t="s">
        <v>398</v>
      </c>
      <c r="AU789" s="152" t="s">
        <v>103</v>
      </c>
      <c r="AV789" s="12" t="s">
        <v>89</v>
      </c>
      <c r="AW789" s="12" t="s">
        <v>42</v>
      </c>
      <c r="AX789" s="12" t="s">
        <v>81</v>
      </c>
      <c r="AY789" s="152" t="s">
        <v>386</v>
      </c>
    </row>
    <row r="790" spans="2:65" s="12" customFormat="1" ht="20.399999999999999">
      <c r="B790" s="150"/>
      <c r="D790" s="151" t="s">
        <v>398</v>
      </c>
      <c r="E790" s="152" t="s">
        <v>35</v>
      </c>
      <c r="F790" s="153" t="s">
        <v>448</v>
      </c>
      <c r="H790" s="152" t="s">
        <v>35</v>
      </c>
      <c r="I790" s="154"/>
      <c r="L790" s="150"/>
      <c r="M790" s="155"/>
      <c r="T790" s="156"/>
      <c r="AT790" s="152" t="s">
        <v>398</v>
      </c>
      <c r="AU790" s="152" t="s">
        <v>103</v>
      </c>
      <c r="AV790" s="12" t="s">
        <v>89</v>
      </c>
      <c r="AW790" s="12" t="s">
        <v>42</v>
      </c>
      <c r="AX790" s="12" t="s">
        <v>81</v>
      </c>
      <c r="AY790" s="152" t="s">
        <v>386</v>
      </c>
    </row>
    <row r="791" spans="2:65" s="12" customFormat="1" ht="10.199999999999999">
      <c r="B791" s="150"/>
      <c r="D791" s="151" t="s">
        <v>398</v>
      </c>
      <c r="E791" s="152" t="s">
        <v>35</v>
      </c>
      <c r="F791" s="153" t="s">
        <v>836</v>
      </c>
      <c r="H791" s="152" t="s">
        <v>35</v>
      </c>
      <c r="I791" s="154"/>
      <c r="L791" s="150"/>
      <c r="M791" s="155"/>
      <c r="T791" s="156"/>
      <c r="AT791" s="152" t="s">
        <v>398</v>
      </c>
      <c r="AU791" s="152" t="s">
        <v>103</v>
      </c>
      <c r="AV791" s="12" t="s">
        <v>89</v>
      </c>
      <c r="AW791" s="12" t="s">
        <v>42</v>
      </c>
      <c r="AX791" s="12" t="s">
        <v>81</v>
      </c>
      <c r="AY791" s="152" t="s">
        <v>386</v>
      </c>
    </row>
    <row r="792" spans="2:65" s="12" customFormat="1" ht="10.199999999999999">
      <c r="B792" s="150"/>
      <c r="D792" s="151" t="s">
        <v>398</v>
      </c>
      <c r="E792" s="152" t="s">
        <v>35</v>
      </c>
      <c r="F792" s="153" t="s">
        <v>837</v>
      </c>
      <c r="H792" s="152" t="s">
        <v>35</v>
      </c>
      <c r="I792" s="154"/>
      <c r="L792" s="150"/>
      <c r="M792" s="155"/>
      <c r="T792" s="156"/>
      <c r="AT792" s="152" t="s">
        <v>398</v>
      </c>
      <c r="AU792" s="152" t="s">
        <v>103</v>
      </c>
      <c r="AV792" s="12" t="s">
        <v>89</v>
      </c>
      <c r="AW792" s="12" t="s">
        <v>42</v>
      </c>
      <c r="AX792" s="12" t="s">
        <v>81</v>
      </c>
      <c r="AY792" s="152" t="s">
        <v>386</v>
      </c>
    </row>
    <row r="793" spans="2:65" s="13" customFormat="1" ht="10.199999999999999">
      <c r="B793" s="157"/>
      <c r="D793" s="151" t="s">
        <v>398</v>
      </c>
      <c r="E793" s="158" t="s">
        <v>35</v>
      </c>
      <c r="F793" s="159" t="s">
        <v>174</v>
      </c>
      <c r="H793" s="160">
        <v>365.18</v>
      </c>
      <c r="I793" s="161"/>
      <c r="L793" s="157"/>
      <c r="M793" s="162"/>
      <c r="T793" s="163"/>
      <c r="AT793" s="164" t="s">
        <v>398</v>
      </c>
      <c r="AU793" s="164" t="s">
        <v>103</v>
      </c>
      <c r="AV793" s="13" t="s">
        <v>91</v>
      </c>
      <c r="AW793" s="13" t="s">
        <v>42</v>
      </c>
      <c r="AX793" s="13" t="s">
        <v>89</v>
      </c>
      <c r="AY793" s="164" t="s">
        <v>386</v>
      </c>
    </row>
    <row r="794" spans="2:65" s="1" customFormat="1" ht="10.199999999999999">
      <c r="B794" s="34"/>
      <c r="D794" s="151" t="s">
        <v>412</v>
      </c>
      <c r="F794" s="165" t="s">
        <v>419</v>
      </c>
      <c r="L794" s="34"/>
      <c r="M794" s="149"/>
      <c r="T794" s="55"/>
      <c r="AU794" s="18" t="s">
        <v>103</v>
      </c>
    </row>
    <row r="795" spans="2:65" s="1" customFormat="1" ht="10.199999999999999">
      <c r="B795" s="34"/>
      <c r="D795" s="151" t="s">
        <v>412</v>
      </c>
      <c r="F795" s="166" t="s">
        <v>420</v>
      </c>
      <c r="H795" s="167">
        <v>156.72999999999999</v>
      </c>
      <c r="L795" s="34"/>
      <c r="M795" s="149"/>
      <c r="T795" s="55"/>
      <c r="AU795" s="18" t="s">
        <v>103</v>
      </c>
    </row>
    <row r="796" spans="2:65" s="1" customFormat="1" ht="66.75" customHeight="1">
      <c r="B796" s="34"/>
      <c r="C796" s="133" t="s">
        <v>838</v>
      </c>
      <c r="D796" s="133" t="s">
        <v>390</v>
      </c>
      <c r="E796" s="134" t="s">
        <v>839</v>
      </c>
      <c r="F796" s="135" t="s">
        <v>840</v>
      </c>
      <c r="G796" s="136" t="s">
        <v>442</v>
      </c>
      <c r="H796" s="137">
        <v>156.72999999999999</v>
      </c>
      <c r="I796" s="138"/>
      <c r="J796" s="139">
        <f>ROUND(I796*H796,2)</f>
        <v>0</v>
      </c>
      <c r="K796" s="135" t="s">
        <v>394</v>
      </c>
      <c r="L796" s="34"/>
      <c r="M796" s="140" t="s">
        <v>35</v>
      </c>
      <c r="N796" s="141" t="s">
        <v>52</v>
      </c>
      <c r="P796" s="142">
        <f>O796*H796</f>
        <v>0</v>
      </c>
      <c r="Q796" s="142">
        <v>9.8000000000000004E-2</v>
      </c>
      <c r="R796" s="142">
        <f>Q796*H796</f>
        <v>15.359539999999999</v>
      </c>
      <c r="S796" s="142">
        <v>0</v>
      </c>
      <c r="T796" s="143">
        <f>S796*H796</f>
        <v>0</v>
      </c>
      <c r="AR796" s="144" t="s">
        <v>116</v>
      </c>
      <c r="AT796" s="144" t="s">
        <v>390</v>
      </c>
      <c r="AU796" s="144" t="s">
        <v>103</v>
      </c>
      <c r="AY796" s="18" t="s">
        <v>386</v>
      </c>
      <c r="BE796" s="145">
        <f>IF(N796="základní",J796,0)</f>
        <v>0</v>
      </c>
      <c r="BF796" s="145">
        <f>IF(N796="snížená",J796,0)</f>
        <v>0</v>
      </c>
      <c r="BG796" s="145">
        <f>IF(N796="zákl. přenesená",J796,0)</f>
        <v>0</v>
      </c>
      <c r="BH796" s="145">
        <f>IF(N796="sníž. přenesená",J796,0)</f>
        <v>0</v>
      </c>
      <c r="BI796" s="145">
        <f>IF(N796="nulová",J796,0)</f>
        <v>0</v>
      </c>
      <c r="BJ796" s="18" t="s">
        <v>89</v>
      </c>
      <c r="BK796" s="145">
        <f>ROUND(I796*H796,2)</f>
        <v>0</v>
      </c>
      <c r="BL796" s="18" t="s">
        <v>116</v>
      </c>
      <c r="BM796" s="144" t="s">
        <v>841</v>
      </c>
    </row>
    <row r="797" spans="2:65" s="1" customFormat="1" ht="10.199999999999999">
      <c r="B797" s="34"/>
      <c r="D797" s="146" t="s">
        <v>396</v>
      </c>
      <c r="F797" s="147" t="s">
        <v>842</v>
      </c>
      <c r="I797" s="148"/>
      <c r="L797" s="34"/>
      <c r="M797" s="149"/>
      <c r="T797" s="55"/>
      <c r="AT797" s="18" t="s">
        <v>396</v>
      </c>
      <c r="AU797" s="18" t="s">
        <v>103</v>
      </c>
    </row>
    <row r="798" spans="2:65" s="12" customFormat="1" ht="10.199999999999999">
      <c r="B798" s="150"/>
      <c r="D798" s="151" t="s">
        <v>398</v>
      </c>
      <c r="E798" s="152" t="s">
        <v>35</v>
      </c>
      <c r="F798" s="153" t="s">
        <v>399</v>
      </c>
      <c r="H798" s="152" t="s">
        <v>35</v>
      </c>
      <c r="I798" s="154"/>
      <c r="L798" s="150"/>
      <c r="M798" s="155"/>
      <c r="T798" s="156"/>
      <c r="AT798" s="152" t="s">
        <v>398</v>
      </c>
      <c r="AU798" s="152" t="s">
        <v>103</v>
      </c>
      <c r="AV798" s="12" t="s">
        <v>89</v>
      </c>
      <c r="AW798" s="12" t="s">
        <v>42</v>
      </c>
      <c r="AX798" s="12" t="s">
        <v>81</v>
      </c>
      <c r="AY798" s="152" t="s">
        <v>386</v>
      </c>
    </row>
    <row r="799" spans="2:65" s="12" customFormat="1" ht="10.199999999999999">
      <c r="B799" s="150"/>
      <c r="D799" s="151" t="s">
        <v>398</v>
      </c>
      <c r="E799" s="152" t="s">
        <v>35</v>
      </c>
      <c r="F799" s="153" t="s">
        <v>400</v>
      </c>
      <c r="H799" s="152" t="s">
        <v>35</v>
      </c>
      <c r="I799" s="154"/>
      <c r="L799" s="150"/>
      <c r="M799" s="155"/>
      <c r="T799" s="156"/>
      <c r="AT799" s="152" t="s">
        <v>398</v>
      </c>
      <c r="AU799" s="152" t="s">
        <v>103</v>
      </c>
      <c r="AV799" s="12" t="s">
        <v>89</v>
      </c>
      <c r="AW799" s="12" t="s">
        <v>42</v>
      </c>
      <c r="AX799" s="12" t="s">
        <v>81</v>
      </c>
      <c r="AY799" s="152" t="s">
        <v>386</v>
      </c>
    </row>
    <row r="800" spans="2:65" s="12" customFormat="1" ht="10.199999999999999">
      <c r="B800" s="150"/>
      <c r="D800" s="151" t="s">
        <v>398</v>
      </c>
      <c r="E800" s="152" t="s">
        <v>35</v>
      </c>
      <c r="F800" s="153" t="s">
        <v>401</v>
      </c>
      <c r="H800" s="152" t="s">
        <v>35</v>
      </c>
      <c r="I800" s="154"/>
      <c r="L800" s="150"/>
      <c r="M800" s="155"/>
      <c r="T800" s="156"/>
      <c r="AT800" s="152" t="s">
        <v>398</v>
      </c>
      <c r="AU800" s="152" t="s">
        <v>103</v>
      </c>
      <c r="AV800" s="12" t="s">
        <v>89</v>
      </c>
      <c r="AW800" s="12" t="s">
        <v>42</v>
      </c>
      <c r="AX800" s="12" t="s">
        <v>81</v>
      </c>
      <c r="AY800" s="152" t="s">
        <v>386</v>
      </c>
    </row>
    <row r="801" spans="2:65" s="12" customFormat="1" ht="10.199999999999999">
      <c r="B801" s="150"/>
      <c r="D801" s="151" t="s">
        <v>398</v>
      </c>
      <c r="E801" s="152" t="s">
        <v>35</v>
      </c>
      <c r="F801" s="153" t="s">
        <v>843</v>
      </c>
      <c r="H801" s="152" t="s">
        <v>35</v>
      </c>
      <c r="I801" s="154"/>
      <c r="L801" s="150"/>
      <c r="M801" s="155"/>
      <c r="T801" s="156"/>
      <c r="AT801" s="152" t="s">
        <v>398</v>
      </c>
      <c r="AU801" s="152" t="s">
        <v>103</v>
      </c>
      <c r="AV801" s="12" t="s">
        <v>89</v>
      </c>
      <c r="AW801" s="12" t="s">
        <v>42</v>
      </c>
      <c r="AX801" s="12" t="s">
        <v>81</v>
      </c>
      <c r="AY801" s="152" t="s">
        <v>386</v>
      </c>
    </row>
    <row r="802" spans="2:65" s="12" customFormat="1" ht="10.199999999999999">
      <c r="B802" s="150"/>
      <c r="D802" s="151" t="s">
        <v>398</v>
      </c>
      <c r="E802" s="152" t="s">
        <v>35</v>
      </c>
      <c r="F802" s="153" t="s">
        <v>833</v>
      </c>
      <c r="H802" s="152" t="s">
        <v>35</v>
      </c>
      <c r="I802" s="154"/>
      <c r="L802" s="150"/>
      <c r="M802" s="155"/>
      <c r="T802" s="156"/>
      <c r="AT802" s="152" t="s">
        <v>398</v>
      </c>
      <c r="AU802" s="152" t="s">
        <v>103</v>
      </c>
      <c r="AV802" s="12" t="s">
        <v>89</v>
      </c>
      <c r="AW802" s="12" t="s">
        <v>42</v>
      </c>
      <c r="AX802" s="12" t="s">
        <v>81</v>
      </c>
      <c r="AY802" s="152" t="s">
        <v>386</v>
      </c>
    </row>
    <row r="803" spans="2:65" s="12" customFormat="1" ht="20.399999999999999">
      <c r="B803" s="150"/>
      <c r="D803" s="151" t="s">
        <v>398</v>
      </c>
      <c r="E803" s="152" t="s">
        <v>35</v>
      </c>
      <c r="F803" s="153" t="s">
        <v>448</v>
      </c>
      <c r="H803" s="152" t="s">
        <v>35</v>
      </c>
      <c r="I803" s="154"/>
      <c r="L803" s="150"/>
      <c r="M803" s="155"/>
      <c r="T803" s="156"/>
      <c r="AT803" s="152" t="s">
        <v>398</v>
      </c>
      <c r="AU803" s="152" t="s">
        <v>103</v>
      </c>
      <c r="AV803" s="12" t="s">
        <v>89</v>
      </c>
      <c r="AW803" s="12" t="s">
        <v>42</v>
      </c>
      <c r="AX803" s="12" t="s">
        <v>81</v>
      </c>
      <c r="AY803" s="152" t="s">
        <v>386</v>
      </c>
    </row>
    <row r="804" spans="2:65" s="13" customFormat="1" ht="10.199999999999999">
      <c r="B804" s="157"/>
      <c r="D804" s="151" t="s">
        <v>398</v>
      </c>
      <c r="E804" s="158" t="s">
        <v>35</v>
      </c>
      <c r="F804" s="159" t="s">
        <v>177</v>
      </c>
      <c r="H804" s="160">
        <v>156.72999999999999</v>
      </c>
      <c r="I804" s="161"/>
      <c r="L804" s="157"/>
      <c r="M804" s="162"/>
      <c r="T804" s="163"/>
      <c r="AT804" s="164" t="s">
        <v>398</v>
      </c>
      <c r="AU804" s="164" t="s">
        <v>103</v>
      </c>
      <c r="AV804" s="13" t="s">
        <v>91</v>
      </c>
      <c r="AW804" s="13" t="s">
        <v>42</v>
      </c>
      <c r="AX804" s="13" t="s">
        <v>89</v>
      </c>
      <c r="AY804" s="164" t="s">
        <v>386</v>
      </c>
    </row>
    <row r="805" spans="2:65" s="1" customFormat="1" ht="10.199999999999999">
      <c r="B805" s="34"/>
      <c r="D805" s="151" t="s">
        <v>412</v>
      </c>
      <c r="F805" s="165" t="s">
        <v>419</v>
      </c>
      <c r="L805" s="34"/>
      <c r="M805" s="149"/>
      <c r="T805" s="55"/>
      <c r="AU805" s="18" t="s">
        <v>103</v>
      </c>
    </row>
    <row r="806" spans="2:65" s="1" customFormat="1" ht="10.199999999999999">
      <c r="B806" s="34"/>
      <c r="D806" s="151" t="s">
        <v>412</v>
      </c>
      <c r="F806" s="166" t="s">
        <v>420</v>
      </c>
      <c r="H806" s="167">
        <v>156.72999999999999</v>
      </c>
      <c r="L806" s="34"/>
      <c r="M806" s="149"/>
      <c r="T806" s="55"/>
      <c r="AU806" s="18" t="s">
        <v>103</v>
      </c>
    </row>
    <row r="807" spans="2:65" s="1" customFormat="1" ht="24.15" customHeight="1">
      <c r="B807" s="34"/>
      <c r="C807" s="168" t="s">
        <v>844</v>
      </c>
      <c r="D807" s="168" t="s">
        <v>523</v>
      </c>
      <c r="E807" s="169" t="s">
        <v>845</v>
      </c>
      <c r="F807" s="170" t="s">
        <v>846</v>
      </c>
      <c r="G807" s="171" t="s">
        <v>442</v>
      </c>
      <c r="H807" s="172">
        <v>159.86500000000001</v>
      </c>
      <c r="I807" s="173"/>
      <c r="J807" s="174">
        <f>ROUND(I807*H807,2)</f>
        <v>0</v>
      </c>
      <c r="K807" s="170" t="s">
        <v>394</v>
      </c>
      <c r="L807" s="175"/>
      <c r="M807" s="176" t="s">
        <v>35</v>
      </c>
      <c r="N807" s="177" t="s">
        <v>52</v>
      </c>
      <c r="P807" s="142">
        <f>O807*H807</f>
        <v>0</v>
      </c>
      <c r="Q807" s="142">
        <v>0.14499999999999999</v>
      </c>
      <c r="R807" s="142">
        <f>Q807*H807</f>
        <v>23.180425</v>
      </c>
      <c r="S807" s="142">
        <v>0</v>
      </c>
      <c r="T807" s="143">
        <f>S807*H807</f>
        <v>0</v>
      </c>
      <c r="AR807" s="144" t="s">
        <v>470</v>
      </c>
      <c r="AT807" s="144" t="s">
        <v>523</v>
      </c>
      <c r="AU807" s="144" t="s">
        <v>103</v>
      </c>
      <c r="AY807" s="18" t="s">
        <v>386</v>
      </c>
      <c r="BE807" s="145">
        <f>IF(N807="základní",J807,0)</f>
        <v>0</v>
      </c>
      <c r="BF807" s="145">
        <f>IF(N807="snížená",J807,0)</f>
        <v>0</v>
      </c>
      <c r="BG807" s="145">
        <f>IF(N807="zákl. přenesená",J807,0)</f>
        <v>0</v>
      </c>
      <c r="BH807" s="145">
        <f>IF(N807="sníž. přenesená",J807,0)</f>
        <v>0</v>
      </c>
      <c r="BI807" s="145">
        <f>IF(N807="nulová",J807,0)</f>
        <v>0</v>
      </c>
      <c r="BJ807" s="18" t="s">
        <v>89</v>
      </c>
      <c r="BK807" s="145">
        <f>ROUND(I807*H807,2)</f>
        <v>0</v>
      </c>
      <c r="BL807" s="18" t="s">
        <v>116</v>
      </c>
      <c r="BM807" s="144" t="s">
        <v>847</v>
      </c>
    </row>
    <row r="808" spans="2:65" s="13" customFormat="1" ht="10.199999999999999">
      <c r="B808" s="157"/>
      <c r="D808" s="151" t="s">
        <v>398</v>
      </c>
      <c r="F808" s="158" t="s">
        <v>848</v>
      </c>
      <c r="H808" s="160">
        <v>159.86500000000001</v>
      </c>
      <c r="I808" s="161"/>
      <c r="L808" s="157"/>
      <c r="M808" s="162"/>
      <c r="T808" s="163"/>
      <c r="AT808" s="164" t="s">
        <v>398</v>
      </c>
      <c r="AU808" s="164" t="s">
        <v>103</v>
      </c>
      <c r="AV808" s="13" t="s">
        <v>91</v>
      </c>
      <c r="AW808" s="13" t="s">
        <v>4</v>
      </c>
      <c r="AX808" s="13" t="s">
        <v>89</v>
      </c>
      <c r="AY808" s="164" t="s">
        <v>386</v>
      </c>
    </row>
    <row r="809" spans="2:65" s="1" customFormat="1" ht="16.5" customHeight="1">
      <c r="B809" s="34"/>
      <c r="C809" s="168" t="s">
        <v>849</v>
      </c>
      <c r="D809" s="168" t="s">
        <v>523</v>
      </c>
      <c r="E809" s="169" t="s">
        <v>850</v>
      </c>
      <c r="F809" s="170" t="s">
        <v>851</v>
      </c>
      <c r="G809" s="171" t="s">
        <v>460</v>
      </c>
      <c r="H809" s="172">
        <v>6.2690000000000001</v>
      </c>
      <c r="I809" s="173"/>
      <c r="J809" s="174">
        <f>ROUND(I809*H809,2)</f>
        <v>0</v>
      </c>
      <c r="K809" s="170" t="s">
        <v>394</v>
      </c>
      <c r="L809" s="175"/>
      <c r="M809" s="176" t="s">
        <v>35</v>
      </c>
      <c r="N809" s="177" t="s">
        <v>52</v>
      </c>
      <c r="P809" s="142">
        <f>O809*H809</f>
        <v>0</v>
      </c>
      <c r="Q809" s="142">
        <v>1</v>
      </c>
      <c r="R809" s="142">
        <f>Q809*H809</f>
        <v>6.2690000000000001</v>
      </c>
      <c r="S809" s="142">
        <v>0</v>
      </c>
      <c r="T809" s="143">
        <f>S809*H809</f>
        <v>0</v>
      </c>
      <c r="AR809" s="144" t="s">
        <v>470</v>
      </c>
      <c r="AT809" s="144" t="s">
        <v>523</v>
      </c>
      <c r="AU809" s="144" t="s">
        <v>103</v>
      </c>
      <c r="AY809" s="18" t="s">
        <v>386</v>
      </c>
      <c r="BE809" s="145">
        <f>IF(N809="základní",J809,0)</f>
        <v>0</v>
      </c>
      <c r="BF809" s="145">
        <f>IF(N809="snížená",J809,0)</f>
        <v>0</v>
      </c>
      <c r="BG809" s="145">
        <f>IF(N809="zákl. přenesená",J809,0)</f>
        <v>0</v>
      </c>
      <c r="BH809" s="145">
        <f>IF(N809="sníž. přenesená",J809,0)</f>
        <v>0</v>
      </c>
      <c r="BI809" s="145">
        <f>IF(N809="nulová",J809,0)</f>
        <v>0</v>
      </c>
      <c r="BJ809" s="18" t="s">
        <v>89</v>
      </c>
      <c r="BK809" s="145">
        <f>ROUND(I809*H809,2)</f>
        <v>0</v>
      </c>
      <c r="BL809" s="18" t="s">
        <v>116</v>
      </c>
      <c r="BM809" s="144" t="s">
        <v>852</v>
      </c>
    </row>
    <row r="810" spans="2:65" s="13" customFormat="1" ht="10.199999999999999">
      <c r="B810" s="157"/>
      <c r="D810" s="151" t="s">
        <v>398</v>
      </c>
      <c r="F810" s="158" t="s">
        <v>853</v>
      </c>
      <c r="H810" s="160">
        <v>6.2690000000000001</v>
      </c>
      <c r="I810" s="161"/>
      <c r="L810" s="157"/>
      <c r="M810" s="162"/>
      <c r="T810" s="163"/>
      <c r="AT810" s="164" t="s">
        <v>398</v>
      </c>
      <c r="AU810" s="164" t="s">
        <v>103</v>
      </c>
      <c r="AV810" s="13" t="s">
        <v>91</v>
      </c>
      <c r="AW810" s="13" t="s">
        <v>4</v>
      </c>
      <c r="AX810" s="13" t="s">
        <v>89</v>
      </c>
      <c r="AY810" s="164" t="s">
        <v>386</v>
      </c>
    </row>
    <row r="811" spans="2:65" s="1" customFormat="1" ht="24.15" customHeight="1">
      <c r="B811" s="34"/>
      <c r="C811" s="133" t="s">
        <v>854</v>
      </c>
      <c r="D811" s="133" t="s">
        <v>390</v>
      </c>
      <c r="E811" s="134" t="s">
        <v>751</v>
      </c>
      <c r="F811" s="135" t="s">
        <v>752</v>
      </c>
      <c r="G811" s="136" t="s">
        <v>442</v>
      </c>
      <c r="H811" s="137">
        <v>208.45</v>
      </c>
      <c r="I811" s="138"/>
      <c r="J811" s="139">
        <f>ROUND(I811*H811,2)</f>
        <v>0</v>
      </c>
      <c r="K811" s="135" t="s">
        <v>394</v>
      </c>
      <c r="L811" s="34"/>
      <c r="M811" s="140" t="s">
        <v>35</v>
      </c>
      <c r="N811" s="141" t="s">
        <v>52</v>
      </c>
      <c r="P811" s="142">
        <f>O811*H811</f>
        <v>0</v>
      </c>
      <c r="Q811" s="142">
        <v>6.8999999999999997E-4</v>
      </c>
      <c r="R811" s="142">
        <f>Q811*H811</f>
        <v>0.14383049999999997</v>
      </c>
      <c r="S811" s="142">
        <v>0</v>
      </c>
      <c r="T811" s="143">
        <f>S811*H811</f>
        <v>0</v>
      </c>
      <c r="AR811" s="144" t="s">
        <v>116</v>
      </c>
      <c r="AT811" s="144" t="s">
        <v>390</v>
      </c>
      <c r="AU811" s="144" t="s">
        <v>103</v>
      </c>
      <c r="AY811" s="18" t="s">
        <v>386</v>
      </c>
      <c r="BE811" s="145">
        <f>IF(N811="základní",J811,0)</f>
        <v>0</v>
      </c>
      <c r="BF811" s="145">
        <f>IF(N811="snížená",J811,0)</f>
        <v>0</v>
      </c>
      <c r="BG811" s="145">
        <f>IF(N811="zákl. přenesená",J811,0)</f>
        <v>0</v>
      </c>
      <c r="BH811" s="145">
        <f>IF(N811="sníž. přenesená",J811,0)</f>
        <v>0</v>
      </c>
      <c r="BI811" s="145">
        <f>IF(N811="nulová",J811,0)</f>
        <v>0</v>
      </c>
      <c r="BJ811" s="18" t="s">
        <v>89</v>
      </c>
      <c r="BK811" s="145">
        <f>ROUND(I811*H811,2)</f>
        <v>0</v>
      </c>
      <c r="BL811" s="18" t="s">
        <v>116</v>
      </c>
      <c r="BM811" s="144" t="s">
        <v>855</v>
      </c>
    </row>
    <row r="812" spans="2:65" s="1" customFormat="1" ht="10.199999999999999">
      <c r="B812" s="34"/>
      <c r="D812" s="146" t="s">
        <v>396</v>
      </c>
      <c r="F812" s="147" t="s">
        <v>754</v>
      </c>
      <c r="I812" s="148"/>
      <c r="L812" s="34"/>
      <c r="M812" s="149"/>
      <c r="T812" s="55"/>
      <c r="AT812" s="18" t="s">
        <v>396</v>
      </c>
      <c r="AU812" s="18" t="s">
        <v>103</v>
      </c>
    </row>
    <row r="813" spans="2:65" s="1" customFormat="1" ht="67.2">
      <c r="B813" s="34"/>
      <c r="D813" s="151" t="s">
        <v>755</v>
      </c>
      <c r="F813" s="188" t="s">
        <v>756</v>
      </c>
      <c r="I813" s="148"/>
      <c r="L813" s="34"/>
      <c r="M813" s="149"/>
      <c r="T813" s="55"/>
      <c r="AT813" s="18" t="s">
        <v>755</v>
      </c>
      <c r="AU813" s="18" t="s">
        <v>103</v>
      </c>
    </row>
    <row r="814" spans="2:65" s="12" customFormat="1" ht="10.199999999999999">
      <c r="B814" s="150"/>
      <c r="D814" s="151" t="s">
        <v>398</v>
      </c>
      <c r="E814" s="152" t="s">
        <v>35</v>
      </c>
      <c r="F814" s="153" t="s">
        <v>399</v>
      </c>
      <c r="H814" s="152" t="s">
        <v>35</v>
      </c>
      <c r="I814" s="154"/>
      <c r="L814" s="150"/>
      <c r="M814" s="155"/>
      <c r="T814" s="156"/>
      <c r="AT814" s="152" t="s">
        <v>398</v>
      </c>
      <c r="AU814" s="152" t="s">
        <v>103</v>
      </c>
      <c r="AV814" s="12" t="s">
        <v>89</v>
      </c>
      <c r="AW814" s="12" t="s">
        <v>42</v>
      </c>
      <c r="AX814" s="12" t="s">
        <v>81</v>
      </c>
      <c r="AY814" s="152" t="s">
        <v>386</v>
      </c>
    </row>
    <row r="815" spans="2:65" s="12" customFormat="1" ht="10.199999999999999">
      <c r="B815" s="150"/>
      <c r="D815" s="151" t="s">
        <v>398</v>
      </c>
      <c r="E815" s="152" t="s">
        <v>35</v>
      </c>
      <c r="F815" s="153" t="s">
        <v>400</v>
      </c>
      <c r="H815" s="152" t="s">
        <v>35</v>
      </c>
      <c r="I815" s="154"/>
      <c r="L815" s="150"/>
      <c r="M815" s="155"/>
      <c r="T815" s="156"/>
      <c r="AT815" s="152" t="s">
        <v>398</v>
      </c>
      <c r="AU815" s="152" t="s">
        <v>103</v>
      </c>
      <c r="AV815" s="12" t="s">
        <v>89</v>
      </c>
      <c r="AW815" s="12" t="s">
        <v>42</v>
      </c>
      <c r="AX815" s="12" t="s">
        <v>81</v>
      </c>
      <c r="AY815" s="152" t="s">
        <v>386</v>
      </c>
    </row>
    <row r="816" spans="2:65" s="12" customFormat="1" ht="10.199999999999999">
      <c r="B816" s="150"/>
      <c r="D816" s="151" t="s">
        <v>398</v>
      </c>
      <c r="E816" s="152" t="s">
        <v>35</v>
      </c>
      <c r="F816" s="153" t="s">
        <v>401</v>
      </c>
      <c r="H816" s="152" t="s">
        <v>35</v>
      </c>
      <c r="I816" s="154"/>
      <c r="L816" s="150"/>
      <c r="M816" s="155"/>
      <c r="T816" s="156"/>
      <c r="AT816" s="152" t="s">
        <v>398</v>
      </c>
      <c r="AU816" s="152" t="s">
        <v>103</v>
      </c>
      <c r="AV816" s="12" t="s">
        <v>89</v>
      </c>
      <c r="AW816" s="12" t="s">
        <v>42</v>
      </c>
      <c r="AX816" s="12" t="s">
        <v>81</v>
      </c>
      <c r="AY816" s="152" t="s">
        <v>386</v>
      </c>
    </row>
    <row r="817" spans="2:65" s="12" customFormat="1" ht="10.199999999999999">
      <c r="B817" s="150"/>
      <c r="D817" s="151" t="s">
        <v>398</v>
      </c>
      <c r="E817" s="152" t="s">
        <v>35</v>
      </c>
      <c r="F817" s="153" t="s">
        <v>833</v>
      </c>
      <c r="H817" s="152" t="s">
        <v>35</v>
      </c>
      <c r="I817" s="154"/>
      <c r="L817" s="150"/>
      <c r="M817" s="155"/>
      <c r="T817" s="156"/>
      <c r="AT817" s="152" t="s">
        <v>398</v>
      </c>
      <c r="AU817" s="152" t="s">
        <v>103</v>
      </c>
      <c r="AV817" s="12" t="s">
        <v>89</v>
      </c>
      <c r="AW817" s="12" t="s">
        <v>42</v>
      </c>
      <c r="AX817" s="12" t="s">
        <v>81</v>
      </c>
      <c r="AY817" s="152" t="s">
        <v>386</v>
      </c>
    </row>
    <row r="818" spans="2:65" s="12" customFormat="1" ht="20.399999999999999">
      <c r="B818" s="150"/>
      <c r="D818" s="151" t="s">
        <v>398</v>
      </c>
      <c r="E818" s="152" t="s">
        <v>35</v>
      </c>
      <c r="F818" s="153" t="s">
        <v>448</v>
      </c>
      <c r="H818" s="152" t="s">
        <v>35</v>
      </c>
      <c r="I818" s="154"/>
      <c r="L818" s="150"/>
      <c r="M818" s="155"/>
      <c r="T818" s="156"/>
      <c r="AT818" s="152" t="s">
        <v>398</v>
      </c>
      <c r="AU818" s="152" t="s">
        <v>103</v>
      </c>
      <c r="AV818" s="12" t="s">
        <v>89</v>
      </c>
      <c r="AW818" s="12" t="s">
        <v>42</v>
      </c>
      <c r="AX818" s="12" t="s">
        <v>81</v>
      </c>
      <c r="AY818" s="152" t="s">
        <v>386</v>
      </c>
    </row>
    <row r="819" spans="2:65" s="12" customFormat="1" ht="10.199999999999999">
      <c r="B819" s="150"/>
      <c r="D819" s="151" t="s">
        <v>398</v>
      </c>
      <c r="E819" s="152" t="s">
        <v>35</v>
      </c>
      <c r="F819" s="153" t="s">
        <v>856</v>
      </c>
      <c r="H819" s="152" t="s">
        <v>35</v>
      </c>
      <c r="I819" s="154"/>
      <c r="L819" s="150"/>
      <c r="M819" s="155"/>
      <c r="T819" s="156"/>
      <c r="AT819" s="152" t="s">
        <v>398</v>
      </c>
      <c r="AU819" s="152" t="s">
        <v>103</v>
      </c>
      <c r="AV819" s="12" t="s">
        <v>89</v>
      </c>
      <c r="AW819" s="12" t="s">
        <v>42</v>
      </c>
      <c r="AX819" s="12" t="s">
        <v>81</v>
      </c>
      <c r="AY819" s="152" t="s">
        <v>386</v>
      </c>
    </row>
    <row r="820" spans="2:65" s="12" customFormat="1" ht="10.199999999999999">
      <c r="B820" s="150"/>
      <c r="D820" s="151" t="s">
        <v>398</v>
      </c>
      <c r="E820" s="152" t="s">
        <v>35</v>
      </c>
      <c r="F820" s="153" t="s">
        <v>837</v>
      </c>
      <c r="H820" s="152" t="s">
        <v>35</v>
      </c>
      <c r="I820" s="154"/>
      <c r="L820" s="150"/>
      <c r="M820" s="155"/>
      <c r="T820" s="156"/>
      <c r="AT820" s="152" t="s">
        <v>398</v>
      </c>
      <c r="AU820" s="152" t="s">
        <v>103</v>
      </c>
      <c r="AV820" s="12" t="s">
        <v>89</v>
      </c>
      <c r="AW820" s="12" t="s">
        <v>42</v>
      </c>
      <c r="AX820" s="12" t="s">
        <v>81</v>
      </c>
      <c r="AY820" s="152" t="s">
        <v>386</v>
      </c>
    </row>
    <row r="821" spans="2:65" s="13" customFormat="1" ht="10.199999999999999">
      <c r="B821" s="157"/>
      <c r="D821" s="151" t="s">
        <v>398</v>
      </c>
      <c r="E821" s="158" t="s">
        <v>35</v>
      </c>
      <c r="F821" s="159" t="s">
        <v>180</v>
      </c>
      <c r="H821" s="160">
        <v>208.45</v>
      </c>
      <c r="I821" s="161"/>
      <c r="L821" s="157"/>
      <c r="M821" s="162"/>
      <c r="T821" s="163"/>
      <c r="AT821" s="164" t="s">
        <v>398</v>
      </c>
      <c r="AU821" s="164" t="s">
        <v>103</v>
      </c>
      <c r="AV821" s="13" t="s">
        <v>91</v>
      </c>
      <c r="AW821" s="13" t="s">
        <v>42</v>
      </c>
      <c r="AX821" s="13" t="s">
        <v>89</v>
      </c>
      <c r="AY821" s="164" t="s">
        <v>386</v>
      </c>
    </row>
    <row r="822" spans="2:65" s="1" customFormat="1" ht="10.199999999999999">
      <c r="B822" s="34"/>
      <c r="D822" s="151" t="s">
        <v>412</v>
      </c>
      <c r="F822" s="165" t="s">
        <v>419</v>
      </c>
      <c r="L822" s="34"/>
      <c r="M822" s="149"/>
      <c r="T822" s="55"/>
      <c r="AU822" s="18" t="s">
        <v>103</v>
      </c>
    </row>
    <row r="823" spans="2:65" s="1" customFormat="1" ht="10.199999999999999">
      <c r="B823" s="34"/>
      <c r="D823" s="151" t="s">
        <v>412</v>
      </c>
      <c r="F823" s="166" t="s">
        <v>420</v>
      </c>
      <c r="H823" s="167">
        <v>156.72999999999999</v>
      </c>
      <c r="L823" s="34"/>
      <c r="M823" s="149"/>
      <c r="T823" s="55"/>
      <c r="AU823" s="18" t="s">
        <v>103</v>
      </c>
    </row>
    <row r="824" spans="2:65" s="11" customFormat="1" ht="20.85" customHeight="1">
      <c r="B824" s="121"/>
      <c r="D824" s="122" t="s">
        <v>80</v>
      </c>
      <c r="E824" s="131" t="s">
        <v>857</v>
      </c>
      <c r="F824" s="131" t="s">
        <v>858</v>
      </c>
      <c r="I824" s="124"/>
      <c r="J824" s="132">
        <f>BK824</f>
        <v>0</v>
      </c>
      <c r="L824" s="121"/>
      <c r="M824" s="126"/>
      <c r="P824" s="127">
        <f>SUM(P825:P899)</f>
        <v>0</v>
      </c>
      <c r="R824" s="127">
        <f>SUM(R825:R899)</f>
        <v>38.681511950000001</v>
      </c>
      <c r="T824" s="128">
        <f>SUM(T825:T899)</f>
        <v>0</v>
      </c>
      <c r="AR824" s="122" t="s">
        <v>89</v>
      </c>
      <c r="AT824" s="129" t="s">
        <v>80</v>
      </c>
      <c r="AU824" s="129" t="s">
        <v>91</v>
      </c>
      <c r="AY824" s="122" t="s">
        <v>386</v>
      </c>
      <c r="BK824" s="130">
        <f>SUM(BK825:BK899)</f>
        <v>0</v>
      </c>
    </row>
    <row r="825" spans="2:65" s="1" customFormat="1" ht="33" customHeight="1">
      <c r="B825" s="34"/>
      <c r="C825" s="133" t="s">
        <v>859</v>
      </c>
      <c r="D825" s="133" t="s">
        <v>390</v>
      </c>
      <c r="E825" s="134" t="s">
        <v>829</v>
      </c>
      <c r="F825" s="135" t="s">
        <v>830</v>
      </c>
      <c r="G825" s="136" t="s">
        <v>442</v>
      </c>
      <c r="H825" s="137">
        <v>214.13499999999999</v>
      </c>
      <c r="I825" s="138"/>
      <c r="J825" s="139">
        <f>ROUND(I825*H825,2)</f>
        <v>0</v>
      </c>
      <c r="K825" s="135" t="s">
        <v>394</v>
      </c>
      <c r="L825" s="34"/>
      <c r="M825" s="140" t="s">
        <v>35</v>
      </c>
      <c r="N825" s="141" t="s">
        <v>52</v>
      </c>
      <c r="P825" s="142">
        <f>O825*H825</f>
        <v>0</v>
      </c>
      <c r="Q825" s="142">
        <v>0</v>
      </c>
      <c r="R825" s="142">
        <f>Q825*H825</f>
        <v>0</v>
      </c>
      <c r="S825" s="142">
        <v>0</v>
      </c>
      <c r="T825" s="143">
        <f>S825*H825</f>
        <v>0</v>
      </c>
      <c r="AR825" s="144" t="s">
        <v>116</v>
      </c>
      <c r="AT825" s="144" t="s">
        <v>390</v>
      </c>
      <c r="AU825" s="144" t="s">
        <v>103</v>
      </c>
      <c r="AY825" s="18" t="s">
        <v>386</v>
      </c>
      <c r="BE825" s="145">
        <f>IF(N825="základní",J825,0)</f>
        <v>0</v>
      </c>
      <c r="BF825" s="145">
        <f>IF(N825="snížená",J825,0)</f>
        <v>0</v>
      </c>
      <c r="BG825" s="145">
        <f>IF(N825="zákl. přenesená",J825,0)</f>
        <v>0</v>
      </c>
      <c r="BH825" s="145">
        <f>IF(N825="sníž. přenesená",J825,0)</f>
        <v>0</v>
      </c>
      <c r="BI825" s="145">
        <f>IF(N825="nulová",J825,0)</f>
        <v>0</v>
      </c>
      <c r="BJ825" s="18" t="s">
        <v>89</v>
      </c>
      <c r="BK825" s="145">
        <f>ROUND(I825*H825,2)</f>
        <v>0</v>
      </c>
      <c r="BL825" s="18" t="s">
        <v>116</v>
      </c>
      <c r="BM825" s="144" t="s">
        <v>860</v>
      </c>
    </row>
    <row r="826" spans="2:65" s="1" customFormat="1" ht="10.199999999999999">
      <c r="B826" s="34"/>
      <c r="D826" s="146" t="s">
        <v>396</v>
      </c>
      <c r="F826" s="147" t="s">
        <v>832</v>
      </c>
      <c r="I826" s="148"/>
      <c r="L826" s="34"/>
      <c r="M826" s="149"/>
      <c r="T826" s="55"/>
      <c r="AT826" s="18" t="s">
        <v>396</v>
      </c>
      <c r="AU826" s="18" t="s">
        <v>103</v>
      </c>
    </row>
    <row r="827" spans="2:65" s="12" customFormat="1" ht="10.199999999999999">
      <c r="B827" s="150"/>
      <c r="D827" s="151" t="s">
        <v>398</v>
      </c>
      <c r="E827" s="152" t="s">
        <v>35</v>
      </c>
      <c r="F827" s="153" t="s">
        <v>399</v>
      </c>
      <c r="H827" s="152" t="s">
        <v>35</v>
      </c>
      <c r="I827" s="154"/>
      <c r="L827" s="150"/>
      <c r="M827" s="155"/>
      <c r="T827" s="156"/>
      <c r="AT827" s="152" t="s">
        <v>398</v>
      </c>
      <c r="AU827" s="152" t="s">
        <v>103</v>
      </c>
      <c r="AV827" s="12" t="s">
        <v>89</v>
      </c>
      <c r="AW827" s="12" t="s">
        <v>42</v>
      </c>
      <c r="AX827" s="12" t="s">
        <v>81</v>
      </c>
      <c r="AY827" s="152" t="s">
        <v>386</v>
      </c>
    </row>
    <row r="828" spans="2:65" s="12" customFormat="1" ht="10.199999999999999">
      <c r="B828" s="150"/>
      <c r="D828" s="151" t="s">
        <v>398</v>
      </c>
      <c r="E828" s="152" t="s">
        <v>35</v>
      </c>
      <c r="F828" s="153" t="s">
        <v>400</v>
      </c>
      <c r="H828" s="152" t="s">
        <v>35</v>
      </c>
      <c r="I828" s="154"/>
      <c r="L828" s="150"/>
      <c r="M828" s="155"/>
      <c r="T828" s="156"/>
      <c r="AT828" s="152" t="s">
        <v>398</v>
      </c>
      <c r="AU828" s="152" t="s">
        <v>103</v>
      </c>
      <c r="AV828" s="12" t="s">
        <v>89</v>
      </c>
      <c r="AW828" s="12" t="s">
        <v>42</v>
      </c>
      <c r="AX828" s="12" t="s">
        <v>81</v>
      </c>
      <c r="AY828" s="152" t="s">
        <v>386</v>
      </c>
    </row>
    <row r="829" spans="2:65" s="12" customFormat="1" ht="10.199999999999999">
      <c r="B829" s="150"/>
      <c r="D829" s="151" t="s">
        <v>398</v>
      </c>
      <c r="E829" s="152" t="s">
        <v>35</v>
      </c>
      <c r="F829" s="153" t="s">
        <v>401</v>
      </c>
      <c r="H829" s="152" t="s">
        <v>35</v>
      </c>
      <c r="I829" s="154"/>
      <c r="L829" s="150"/>
      <c r="M829" s="155"/>
      <c r="T829" s="156"/>
      <c r="AT829" s="152" t="s">
        <v>398</v>
      </c>
      <c r="AU829" s="152" t="s">
        <v>103</v>
      </c>
      <c r="AV829" s="12" t="s">
        <v>89</v>
      </c>
      <c r="AW829" s="12" t="s">
        <v>42</v>
      </c>
      <c r="AX829" s="12" t="s">
        <v>81</v>
      </c>
      <c r="AY829" s="152" t="s">
        <v>386</v>
      </c>
    </row>
    <row r="830" spans="2:65" s="12" customFormat="1" ht="10.199999999999999">
      <c r="B830" s="150"/>
      <c r="D830" s="151" t="s">
        <v>398</v>
      </c>
      <c r="E830" s="152" t="s">
        <v>35</v>
      </c>
      <c r="F830" s="153" t="s">
        <v>861</v>
      </c>
      <c r="H830" s="152" t="s">
        <v>35</v>
      </c>
      <c r="I830" s="154"/>
      <c r="L830" s="150"/>
      <c r="M830" s="155"/>
      <c r="T830" s="156"/>
      <c r="AT830" s="152" t="s">
        <v>398</v>
      </c>
      <c r="AU830" s="152" t="s">
        <v>103</v>
      </c>
      <c r="AV830" s="12" t="s">
        <v>89</v>
      </c>
      <c r="AW830" s="12" t="s">
        <v>42</v>
      </c>
      <c r="AX830" s="12" t="s">
        <v>81</v>
      </c>
      <c r="AY830" s="152" t="s">
        <v>386</v>
      </c>
    </row>
    <row r="831" spans="2:65" s="12" customFormat="1" ht="10.199999999999999">
      <c r="B831" s="150"/>
      <c r="D831" s="151" t="s">
        <v>398</v>
      </c>
      <c r="E831" s="152" t="s">
        <v>35</v>
      </c>
      <c r="F831" s="153" t="s">
        <v>449</v>
      </c>
      <c r="H831" s="152" t="s">
        <v>35</v>
      </c>
      <c r="I831" s="154"/>
      <c r="L831" s="150"/>
      <c r="M831" s="155"/>
      <c r="T831" s="156"/>
      <c r="AT831" s="152" t="s">
        <v>398</v>
      </c>
      <c r="AU831" s="152" t="s">
        <v>103</v>
      </c>
      <c r="AV831" s="12" t="s">
        <v>89</v>
      </c>
      <c r="AW831" s="12" t="s">
        <v>42</v>
      </c>
      <c r="AX831" s="12" t="s">
        <v>81</v>
      </c>
      <c r="AY831" s="152" t="s">
        <v>386</v>
      </c>
    </row>
    <row r="832" spans="2:65" s="12" customFormat="1" ht="10.199999999999999">
      <c r="B832" s="150"/>
      <c r="D832" s="151" t="s">
        <v>398</v>
      </c>
      <c r="E832" s="152" t="s">
        <v>35</v>
      </c>
      <c r="F832" s="153" t="s">
        <v>856</v>
      </c>
      <c r="H832" s="152" t="s">
        <v>35</v>
      </c>
      <c r="I832" s="154"/>
      <c r="L832" s="150"/>
      <c r="M832" s="155"/>
      <c r="T832" s="156"/>
      <c r="AT832" s="152" t="s">
        <v>398</v>
      </c>
      <c r="AU832" s="152" t="s">
        <v>103</v>
      </c>
      <c r="AV832" s="12" t="s">
        <v>89</v>
      </c>
      <c r="AW832" s="12" t="s">
        <v>42</v>
      </c>
      <c r="AX832" s="12" t="s">
        <v>81</v>
      </c>
      <c r="AY832" s="152" t="s">
        <v>386</v>
      </c>
    </row>
    <row r="833" spans="2:65" s="12" customFormat="1" ht="30.6">
      <c r="B833" s="150"/>
      <c r="D833" s="151" t="s">
        <v>398</v>
      </c>
      <c r="E833" s="152" t="s">
        <v>35</v>
      </c>
      <c r="F833" s="153" t="s">
        <v>862</v>
      </c>
      <c r="H833" s="152" t="s">
        <v>35</v>
      </c>
      <c r="I833" s="154"/>
      <c r="L833" s="150"/>
      <c r="M833" s="155"/>
      <c r="T833" s="156"/>
      <c r="AT833" s="152" t="s">
        <v>398</v>
      </c>
      <c r="AU833" s="152" t="s">
        <v>103</v>
      </c>
      <c r="AV833" s="12" t="s">
        <v>89</v>
      </c>
      <c r="AW833" s="12" t="s">
        <v>42</v>
      </c>
      <c r="AX833" s="12" t="s">
        <v>81</v>
      </c>
      <c r="AY833" s="152" t="s">
        <v>386</v>
      </c>
    </row>
    <row r="834" spans="2:65" s="12" customFormat="1" ht="10.199999999999999">
      <c r="B834" s="150"/>
      <c r="D834" s="151" t="s">
        <v>398</v>
      </c>
      <c r="E834" s="152" t="s">
        <v>35</v>
      </c>
      <c r="F834" s="153" t="s">
        <v>863</v>
      </c>
      <c r="H834" s="152" t="s">
        <v>35</v>
      </c>
      <c r="I834" s="154"/>
      <c r="L834" s="150"/>
      <c r="M834" s="155"/>
      <c r="T834" s="156"/>
      <c r="AT834" s="152" t="s">
        <v>398</v>
      </c>
      <c r="AU834" s="152" t="s">
        <v>103</v>
      </c>
      <c r="AV834" s="12" t="s">
        <v>89</v>
      </c>
      <c r="AW834" s="12" t="s">
        <v>42</v>
      </c>
      <c r="AX834" s="12" t="s">
        <v>81</v>
      </c>
      <c r="AY834" s="152" t="s">
        <v>386</v>
      </c>
    </row>
    <row r="835" spans="2:65" s="12" customFormat="1" ht="10.199999999999999">
      <c r="B835" s="150"/>
      <c r="D835" s="151" t="s">
        <v>398</v>
      </c>
      <c r="E835" s="152" t="s">
        <v>35</v>
      </c>
      <c r="F835" s="153" t="s">
        <v>450</v>
      </c>
      <c r="H835" s="152" t="s">
        <v>35</v>
      </c>
      <c r="I835" s="154"/>
      <c r="L835" s="150"/>
      <c r="M835" s="155"/>
      <c r="T835" s="156"/>
      <c r="AT835" s="152" t="s">
        <v>398</v>
      </c>
      <c r="AU835" s="152" t="s">
        <v>103</v>
      </c>
      <c r="AV835" s="12" t="s">
        <v>89</v>
      </c>
      <c r="AW835" s="12" t="s">
        <v>42</v>
      </c>
      <c r="AX835" s="12" t="s">
        <v>81</v>
      </c>
      <c r="AY835" s="152" t="s">
        <v>386</v>
      </c>
    </row>
    <row r="836" spans="2:65" s="12" customFormat="1" ht="10.199999999999999">
      <c r="B836" s="150"/>
      <c r="D836" s="151" t="s">
        <v>398</v>
      </c>
      <c r="E836" s="152" t="s">
        <v>35</v>
      </c>
      <c r="F836" s="153" t="s">
        <v>856</v>
      </c>
      <c r="H836" s="152" t="s">
        <v>35</v>
      </c>
      <c r="I836" s="154"/>
      <c r="L836" s="150"/>
      <c r="M836" s="155"/>
      <c r="T836" s="156"/>
      <c r="AT836" s="152" t="s">
        <v>398</v>
      </c>
      <c r="AU836" s="152" t="s">
        <v>103</v>
      </c>
      <c r="AV836" s="12" t="s">
        <v>89</v>
      </c>
      <c r="AW836" s="12" t="s">
        <v>42</v>
      </c>
      <c r="AX836" s="12" t="s">
        <v>81</v>
      </c>
      <c r="AY836" s="152" t="s">
        <v>386</v>
      </c>
    </row>
    <row r="837" spans="2:65" s="12" customFormat="1" ht="10.199999999999999">
      <c r="B837" s="150"/>
      <c r="D837" s="151" t="s">
        <v>398</v>
      </c>
      <c r="E837" s="152" t="s">
        <v>35</v>
      </c>
      <c r="F837" s="153" t="s">
        <v>864</v>
      </c>
      <c r="H837" s="152" t="s">
        <v>35</v>
      </c>
      <c r="I837" s="154"/>
      <c r="L837" s="150"/>
      <c r="M837" s="155"/>
      <c r="T837" s="156"/>
      <c r="AT837" s="152" t="s">
        <v>398</v>
      </c>
      <c r="AU837" s="152" t="s">
        <v>103</v>
      </c>
      <c r="AV837" s="12" t="s">
        <v>89</v>
      </c>
      <c r="AW837" s="12" t="s">
        <v>42</v>
      </c>
      <c r="AX837" s="12" t="s">
        <v>81</v>
      </c>
      <c r="AY837" s="152" t="s">
        <v>386</v>
      </c>
    </row>
    <row r="838" spans="2:65" s="13" customFormat="1" ht="10.199999999999999">
      <c r="B838" s="157"/>
      <c r="D838" s="151" t="s">
        <v>398</v>
      </c>
      <c r="E838" s="158" t="s">
        <v>35</v>
      </c>
      <c r="F838" s="159" t="s">
        <v>186</v>
      </c>
      <c r="H838" s="160">
        <v>214.13499999999999</v>
      </c>
      <c r="I838" s="161"/>
      <c r="L838" s="157"/>
      <c r="M838" s="162"/>
      <c r="T838" s="163"/>
      <c r="AT838" s="164" t="s">
        <v>398</v>
      </c>
      <c r="AU838" s="164" t="s">
        <v>103</v>
      </c>
      <c r="AV838" s="13" t="s">
        <v>91</v>
      </c>
      <c r="AW838" s="13" t="s">
        <v>42</v>
      </c>
      <c r="AX838" s="13" t="s">
        <v>89</v>
      </c>
      <c r="AY838" s="164" t="s">
        <v>386</v>
      </c>
    </row>
    <row r="839" spans="2:65" s="1" customFormat="1" ht="10.199999999999999">
      <c r="B839" s="34"/>
      <c r="D839" s="151" t="s">
        <v>412</v>
      </c>
      <c r="F839" s="165" t="s">
        <v>421</v>
      </c>
      <c r="L839" s="34"/>
      <c r="M839" s="149"/>
      <c r="T839" s="55"/>
      <c r="AU839" s="18" t="s">
        <v>103</v>
      </c>
    </row>
    <row r="840" spans="2:65" s="1" customFormat="1" ht="10.199999999999999">
      <c r="B840" s="34"/>
      <c r="D840" s="151" t="s">
        <v>412</v>
      </c>
      <c r="F840" s="166" t="s">
        <v>422</v>
      </c>
      <c r="H840" s="167">
        <v>124.79</v>
      </c>
      <c r="L840" s="34"/>
      <c r="M840" s="149"/>
      <c r="T840" s="55"/>
      <c r="AU840" s="18" t="s">
        <v>103</v>
      </c>
    </row>
    <row r="841" spans="2:65" s="1" customFormat="1" ht="10.199999999999999">
      <c r="B841" s="34"/>
      <c r="D841" s="151" t="s">
        <v>412</v>
      </c>
      <c r="F841" s="165" t="s">
        <v>423</v>
      </c>
      <c r="L841" s="34"/>
      <c r="M841" s="149"/>
      <c r="T841" s="55"/>
      <c r="AU841" s="18" t="s">
        <v>103</v>
      </c>
    </row>
    <row r="842" spans="2:65" s="1" customFormat="1" ht="10.199999999999999">
      <c r="B842" s="34"/>
      <c r="D842" s="151" t="s">
        <v>412</v>
      </c>
      <c r="F842" s="166" t="s">
        <v>424</v>
      </c>
      <c r="H842" s="167">
        <v>5.37</v>
      </c>
      <c r="L842" s="34"/>
      <c r="M842" s="149"/>
      <c r="T842" s="55"/>
      <c r="AU842" s="18" t="s">
        <v>103</v>
      </c>
    </row>
    <row r="843" spans="2:65" s="1" customFormat="1" ht="37.799999999999997" customHeight="1">
      <c r="B843" s="34"/>
      <c r="C843" s="133" t="s">
        <v>865</v>
      </c>
      <c r="D843" s="133" t="s">
        <v>390</v>
      </c>
      <c r="E843" s="134" t="s">
        <v>710</v>
      </c>
      <c r="F843" s="135" t="s">
        <v>711</v>
      </c>
      <c r="G843" s="136" t="s">
        <v>442</v>
      </c>
      <c r="H843" s="137">
        <v>130.16</v>
      </c>
      <c r="I843" s="138"/>
      <c r="J843" s="139">
        <f>ROUND(I843*H843,2)</f>
        <v>0</v>
      </c>
      <c r="K843" s="135" t="s">
        <v>394</v>
      </c>
      <c r="L843" s="34"/>
      <c r="M843" s="140" t="s">
        <v>35</v>
      </c>
      <c r="N843" s="141" t="s">
        <v>52</v>
      </c>
      <c r="P843" s="142">
        <f>O843*H843</f>
        <v>0</v>
      </c>
      <c r="Q843" s="142">
        <v>0</v>
      </c>
      <c r="R843" s="142">
        <f>Q843*H843</f>
        <v>0</v>
      </c>
      <c r="S843" s="142">
        <v>0</v>
      </c>
      <c r="T843" s="143">
        <f>S843*H843</f>
        <v>0</v>
      </c>
      <c r="AR843" s="144" t="s">
        <v>116</v>
      </c>
      <c r="AT843" s="144" t="s">
        <v>390</v>
      </c>
      <c r="AU843" s="144" t="s">
        <v>103</v>
      </c>
      <c r="AY843" s="18" t="s">
        <v>386</v>
      </c>
      <c r="BE843" s="145">
        <f>IF(N843="základní",J843,0)</f>
        <v>0</v>
      </c>
      <c r="BF843" s="145">
        <f>IF(N843="snížená",J843,0)</f>
        <v>0</v>
      </c>
      <c r="BG843" s="145">
        <f>IF(N843="zákl. přenesená",J843,0)</f>
        <v>0</v>
      </c>
      <c r="BH843" s="145">
        <f>IF(N843="sníž. přenesená",J843,0)</f>
        <v>0</v>
      </c>
      <c r="BI843" s="145">
        <f>IF(N843="nulová",J843,0)</f>
        <v>0</v>
      </c>
      <c r="BJ843" s="18" t="s">
        <v>89</v>
      </c>
      <c r="BK843" s="145">
        <f>ROUND(I843*H843,2)</f>
        <v>0</v>
      </c>
      <c r="BL843" s="18" t="s">
        <v>116</v>
      </c>
      <c r="BM843" s="144" t="s">
        <v>866</v>
      </c>
    </row>
    <row r="844" spans="2:65" s="1" customFormat="1" ht="10.199999999999999">
      <c r="B844" s="34"/>
      <c r="D844" s="146" t="s">
        <v>396</v>
      </c>
      <c r="F844" s="147" t="s">
        <v>713</v>
      </c>
      <c r="I844" s="148"/>
      <c r="L844" s="34"/>
      <c r="M844" s="149"/>
      <c r="T844" s="55"/>
      <c r="AT844" s="18" t="s">
        <v>396</v>
      </c>
      <c r="AU844" s="18" t="s">
        <v>103</v>
      </c>
    </row>
    <row r="845" spans="2:65" s="12" customFormat="1" ht="10.199999999999999">
      <c r="B845" s="150"/>
      <c r="D845" s="151" t="s">
        <v>398</v>
      </c>
      <c r="E845" s="152" t="s">
        <v>35</v>
      </c>
      <c r="F845" s="153" t="s">
        <v>399</v>
      </c>
      <c r="H845" s="152" t="s">
        <v>35</v>
      </c>
      <c r="I845" s="154"/>
      <c r="L845" s="150"/>
      <c r="M845" s="155"/>
      <c r="T845" s="156"/>
      <c r="AT845" s="152" t="s">
        <v>398</v>
      </c>
      <c r="AU845" s="152" t="s">
        <v>103</v>
      </c>
      <c r="AV845" s="12" t="s">
        <v>89</v>
      </c>
      <c r="AW845" s="12" t="s">
        <v>42</v>
      </c>
      <c r="AX845" s="12" t="s">
        <v>81</v>
      </c>
      <c r="AY845" s="152" t="s">
        <v>386</v>
      </c>
    </row>
    <row r="846" spans="2:65" s="12" customFormat="1" ht="10.199999999999999">
      <c r="B846" s="150"/>
      <c r="D846" s="151" t="s">
        <v>398</v>
      </c>
      <c r="E846" s="152" t="s">
        <v>35</v>
      </c>
      <c r="F846" s="153" t="s">
        <v>400</v>
      </c>
      <c r="H846" s="152" t="s">
        <v>35</v>
      </c>
      <c r="I846" s="154"/>
      <c r="L846" s="150"/>
      <c r="M846" s="155"/>
      <c r="T846" s="156"/>
      <c r="AT846" s="152" t="s">
        <v>398</v>
      </c>
      <c r="AU846" s="152" t="s">
        <v>103</v>
      </c>
      <c r="AV846" s="12" t="s">
        <v>89</v>
      </c>
      <c r="AW846" s="12" t="s">
        <v>42</v>
      </c>
      <c r="AX846" s="12" t="s">
        <v>81</v>
      </c>
      <c r="AY846" s="152" t="s">
        <v>386</v>
      </c>
    </row>
    <row r="847" spans="2:65" s="12" customFormat="1" ht="10.199999999999999">
      <c r="B847" s="150"/>
      <c r="D847" s="151" t="s">
        <v>398</v>
      </c>
      <c r="E847" s="152" t="s">
        <v>35</v>
      </c>
      <c r="F847" s="153" t="s">
        <v>401</v>
      </c>
      <c r="H847" s="152" t="s">
        <v>35</v>
      </c>
      <c r="I847" s="154"/>
      <c r="L847" s="150"/>
      <c r="M847" s="155"/>
      <c r="T847" s="156"/>
      <c r="AT847" s="152" t="s">
        <v>398</v>
      </c>
      <c r="AU847" s="152" t="s">
        <v>103</v>
      </c>
      <c r="AV847" s="12" t="s">
        <v>89</v>
      </c>
      <c r="AW847" s="12" t="s">
        <v>42</v>
      </c>
      <c r="AX847" s="12" t="s">
        <v>81</v>
      </c>
      <c r="AY847" s="152" t="s">
        <v>386</v>
      </c>
    </row>
    <row r="848" spans="2:65" s="12" customFormat="1" ht="10.199999999999999">
      <c r="B848" s="150"/>
      <c r="D848" s="151" t="s">
        <v>398</v>
      </c>
      <c r="E848" s="152" t="s">
        <v>35</v>
      </c>
      <c r="F848" s="153" t="s">
        <v>861</v>
      </c>
      <c r="H848" s="152" t="s">
        <v>35</v>
      </c>
      <c r="I848" s="154"/>
      <c r="L848" s="150"/>
      <c r="M848" s="155"/>
      <c r="T848" s="156"/>
      <c r="AT848" s="152" t="s">
        <v>398</v>
      </c>
      <c r="AU848" s="152" t="s">
        <v>103</v>
      </c>
      <c r="AV848" s="12" t="s">
        <v>89</v>
      </c>
      <c r="AW848" s="12" t="s">
        <v>42</v>
      </c>
      <c r="AX848" s="12" t="s">
        <v>81</v>
      </c>
      <c r="AY848" s="152" t="s">
        <v>386</v>
      </c>
    </row>
    <row r="849" spans="2:65" s="12" customFormat="1" ht="10.199999999999999">
      <c r="B849" s="150"/>
      <c r="D849" s="151" t="s">
        <v>398</v>
      </c>
      <c r="E849" s="152" t="s">
        <v>35</v>
      </c>
      <c r="F849" s="153" t="s">
        <v>449</v>
      </c>
      <c r="H849" s="152" t="s">
        <v>35</v>
      </c>
      <c r="I849" s="154"/>
      <c r="L849" s="150"/>
      <c r="M849" s="155"/>
      <c r="T849" s="156"/>
      <c r="AT849" s="152" t="s">
        <v>398</v>
      </c>
      <c r="AU849" s="152" t="s">
        <v>103</v>
      </c>
      <c r="AV849" s="12" t="s">
        <v>89</v>
      </c>
      <c r="AW849" s="12" t="s">
        <v>42</v>
      </c>
      <c r="AX849" s="12" t="s">
        <v>81</v>
      </c>
      <c r="AY849" s="152" t="s">
        <v>386</v>
      </c>
    </row>
    <row r="850" spans="2:65" s="12" customFormat="1" ht="10.199999999999999">
      <c r="B850" s="150"/>
      <c r="D850" s="151" t="s">
        <v>398</v>
      </c>
      <c r="E850" s="152" t="s">
        <v>35</v>
      </c>
      <c r="F850" s="153" t="s">
        <v>863</v>
      </c>
      <c r="H850" s="152" t="s">
        <v>35</v>
      </c>
      <c r="I850" s="154"/>
      <c r="L850" s="150"/>
      <c r="M850" s="155"/>
      <c r="T850" s="156"/>
      <c r="AT850" s="152" t="s">
        <v>398</v>
      </c>
      <c r="AU850" s="152" t="s">
        <v>103</v>
      </c>
      <c r="AV850" s="12" t="s">
        <v>89</v>
      </c>
      <c r="AW850" s="12" t="s">
        <v>42</v>
      </c>
      <c r="AX850" s="12" t="s">
        <v>81</v>
      </c>
      <c r="AY850" s="152" t="s">
        <v>386</v>
      </c>
    </row>
    <row r="851" spans="2:65" s="12" customFormat="1" ht="10.199999999999999">
      <c r="B851" s="150"/>
      <c r="D851" s="151" t="s">
        <v>398</v>
      </c>
      <c r="E851" s="152" t="s">
        <v>35</v>
      </c>
      <c r="F851" s="153" t="s">
        <v>450</v>
      </c>
      <c r="H851" s="152" t="s">
        <v>35</v>
      </c>
      <c r="I851" s="154"/>
      <c r="L851" s="150"/>
      <c r="M851" s="155"/>
      <c r="T851" s="156"/>
      <c r="AT851" s="152" t="s">
        <v>398</v>
      </c>
      <c r="AU851" s="152" t="s">
        <v>103</v>
      </c>
      <c r="AV851" s="12" t="s">
        <v>89</v>
      </c>
      <c r="AW851" s="12" t="s">
        <v>42</v>
      </c>
      <c r="AX851" s="12" t="s">
        <v>81</v>
      </c>
      <c r="AY851" s="152" t="s">
        <v>386</v>
      </c>
    </row>
    <row r="852" spans="2:65" s="13" customFormat="1" ht="10.199999999999999">
      <c r="B852" s="157"/>
      <c r="D852" s="151" t="s">
        <v>398</v>
      </c>
      <c r="E852" s="158" t="s">
        <v>35</v>
      </c>
      <c r="F852" s="159" t="s">
        <v>183</v>
      </c>
      <c r="H852" s="160">
        <v>130.16</v>
      </c>
      <c r="I852" s="161"/>
      <c r="L852" s="157"/>
      <c r="M852" s="162"/>
      <c r="T852" s="163"/>
      <c r="AT852" s="164" t="s">
        <v>398</v>
      </c>
      <c r="AU852" s="164" t="s">
        <v>103</v>
      </c>
      <c r="AV852" s="13" t="s">
        <v>91</v>
      </c>
      <c r="AW852" s="13" t="s">
        <v>42</v>
      </c>
      <c r="AX852" s="13" t="s">
        <v>89</v>
      </c>
      <c r="AY852" s="164" t="s">
        <v>386</v>
      </c>
    </row>
    <row r="853" spans="2:65" s="1" customFormat="1" ht="10.199999999999999">
      <c r="B853" s="34"/>
      <c r="D853" s="151" t="s">
        <v>412</v>
      </c>
      <c r="F853" s="165" t="s">
        <v>421</v>
      </c>
      <c r="L853" s="34"/>
      <c r="M853" s="149"/>
      <c r="T853" s="55"/>
      <c r="AU853" s="18" t="s">
        <v>103</v>
      </c>
    </row>
    <row r="854" spans="2:65" s="1" customFormat="1" ht="10.199999999999999">
      <c r="B854" s="34"/>
      <c r="D854" s="151" t="s">
        <v>412</v>
      </c>
      <c r="F854" s="166" t="s">
        <v>422</v>
      </c>
      <c r="H854" s="167">
        <v>124.79</v>
      </c>
      <c r="L854" s="34"/>
      <c r="M854" s="149"/>
      <c r="T854" s="55"/>
      <c r="AU854" s="18" t="s">
        <v>103</v>
      </c>
    </row>
    <row r="855" spans="2:65" s="1" customFormat="1" ht="10.199999999999999">
      <c r="B855" s="34"/>
      <c r="D855" s="151" t="s">
        <v>412</v>
      </c>
      <c r="F855" s="165" t="s">
        <v>423</v>
      </c>
      <c r="L855" s="34"/>
      <c r="M855" s="149"/>
      <c r="T855" s="55"/>
      <c r="AU855" s="18" t="s">
        <v>103</v>
      </c>
    </row>
    <row r="856" spans="2:65" s="1" customFormat="1" ht="10.199999999999999">
      <c r="B856" s="34"/>
      <c r="D856" s="151" t="s">
        <v>412</v>
      </c>
      <c r="F856" s="166" t="s">
        <v>424</v>
      </c>
      <c r="H856" s="167">
        <v>5.37</v>
      </c>
      <c r="L856" s="34"/>
      <c r="M856" s="149"/>
      <c r="T856" s="55"/>
      <c r="AU856" s="18" t="s">
        <v>103</v>
      </c>
    </row>
    <row r="857" spans="2:65" s="1" customFormat="1" ht="55.5" customHeight="1">
      <c r="B857" s="34"/>
      <c r="C857" s="133" t="s">
        <v>867</v>
      </c>
      <c r="D857" s="133" t="s">
        <v>390</v>
      </c>
      <c r="E857" s="134" t="s">
        <v>868</v>
      </c>
      <c r="F857" s="135" t="s">
        <v>869</v>
      </c>
      <c r="G857" s="136" t="s">
        <v>442</v>
      </c>
      <c r="H857" s="137">
        <v>5.37</v>
      </c>
      <c r="I857" s="138"/>
      <c r="J857" s="139">
        <f>ROUND(I857*H857,2)</f>
        <v>0</v>
      </c>
      <c r="K857" s="135" t="s">
        <v>394</v>
      </c>
      <c r="L857" s="34"/>
      <c r="M857" s="140" t="s">
        <v>35</v>
      </c>
      <c r="N857" s="141" t="s">
        <v>52</v>
      </c>
      <c r="P857" s="142">
        <f>O857*H857</f>
        <v>0</v>
      </c>
      <c r="Q857" s="142">
        <v>0.1837</v>
      </c>
      <c r="R857" s="142">
        <f>Q857*H857</f>
        <v>0.98646900000000004</v>
      </c>
      <c r="S857" s="142">
        <v>0</v>
      </c>
      <c r="T857" s="143">
        <f>S857*H857</f>
        <v>0</v>
      </c>
      <c r="AR857" s="144" t="s">
        <v>116</v>
      </c>
      <c r="AT857" s="144" t="s">
        <v>390</v>
      </c>
      <c r="AU857" s="144" t="s">
        <v>103</v>
      </c>
      <c r="AY857" s="18" t="s">
        <v>386</v>
      </c>
      <c r="BE857" s="145">
        <f>IF(N857="základní",J857,0)</f>
        <v>0</v>
      </c>
      <c r="BF857" s="145">
        <f>IF(N857="snížená",J857,0)</f>
        <v>0</v>
      </c>
      <c r="BG857" s="145">
        <f>IF(N857="zákl. přenesená",J857,0)</f>
        <v>0</v>
      </c>
      <c r="BH857" s="145">
        <f>IF(N857="sníž. přenesená",J857,0)</f>
        <v>0</v>
      </c>
      <c r="BI857" s="145">
        <f>IF(N857="nulová",J857,0)</f>
        <v>0</v>
      </c>
      <c r="BJ857" s="18" t="s">
        <v>89</v>
      </c>
      <c r="BK857" s="145">
        <f>ROUND(I857*H857,2)</f>
        <v>0</v>
      </c>
      <c r="BL857" s="18" t="s">
        <v>116</v>
      </c>
      <c r="BM857" s="144" t="s">
        <v>870</v>
      </c>
    </row>
    <row r="858" spans="2:65" s="1" customFormat="1" ht="10.199999999999999">
      <c r="B858" s="34"/>
      <c r="D858" s="146" t="s">
        <v>396</v>
      </c>
      <c r="F858" s="147" t="s">
        <v>871</v>
      </c>
      <c r="I858" s="148"/>
      <c r="L858" s="34"/>
      <c r="M858" s="149"/>
      <c r="T858" s="55"/>
      <c r="AT858" s="18" t="s">
        <v>396</v>
      </c>
      <c r="AU858" s="18" t="s">
        <v>103</v>
      </c>
    </row>
    <row r="859" spans="2:65" s="12" customFormat="1" ht="10.199999999999999">
      <c r="B859" s="150"/>
      <c r="D859" s="151" t="s">
        <v>398</v>
      </c>
      <c r="E859" s="152" t="s">
        <v>35</v>
      </c>
      <c r="F859" s="153" t="s">
        <v>399</v>
      </c>
      <c r="H859" s="152" t="s">
        <v>35</v>
      </c>
      <c r="I859" s="154"/>
      <c r="L859" s="150"/>
      <c r="M859" s="155"/>
      <c r="T859" s="156"/>
      <c r="AT859" s="152" t="s">
        <v>398</v>
      </c>
      <c r="AU859" s="152" t="s">
        <v>103</v>
      </c>
      <c r="AV859" s="12" t="s">
        <v>89</v>
      </c>
      <c r="AW859" s="12" t="s">
        <v>42</v>
      </c>
      <c r="AX859" s="12" t="s">
        <v>81</v>
      </c>
      <c r="AY859" s="152" t="s">
        <v>386</v>
      </c>
    </row>
    <row r="860" spans="2:65" s="12" customFormat="1" ht="10.199999999999999">
      <c r="B860" s="150"/>
      <c r="D860" s="151" t="s">
        <v>398</v>
      </c>
      <c r="E860" s="152" t="s">
        <v>35</v>
      </c>
      <c r="F860" s="153" t="s">
        <v>400</v>
      </c>
      <c r="H860" s="152" t="s">
        <v>35</v>
      </c>
      <c r="I860" s="154"/>
      <c r="L860" s="150"/>
      <c r="M860" s="155"/>
      <c r="T860" s="156"/>
      <c r="AT860" s="152" t="s">
        <v>398</v>
      </c>
      <c r="AU860" s="152" t="s">
        <v>103</v>
      </c>
      <c r="AV860" s="12" t="s">
        <v>89</v>
      </c>
      <c r="AW860" s="12" t="s">
        <v>42</v>
      </c>
      <c r="AX860" s="12" t="s">
        <v>81</v>
      </c>
      <c r="AY860" s="152" t="s">
        <v>386</v>
      </c>
    </row>
    <row r="861" spans="2:65" s="12" customFormat="1" ht="10.199999999999999">
      <c r="B861" s="150"/>
      <c r="D861" s="151" t="s">
        <v>398</v>
      </c>
      <c r="E861" s="152" t="s">
        <v>35</v>
      </c>
      <c r="F861" s="153" t="s">
        <v>401</v>
      </c>
      <c r="H861" s="152" t="s">
        <v>35</v>
      </c>
      <c r="I861" s="154"/>
      <c r="L861" s="150"/>
      <c r="M861" s="155"/>
      <c r="T861" s="156"/>
      <c r="AT861" s="152" t="s">
        <v>398</v>
      </c>
      <c r="AU861" s="152" t="s">
        <v>103</v>
      </c>
      <c r="AV861" s="12" t="s">
        <v>89</v>
      </c>
      <c r="AW861" s="12" t="s">
        <v>42</v>
      </c>
      <c r="AX861" s="12" t="s">
        <v>81</v>
      </c>
      <c r="AY861" s="152" t="s">
        <v>386</v>
      </c>
    </row>
    <row r="862" spans="2:65" s="12" customFormat="1" ht="10.199999999999999">
      <c r="B862" s="150"/>
      <c r="D862" s="151" t="s">
        <v>398</v>
      </c>
      <c r="E862" s="152" t="s">
        <v>35</v>
      </c>
      <c r="F862" s="153" t="s">
        <v>863</v>
      </c>
      <c r="H862" s="152" t="s">
        <v>35</v>
      </c>
      <c r="I862" s="154"/>
      <c r="L862" s="150"/>
      <c r="M862" s="155"/>
      <c r="T862" s="156"/>
      <c r="AT862" s="152" t="s">
        <v>398</v>
      </c>
      <c r="AU862" s="152" t="s">
        <v>103</v>
      </c>
      <c r="AV862" s="12" t="s">
        <v>89</v>
      </c>
      <c r="AW862" s="12" t="s">
        <v>42</v>
      </c>
      <c r="AX862" s="12" t="s">
        <v>81</v>
      </c>
      <c r="AY862" s="152" t="s">
        <v>386</v>
      </c>
    </row>
    <row r="863" spans="2:65" s="12" customFormat="1" ht="10.199999999999999">
      <c r="B863" s="150"/>
      <c r="D863" s="151" t="s">
        <v>398</v>
      </c>
      <c r="E863" s="152" t="s">
        <v>35</v>
      </c>
      <c r="F863" s="153" t="s">
        <v>450</v>
      </c>
      <c r="H863" s="152" t="s">
        <v>35</v>
      </c>
      <c r="I863" s="154"/>
      <c r="L863" s="150"/>
      <c r="M863" s="155"/>
      <c r="T863" s="156"/>
      <c r="AT863" s="152" t="s">
        <v>398</v>
      </c>
      <c r="AU863" s="152" t="s">
        <v>103</v>
      </c>
      <c r="AV863" s="12" t="s">
        <v>89</v>
      </c>
      <c r="AW863" s="12" t="s">
        <v>42</v>
      </c>
      <c r="AX863" s="12" t="s">
        <v>81</v>
      </c>
      <c r="AY863" s="152" t="s">
        <v>386</v>
      </c>
    </row>
    <row r="864" spans="2:65" s="13" customFormat="1" ht="10.199999999999999">
      <c r="B864" s="157"/>
      <c r="D864" s="151" t="s">
        <v>398</v>
      </c>
      <c r="E864" s="158" t="s">
        <v>35</v>
      </c>
      <c r="F864" s="159" t="s">
        <v>189</v>
      </c>
      <c r="H864" s="160">
        <v>5.37</v>
      </c>
      <c r="I864" s="161"/>
      <c r="L864" s="157"/>
      <c r="M864" s="162"/>
      <c r="T864" s="163"/>
      <c r="AT864" s="164" t="s">
        <v>398</v>
      </c>
      <c r="AU864" s="164" t="s">
        <v>103</v>
      </c>
      <c r="AV864" s="13" t="s">
        <v>91</v>
      </c>
      <c r="AW864" s="13" t="s">
        <v>42</v>
      </c>
      <c r="AX864" s="13" t="s">
        <v>89</v>
      </c>
      <c r="AY864" s="164" t="s">
        <v>386</v>
      </c>
    </row>
    <row r="865" spans="2:65" s="1" customFormat="1" ht="10.199999999999999">
      <c r="B865" s="34"/>
      <c r="D865" s="151" t="s">
        <v>412</v>
      </c>
      <c r="F865" s="165" t="s">
        <v>423</v>
      </c>
      <c r="L865" s="34"/>
      <c r="M865" s="149"/>
      <c r="T865" s="55"/>
      <c r="AU865" s="18" t="s">
        <v>103</v>
      </c>
    </row>
    <row r="866" spans="2:65" s="1" customFormat="1" ht="10.199999999999999">
      <c r="B866" s="34"/>
      <c r="D866" s="151" t="s">
        <v>412</v>
      </c>
      <c r="F866" s="166" t="s">
        <v>424</v>
      </c>
      <c r="H866" s="167">
        <v>5.37</v>
      </c>
      <c r="L866" s="34"/>
      <c r="M866" s="149"/>
      <c r="T866" s="55"/>
      <c r="AU866" s="18" t="s">
        <v>103</v>
      </c>
    </row>
    <row r="867" spans="2:65" s="1" customFormat="1" ht="16.5" customHeight="1">
      <c r="B867" s="34"/>
      <c r="C867" s="168" t="s">
        <v>872</v>
      </c>
      <c r="D867" s="168" t="s">
        <v>523</v>
      </c>
      <c r="E867" s="169" t="s">
        <v>873</v>
      </c>
      <c r="F867" s="170" t="s">
        <v>874</v>
      </c>
      <c r="G867" s="171" t="s">
        <v>442</v>
      </c>
      <c r="H867" s="172">
        <v>5.4770000000000003</v>
      </c>
      <c r="I867" s="173"/>
      <c r="J867" s="174">
        <f>ROUND(I867*H867,2)</f>
        <v>0</v>
      </c>
      <c r="K867" s="170" t="s">
        <v>394</v>
      </c>
      <c r="L867" s="175"/>
      <c r="M867" s="176" t="s">
        <v>35</v>
      </c>
      <c r="N867" s="177" t="s">
        <v>52</v>
      </c>
      <c r="P867" s="142">
        <f>O867*H867</f>
        <v>0</v>
      </c>
      <c r="Q867" s="142">
        <v>0.222</v>
      </c>
      <c r="R867" s="142">
        <f>Q867*H867</f>
        <v>1.215894</v>
      </c>
      <c r="S867" s="142">
        <v>0</v>
      </c>
      <c r="T867" s="143">
        <f>S867*H867</f>
        <v>0</v>
      </c>
      <c r="AR867" s="144" t="s">
        <v>470</v>
      </c>
      <c r="AT867" s="144" t="s">
        <v>523</v>
      </c>
      <c r="AU867" s="144" t="s">
        <v>103</v>
      </c>
      <c r="AY867" s="18" t="s">
        <v>386</v>
      </c>
      <c r="BE867" s="145">
        <f>IF(N867="základní",J867,0)</f>
        <v>0</v>
      </c>
      <c r="BF867" s="145">
        <f>IF(N867="snížená",J867,0)</f>
        <v>0</v>
      </c>
      <c r="BG867" s="145">
        <f>IF(N867="zákl. přenesená",J867,0)</f>
        <v>0</v>
      </c>
      <c r="BH867" s="145">
        <f>IF(N867="sníž. přenesená",J867,0)</f>
        <v>0</v>
      </c>
      <c r="BI867" s="145">
        <f>IF(N867="nulová",J867,0)</f>
        <v>0</v>
      </c>
      <c r="BJ867" s="18" t="s">
        <v>89</v>
      </c>
      <c r="BK867" s="145">
        <f>ROUND(I867*H867,2)</f>
        <v>0</v>
      </c>
      <c r="BL867" s="18" t="s">
        <v>116</v>
      </c>
      <c r="BM867" s="144" t="s">
        <v>875</v>
      </c>
    </row>
    <row r="868" spans="2:65" s="13" customFormat="1" ht="10.199999999999999">
      <c r="B868" s="157"/>
      <c r="D868" s="151" t="s">
        <v>398</v>
      </c>
      <c r="F868" s="158" t="s">
        <v>876</v>
      </c>
      <c r="H868" s="160">
        <v>5.4770000000000003</v>
      </c>
      <c r="I868" s="161"/>
      <c r="L868" s="157"/>
      <c r="M868" s="162"/>
      <c r="T868" s="163"/>
      <c r="AT868" s="164" t="s">
        <v>398</v>
      </c>
      <c r="AU868" s="164" t="s">
        <v>103</v>
      </c>
      <c r="AV868" s="13" t="s">
        <v>91</v>
      </c>
      <c r="AW868" s="13" t="s">
        <v>4</v>
      </c>
      <c r="AX868" s="13" t="s">
        <v>89</v>
      </c>
      <c r="AY868" s="164" t="s">
        <v>386</v>
      </c>
    </row>
    <row r="869" spans="2:65" s="1" customFormat="1" ht="78" customHeight="1">
      <c r="B869" s="34"/>
      <c r="C869" s="133" t="s">
        <v>877</v>
      </c>
      <c r="D869" s="133" t="s">
        <v>390</v>
      </c>
      <c r="E869" s="134" t="s">
        <v>878</v>
      </c>
      <c r="F869" s="135" t="s">
        <v>879</v>
      </c>
      <c r="G869" s="136" t="s">
        <v>442</v>
      </c>
      <c r="H869" s="137">
        <v>124.79</v>
      </c>
      <c r="I869" s="138"/>
      <c r="J869" s="139">
        <f>ROUND(I869*H869,2)</f>
        <v>0</v>
      </c>
      <c r="K869" s="135" t="s">
        <v>394</v>
      </c>
      <c r="L869" s="34"/>
      <c r="M869" s="140" t="s">
        <v>35</v>
      </c>
      <c r="N869" s="141" t="s">
        <v>52</v>
      </c>
      <c r="P869" s="142">
        <f>O869*H869</f>
        <v>0</v>
      </c>
      <c r="Q869" s="142">
        <v>0.11162</v>
      </c>
      <c r="R869" s="142">
        <f>Q869*H869</f>
        <v>13.929059800000001</v>
      </c>
      <c r="S869" s="142">
        <v>0</v>
      </c>
      <c r="T869" s="143">
        <f>S869*H869</f>
        <v>0</v>
      </c>
      <c r="AR869" s="144" t="s">
        <v>116</v>
      </c>
      <c r="AT869" s="144" t="s">
        <v>390</v>
      </c>
      <c r="AU869" s="144" t="s">
        <v>103</v>
      </c>
      <c r="AY869" s="18" t="s">
        <v>386</v>
      </c>
      <c r="BE869" s="145">
        <f>IF(N869="základní",J869,0)</f>
        <v>0</v>
      </c>
      <c r="BF869" s="145">
        <f>IF(N869="snížená",J869,0)</f>
        <v>0</v>
      </c>
      <c r="BG869" s="145">
        <f>IF(N869="zákl. přenesená",J869,0)</f>
        <v>0</v>
      </c>
      <c r="BH869" s="145">
        <f>IF(N869="sníž. přenesená",J869,0)</f>
        <v>0</v>
      </c>
      <c r="BI869" s="145">
        <f>IF(N869="nulová",J869,0)</f>
        <v>0</v>
      </c>
      <c r="BJ869" s="18" t="s">
        <v>89</v>
      </c>
      <c r="BK869" s="145">
        <f>ROUND(I869*H869,2)</f>
        <v>0</v>
      </c>
      <c r="BL869" s="18" t="s">
        <v>116</v>
      </c>
      <c r="BM869" s="144" t="s">
        <v>880</v>
      </c>
    </row>
    <row r="870" spans="2:65" s="1" customFormat="1" ht="10.199999999999999">
      <c r="B870" s="34"/>
      <c r="D870" s="146" t="s">
        <v>396</v>
      </c>
      <c r="F870" s="147" t="s">
        <v>881</v>
      </c>
      <c r="I870" s="148"/>
      <c r="L870" s="34"/>
      <c r="M870" s="149"/>
      <c r="T870" s="55"/>
      <c r="AT870" s="18" t="s">
        <v>396</v>
      </c>
      <c r="AU870" s="18" t="s">
        <v>103</v>
      </c>
    </row>
    <row r="871" spans="2:65" s="12" customFormat="1" ht="10.199999999999999">
      <c r="B871" s="150"/>
      <c r="D871" s="151" t="s">
        <v>398</v>
      </c>
      <c r="E871" s="152" t="s">
        <v>35</v>
      </c>
      <c r="F871" s="153" t="s">
        <v>399</v>
      </c>
      <c r="H871" s="152" t="s">
        <v>35</v>
      </c>
      <c r="I871" s="154"/>
      <c r="L871" s="150"/>
      <c r="M871" s="155"/>
      <c r="T871" s="156"/>
      <c r="AT871" s="152" t="s">
        <v>398</v>
      </c>
      <c r="AU871" s="152" t="s">
        <v>103</v>
      </c>
      <c r="AV871" s="12" t="s">
        <v>89</v>
      </c>
      <c r="AW871" s="12" t="s">
        <v>42</v>
      </c>
      <c r="AX871" s="12" t="s">
        <v>81</v>
      </c>
      <c r="AY871" s="152" t="s">
        <v>386</v>
      </c>
    </row>
    <row r="872" spans="2:65" s="12" customFormat="1" ht="10.199999999999999">
      <c r="B872" s="150"/>
      <c r="D872" s="151" t="s">
        <v>398</v>
      </c>
      <c r="E872" s="152" t="s">
        <v>35</v>
      </c>
      <c r="F872" s="153" t="s">
        <v>400</v>
      </c>
      <c r="H872" s="152" t="s">
        <v>35</v>
      </c>
      <c r="I872" s="154"/>
      <c r="L872" s="150"/>
      <c r="M872" s="155"/>
      <c r="T872" s="156"/>
      <c r="AT872" s="152" t="s">
        <v>398</v>
      </c>
      <c r="AU872" s="152" t="s">
        <v>103</v>
      </c>
      <c r="AV872" s="12" t="s">
        <v>89</v>
      </c>
      <c r="AW872" s="12" t="s">
        <v>42</v>
      </c>
      <c r="AX872" s="12" t="s">
        <v>81</v>
      </c>
      <c r="AY872" s="152" t="s">
        <v>386</v>
      </c>
    </row>
    <row r="873" spans="2:65" s="12" customFormat="1" ht="10.199999999999999">
      <c r="B873" s="150"/>
      <c r="D873" s="151" t="s">
        <v>398</v>
      </c>
      <c r="E873" s="152" t="s">
        <v>35</v>
      </c>
      <c r="F873" s="153" t="s">
        <v>401</v>
      </c>
      <c r="H873" s="152" t="s">
        <v>35</v>
      </c>
      <c r="I873" s="154"/>
      <c r="L873" s="150"/>
      <c r="M873" s="155"/>
      <c r="T873" s="156"/>
      <c r="AT873" s="152" t="s">
        <v>398</v>
      </c>
      <c r="AU873" s="152" t="s">
        <v>103</v>
      </c>
      <c r="AV873" s="12" t="s">
        <v>89</v>
      </c>
      <c r="AW873" s="12" t="s">
        <v>42</v>
      </c>
      <c r="AX873" s="12" t="s">
        <v>81</v>
      </c>
      <c r="AY873" s="152" t="s">
        <v>386</v>
      </c>
    </row>
    <row r="874" spans="2:65" s="12" customFormat="1" ht="10.199999999999999">
      <c r="B874" s="150"/>
      <c r="D874" s="151" t="s">
        <v>398</v>
      </c>
      <c r="E874" s="152" t="s">
        <v>35</v>
      </c>
      <c r="F874" s="153" t="s">
        <v>861</v>
      </c>
      <c r="H874" s="152" t="s">
        <v>35</v>
      </c>
      <c r="I874" s="154"/>
      <c r="L874" s="150"/>
      <c r="M874" s="155"/>
      <c r="T874" s="156"/>
      <c r="AT874" s="152" t="s">
        <v>398</v>
      </c>
      <c r="AU874" s="152" t="s">
        <v>103</v>
      </c>
      <c r="AV874" s="12" t="s">
        <v>89</v>
      </c>
      <c r="AW874" s="12" t="s">
        <v>42</v>
      </c>
      <c r="AX874" s="12" t="s">
        <v>81</v>
      </c>
      <c r="AY874" s="152" t="s">
        <v>386</v>
      </c>
    </row>
    <row r="875" spans="2:65" s="12" customFormat="1" ht="10.199999999999999">
      <c r="B875" s="150"/>
      <c r="D875" s="151" t="s">
        <v>398</v>
      </c>
      <c r="E875" s="152" t="s">
        <v>35</v>
      </c>
      <c r="F875" s="153" t="s">
        <v>449</v>
      </c>
      <c r="H875" s="152" t="s">
        <v>35</v>
      </c>
      <c r="I875" s="154"/>
      <c r="L875" s="150"/>
      <c r="M875" s="155"/>
      <c r="T875" s="156"/>
      <c r="AT875" s="152" t="s">
        <v>398</v>
      </c>
      <c r="AU875" s="152" t="s">
        <v>103</v>
      </c>
      <c r="AV875" s="12" t="s">
        <v>89</v>
      </c>
      <c r="AW875" s="12" t="s">
        <v>42</v>
      </c>
      <c r="AX875" s="12" t="s">
        <v>81</v>
      </c>
      <c r="AY875" s="152" t="s">
        <v>386</v>
      </c>
    </row>
    <row r="876" spans="2:65" s="13" customFormat="1" ht="10.199999999999999">
      <c r="B876" s="157"/>
      <c r="D876" s="151" t="s">
        <v>398</v>
      </c>
      <c r="E876" s="158" t="s">
        <v>35</v>
      </c>
      <c r="F876" s="159" t="s">
        <v>192</v>
      </c>
      <c r="H876" s="160">
        <v>124.79</v>
      </c>
      <c r="I876" s="161"/>
      <c r="L876" s="157"/>
      <c r="M876" s="162"/>
      <c r="T876" s="163"/>
      <c r="AT876" s="164" t="s">
        <v>398</v>
      </c>
      <c r="AU876" s="164" t="s">
        <v>103</v>
      </c>
      <c r="AV876" s="13" t="s">
        <v>91</v>
      </c>
      <c r="AW876" s="13" t="s">
        <v>42</v>
      </c>
      <c r="AX876" s="13" t="s">
        <v>89</v>
      </c>
      <c r="AY876" s="164" t="s">
        <v>386</v>
      </c>
    </row>
    <row r="877" spans="2:65" s="1" customFormat="1" ht="10.199999999999999">
      <c r="B877" s="34"/>
      <c r="D877" s="151" t="s">
        <v>412</v>
      </c>
      <c r="F877" s="165" t="s">
        <v>421</v>
      </c>
      <c r="L877" s="34"/>
      <c r="M877" s="149"/>
      <c r="T877" s="55"/>
      <c r="AU877" s="18" t="s">
        <v>103</v>
      </c>
    </row>
    <row r="878" spans="2:65" s="1" customFormat="1" ht="10.199999999999999">
      <c r="B878" s="34"/>
      <c r="D878" s="151" t="s">
        <v>412</v>
      </c>
      <c r="F878" s="166" t="s">
        <v>422</v>
      </c>
      <c r="H878" s="167">
        <v>124.79</v>
      </c>
      <c r="L878" s="34"/>
      <c r="M878" s="149"/>
      <c r="T878" s="55"/>
      <c r="AU878" s="18" t="s">
        <v>103</v>
      </c>
    </row>
    <row r="879" spans="2:65" s="1" customFormat="1" ht="24.15" customHeight="1">
      <c r="B879" s="34"/>
      <c r="C879" s="168" t="s">
        <v>882</v>
      </c>
      <c r="D879" s="168" t="s">
        <v>523</v>
      </c>
      <c r="E879" s="169" t="s">
        <v>883</v>
      </c>
      <c r="F879" s="170" t="s">
        <v>884</v>
      </c>
      <c r="G879" s="171" t="s">
        <v>442</v>
      </c>
      <c r="H879" s="172">
        <v>127.286</v>
      </c>
      <c r="I879" s="173"/>
      <c r="J879" s="174">
        <f>ROUND(I879*H879,2)</f>
        <v>0</v>
      </c>
      <c r="K879" s="170" t="s">
        <v>394</v>
      </c>
      <c r="L879" s="175"/>
      <c r="M879" s="176" t="s">
        <v>35</v>
      </c>
      <c r="N879" s="177" t="s">
        <v>52</v>
      </c>
      <c r="P879" s="142">
        <f>O879*H879</f>
        <v>0</v>
      </c>
      <c r="Q879" s="142">
        <v>0.17599999999999999</v>
      </c>
      <c r="R879" s="142">
        <f>Q879*H879</f>
        <v>22.402335999999998</v>
      </c>
      <c r="S879" s="142">
        <v>0</v>
      </c>
      <c r="T879" s="143">
        <f>S879*H879</f>
        <v>0</v>
      </c>
      <c r="AR879" s="144" t="s">
        <v>470</v>
      </c>
      <c r="AT879" s="144" t="s">
        <v>523</v>
      </c>
      <c r="AU879" s="144" t="s">
        <v>103</v>
      </c>
      <c r="AY879" s="18" t="s">
        <v>386</v>
      </c>
      <c r="BE879" s="145">
        <f>IF(N879="základní",J879,0)</f>
        <v>0</v>
      </c>
      <c r="BF879" s="145">
        <f>IF(N879="snížená",J879,0)</f>
        <v>0</v>
      </c>
      <c r="BG879" s="145">
        <f>IF(N879="zákl. přenesená",J879,0)</f>
        <v>0</v>
      </c>
      <c r="BH879" s="145">
        <f>IF(N879="sníž. přenesená",J879,0)</f>
        <v>0</v>
      </c>
      <c r="BI879" s="145">
        <f>IF(N879="nulová",J879,0)</f>
        <v>0</v>
      </c>
      <c r="BJ879" s="18" t="s">
        <v>89</v>
      </c>
      <c r="BK879" s="145">
        <f>ROUND(I879*H879,2)</f>
        <v>0</v>
      </c>
      <c r="BL879" s="18" t="s">
        <v>116</v>
      </c>
      <c r="BM879" s="144" t="s">
        <v>885</v>
      </c>
    </row>
    <row r="880" spans="2:65" s="13" customFormat="1" ht="10.199999999999999">
      <c r="B880" s="157"/>
      <c r="D880" s="151" t="s">
        <v>398</v>
      </c>
      <c r="F880" s="158" t="s">
        <v>886</v>
      </c>
      <c r="H880" s="160">
        <v>127.286</v>
      </c>
      <c r="I880" s="161"/>
      <c r="L880" s="157"/>
      <c r="M880" s="162"/>
      <c r="T880" s="163"/>
      <c r="AT880" s="164" t="s">
        <v>398</v>
      </c>
      <c r="AU880" s="164" t="s">
        <v>103</v>
      </c>
      <c r="AV880" s="13" t="s">
        <v>91</v>
      </c>
      <c r="AW880" s="13" t="s">
        <v>4</v>
      </c>
      <c r="AX880" s="13" t="s">
        <v>89</v>
      </c>
      <c r="AY880" s="164" t="s">
        <v>386</v>
      </c>
    </row>
    <row r="881" spans="2:65" s="1" customFormat="1" ht="24.15" customHeight="1">
      <c r="B881" s="34"/>
      <c r="C881" s="133" t="s">
        <v>887</v>
      </c>
      <c r="D881" s="133" t="s">
        <v>390</v>
      </c>
      <c r="E881" s="134" t="s">
        <v>751</v>
      </c>
      <c r="F881" s="135" t="s">
        <v>752</v>
      </c>
      <c r="G881" s="136" t="s">
        <v>442</v>
      </c>
      <c r="H881" s="137">
        <v>214.13499999999999</v>
      </c>
      <c r="I881" s="138"/>
      <c r="J881" s="139">
        <f>ROUND(I881*H881,2)</f>
        <v>0</v>
      </c>
      <c r="K881" s="135" t="s">
        <v>394</v>
      </c>
      <c r="L881" s="34"/>
      <c r="M881" s="140" t="s">
        <v>35</v>
      </c>
      <c r="N881" s="141" t="s">
        <v>52</v>
      </c>
      <c r="P881" s="142">
        <f>O881*H881</f>
        <v>0</v>
      </c>
      <c r="Q881" s="142">
        <v>6.8999999999999997E-4</v>
      </c>
      <c r="R881" s="142">
        <f>Q881*H881</f>
        <v>0.14775315</v>
      </c>
      <c r="S881" s="142">
        <v>0</v>
      </c>
      <c r="T881" s="143">
        <f>S881*H881</f>
        <v>0</v>
      </c>
      <c r="AR881" s="144" t="s">
        <v>116</v>
      </c>
      <c r="AT881" s="144" t="s">
        <v>390</v>
      </c>
      <c r="AU881" s="144" t="s">
        <v>103</v>
      </c>
      <c r="AY881" s="18" t="s">
        <v>386</v>
      </c>
      <c r="BE881" s="145">
        <f>IF(N881="základní",J881,0)</f>
        <v>0</v>
      </c>
      <c r="BF881" s="145">
        <f>IF(N881="snížená",J881,0)</f>
        <v>0</v>
      </c>
      <c r="BG881" s="145">
        <f>IF(N881="zákl. přenesená",J881,0)</f>
        <v>0</v>
      </c>
      <c r="BH881" s="145">
        <f>IF(N881="sníž. přenesená",J881,0)</f>
        <v>0</v>
      </c>
      <c r="BI881" s="145">
        <f>IF(N881="nulová",J881,0)</f>
        <v>0</v>
      </c>
      <c r="BJ881" s="18" t="s">
        <v>89</v>
      </c>
      <c r="BK881" s="145">
        <f>ROUND(I881*H881,2)</f>
        <v>0</v>
      </c>
      <c r="BL881" s="18" t="s">
        <v>116</v>
      </c>
      <c r="BM881" s="144" t="s">
        <v>888</v>
      </c>
    </row>
    <row r="882" spans="2:65" s="1" customFormat="1" ht="10.199999999999999">
      <c r="B882" s="34"/>
      <c r="D882" s="146" t="s">
        <v>396</v>
      </c>
      <c r="F882" s="147" t="s">
        <v>754</v>
      </c>
      <c r="I882" s="148"/>
      <c r="L882" s="34"/>
      <c r="M882" s="149"/>
      <c r="T882" s="55"/>
      <c r="AT882" s="18" t="s">
        <v>396</v>
      </c>
      <c r="AU882" s="18" t="s">
        <v>103</v>
      </c>
    </row>
    <row r="883" spans="2:65" s="1" customFormat="1" ht="67.2">
      <c r="B883" s="34"/>
      <c r="D883" s="151" t="s">
        <v>755</v>
      </c>
      <c r="F883" s="188" t="s">
        <v>756</v>
      </c>
      <c r="I883" s="148"/>
      <c r="L883" s="34"/>
      <c r="M883" s="149"/>
      <c r="T883" s="55"/>
      <c r="AT883" s="18" t="s">
        <v>755</v>
      </c>
      <c r="AU883" s="18" t="s">
        <v>103</v>
      </c>
    </row>
    <row r="884" spans="2:65" s="12" customFormat="1" ht="10.199999999999999">
      <c r="B884" s="150"/>
      <c r="D884" s="151" t="s">
        <v>398</v>
      </c>
      <c r="E884" s="152" t="s">
        <v>35</v>
      </c>
      <c r="F884" s="153" t="s">
        <v>399</v>
      </c>
      <c r="H884" s="152" t="s">
        <v>35</v>
      </c>
      <c r="I884" s="154"/>
      <c r="L884" s="150"/>
      <c r="M884" s="155"/>
      <c r="T884" s="156"/>
      <c r="AT884" s="152" t="s">
        <v>398</v>
      </c>
      <c r="AU884" s="152" t="s">
        <v>103</v>
      </c>
      <c r="AV884" s="12" t="s">
        <v>89</v>
      </c>
      <c r="AW884" s="12" t="s">
        <v>42</v>
      </c>
      <c r="AX884" s="12" t="s">
        <v>81</v>
      </c>
      <c r="AY884" s="152" t="s">
        <v>386</v>
      </c>
    </row>
    <row r="885" spans="2:65" s="12" customFormat="1" ht="10.199999999999999">
      <c r="B885" s="150"/>
      <c r="D885" s="151" t="s">
        <v>398</v>
      </c>
      <c r="E885" s="152" t="s">
        <v>35</v>
      </c>
      <c r="F885" s="153" t="s">
        <v>400</v>
      </c>
      <c r="H885" s="152" t="s">
        <v>35</v>
      </c>
      <c r="I885" s="154"/>
      <c r="L885" s="150"/>
      <c r="M885" s="155"/>
      <c r="T885" s="156"/>
      <c r="AT885" s="152" t="s">
        <v>398</v>
      </c>
      <c r="AU885" s="152" t="s">
        <v>103</v>
      </c>
      <c r="AV885" s="12" t="s">
        <v>89</v>
      </c>
      <c r="AW885" s="12" t="s">
        <v>42</v>
      </c>
      <c r="AX885" s="12" t="s">
        <v>81</v>
      </c>
      <c r="AY885" s="152" t="s">
        <v>386</v>
      </c>
    </row>
    <row r="886" spans="2:65" s="12" customFormat="1" ht="10.199999999999999">
      <c r="B886" s="150"/>
      <c r="D886" s="151" t="s">
        <v>398</v>
      </c>
      <c r="E886" s="152" t="s">
        <v>35</v>
      </c>
      <c r="F886" s="153" t="s">
        <v>401</v>
      </c>
      <c r="H886" s="152" t="s">
        <v>35</v>
      </c>
      <c r="I886" s="154"/>
      <c r="L886" s="150"/>
      <c r="M886" s="155"/>
      <c r="T886" s="156"/>
      <c r="AT886" s="152" t="s">
        <v>398</v>
      </c>
      <c r="AU886" s="152" t="s">
        <v>103</v>
      </c>
      <c r="AV886" s="12" t="s">
        <v>89</v>
      </c>
      <c r="AW886" s="12" t="s">
        <v>42</v>
      </c>
      <c r="AX886" s="12" t="s">
        <v>81</v>
      </c>
      <c r="AY886" s="152" t="s">
        <v>386</v>
      </c>
    </row>
    <row r="887" spans="2:65" s="12" customFormat="1" ht="10.199999999999999">
      <c r="B887" s="150"/>
      <c r="D887" s="151" t="s">
        <v>398</v>
      </c>
      <c r="E887" s="152" t="s">
        <v>35</v>
      </c>
      <c r="F887" s="153" t="s">
        <v>861</v>
      </c>
      <c r="H887" s="152" t="s">
        <v>35</v>
      </c>
      <c r="I887" s="154"/>
      <c r="L887" s="150"/>
      <c r="M887" s="155"/>
      <c r="T887" s="156"/>
      <c r="AT887" s="152" t="s">
        <v>398</v>
      </c>
      <c r="AU887" s="152" t="s">
        <v>103</v>
      </c>
      <c r="AV887" s="12" t="s">
        <v>89</v>
      </c>
      <c r="AW887" s="12" t="s">
        <v>42</v>
      </c>
      <c r="AX887" s="12" t="s">
        <v>81</v>
      </c>
      <c r="AY887" s="152" t="s">
        <v>386</v>
      </c>
    </row>
    <row r="888" spans="2:65" s="12" customFormat="1" ht="10.199999999999999">
      <c r="B888" s="150"/>
      <c r="D888" s="151" t="s">
        <v>398</v>
      </c>
      <c r="E888" s="152" t="s">
        <v>35</v>
      </c>
      <c r="F888" s="153" t="s">
        <v>449</v>
      </c>
      <c r="H888" s="152" t="s">
        <v>35</v>
      </c>
      <c r="I888" s="154"/>
      <c r="L888" s="150"/>
      <c r="M888" s="155"/>
      <c r="T888" s="156"/>
      <c r="AT888" s="152" t="s">
        <v>398</v>
      </c>
      <c r="AU888" s="152" t="s">
        <v>103</v>
      </c>
      <c r="AV888" s="12" t="s">
        <v>89</v>
      </c>
      <c r="AW888" s="12" t="s">
        <v>42</v>
      </c>
      <c r="AX888" s="12" t="s">
        <v>81</v>
      </c>
      <c r="AY888" s="152" t="s">
        <v>386</v>
      </c>
    </row>
    <row r="889" spans="2:65" s="12" customFormat="1" ht="10.199999999999999">
      <c r="B889" s="150"/>
      <c r="D889" s="151" t="s">
        <v>398</v>
      </c>
      <c r="E889" s="152" t="s">
        <v>35</v>
      </c>
      <c r="F889" s="153" t="s">
        <v>856</v>
      </c>
      <c r="H889" s="152" t="s">
        <v>35</v>
      </c>
      <c r="I889" s="154"/>
      <c r="L889" s="150"/>
      <c r="M889" s="155"/>
      <c r="T889" s="156"/>
      <c r="AT889" s="152" t="s">
        <v>398</v>
      </c>
      <c r="AU889" s="152" t="s">
        <v>103</v>
      </c>
      <c r="AV889" s="12" t="s">
        <v>89</v>
      </c>
      <c r="AW889" s="12" t="s">
        <v>42</v>
      </c>
      <c r="AX889" s="12" t="s">
        <v>81</v>
      </c>
      <c r="AY889" s="152" t="s">
        <v>386</v>
      </c>
    </row>
    <row r="890" spans="2:65" s="12" customFormat="1" ht="30.6">
      <c r="B890" s="150"/>
      <c r="D890" s="151" t="s">
        <v>398</v>
      </c>
      <c r="E890" s="152" t="s">
        <v>35</v>
      </c>
      <c r="F890" s="153" t="s">
        <v>862</v>
      </c>
      <c r="H890" s="152" t="s">
        <v>35</v>
      </c>
      <c r="I890" s="154"/>
      <c r="L890" s="150"/>
      <c r="M890" s="155"/>
      <c r="T890" s="156"/>
      <c r="AT890" s="152" t="s">
        <v>398</v>
      </c>
      <c r="AU890" s="152" t="s">
        <v>103</v>
      </c>
      <c r="AV890" s="12" t="s">
        <v>89</v>
      </c>
      <c r="AW890" s="12" t="s">
        <v>42</v>
      </c>
      <c r="AX890" s="12" t="s">
        <v>81</v>
      </c>
      <c r="AY890" s="152" t="s">
        <v>386</v>
      </c>
    </row>
    <row r="891" spans="2:65" s="12" customFormat="1" ht="10.199999999999999">
      <c r="B891" s="150"/>
      <c r="D891" s="151" t="s">
        <v>398</v>
      </c>
      <c r="E891" s="152" t="s">
        <v>35</v>
      </c>
      <c r="F891" s="153" t="s">
        <v>863</v>
      </c>
      <c r="H891" s="152" t="s">
        <v>35</v>
      </c>
      <c r="I891" s="154"/>
      <c r="L891" s="150"/>
      <c r="M891" s="155"/>
      <c r="T891" s="156"/>
      <c r="AT891" s="152" t="s">
        <v>398</v>
      </c>
      <c r="AU891" s="152" t="s">
        <v>103</v>
      </c>
      <c r="AV891" s="12" t="s">
        <v>89</v>
      </c>
      <c r="AW891" s="12" t="s">
        <v>42</v>
      </c>
      <c r="AX891" s="12" t="s">
        <v>81</v>
      </c>
      <c r="AY891" s="152" t="s">
        <v>386</v>
      </c>
    </row>
    <row r="892" spans="2:65" s="12" customFormat="1" ht="10.199999999999999">
      <c r="B892" s="150"/>
      <c r="D892" s="151" t="s">
        <v>398</v>
      </c>
      <c r="E892" s="152" t="s">
        <v>35</v>
      </c>
      <c r="F892" s="153" t="s">
        <v>450</v>
      </c>
      <c r="H892" s="152" t="s">
        <v>35</v>
      </c>
      <c r="I892" s="154"/>
      <c r="L892" s="150"/>
      <c r="M892" s="155"/>
      <c r="T892" s="156"/>
      <c r="AT892" s="152" t="s">
        <v>398</v>
      </c>
      <c r="AU892" s="152" t="s">
        <v>103</v>
      </c>
      <c r="AV892" s="12" t="s">
        <v>89</v>
      </c>
      <c r="AW892" s="12" t="s">
        <v>42</v>
      </c>
      <c r="AX892" s="12" t="s">
        <v>81</v>
      </c>
      <c r="AY892" s="152" t="s">
        <v>386</v>
      </c>
    </row>
    <row r="893" spans="2:65" s="12" customFormat="1" ht="10.199999999999999">
      <c r="B893" s="150"/>
      <c r="D893" s="151" t="s">
        <v>398</v>
      </c>
      <c r="E893" s="152" t="s">
        <v>35</v>
      </c>
      <c r="F893" s="153" t="s">
        <v>856</v>
      </c>
      <c r="H893" s="152" t="s">
        <v>35</v>
      </c>
      <c r="I893" s="154"/>
      <c r="L893" s="150"/>
      <c r="M893" s="155"/>
      <c r="T893" s="156"/>
      <c r="AT893" s="152" t="s">
        <v>398</v>
      </c>
      <c r="AU893" s="152" t="s">
        <v>103</v>
      </c>
      <c r="AV893" s="12" t="s">
        <v>89</v>
      </c>
      <c r="AW893" s="12" t="s">
        <v>42</v>
      </c>
      <c r="AX893" s="12" t="s">
        <v>81</v>
      </c>
      <c r="AY893" s="152" t="s">
        <v>386</v>
      </c>
    </row>
    <row r="894" spans="2:65" s="12" customFormat="1" ht="10.199999999999999">
      <c r="B894" s="150"/>
      <c r="D894" s="151" t="s">
        <v>398</v>
      </c>
      <c r="E894" s="152" t="s">
        <v>35</v>
      </c>
      <c r="F894" s="153" t="s">
        <v>864</v>
      </c>
      <c r="H894" s="152" t="s">
        <v>35</v>
      </c>
      <c r="I894" s="154"/>
      <c r="L894" s="150"/>
      <c r="M894" s="155"/>
      <c r="T894" s="156"/>
      <c r="AT894" s="152" t="s">
        <v>398</v>
      </c>
      <c r="AU894" s="152" t="s">
        <v>103</v>
      </c>
      <c r="AV894" s="12" t="s">
        <v>89</v>
      </c>
      <c r="AW894" s="12" t="s">
        <v>42</v>
      </c>
      <c r="AX894" s="12" t="s">
        <v>81</v>
      </c>
      <c r="AY894" s="152" t="s">
        <v>386</v>
      </c>
    </row>
    <row r="895" spans="2:65" s="13" customFormat="1" ht="10.199999999999999">
      <c r="B895" s="157"/>
      <c r="D895" s="151" t="s">
        <v>398</v>
      </c>
      <c r="E895" s="158" t="s">
        <v>35</v>
      </c>
      <c r="F895" s="159" t="s">
        <v>186</v>
      </c>
      <c r="H895" s="160">
        <v>214.13499999999999</v>
      </c>
      <c r="I895" s="161"/>
      <c r="L895" s="157"/>
      <c r="M895" s="162"/>
      <c r="T895" s="163"/>
      <c r="AT895" s="164" t="s">
        <v>398</v>
      </c>
      <c r="AU895" s="164" t="s">
        <v>103</v>
      </c>
      <c r="AV895" s="13" t="s">
        <v>91</v>
      </c>
      <c r="AW895" s="13" t="s">
        <v>42</v>
      </c>
      <c r="AX895" s="13" t="s">
        <v>89</v>
      </c>
      <c r="AY895" s="164" t="s">
        <v>386</v>
      </c>
    </row>
    <row r="896" spans="2:65" s="1" customFormat="1" ht="10.199999999999999">
      <c r="B896" s="34"/>
      <c r="D896" s="151" t="s">
        <v>412</v>
      </c>
      <c r="F896" s="165" t="s">
        <v>421</v>
      </c>
      <c r="L896" s="34"/>
      <c r="M896" s="149"/>
      <c r="T896" s="55"/>
      <c r="AU896" s="18" t="s">
        <v>103</v>
      </c>
    </row>
    <row r="897" spans="2:65" s="1" customFormat="1" ht="10.199999999999999">
      <c r="B897" s="34"/>
      <c r="D897" s="151" t="s">
        <v>412</v>
      </c>
      <c r="F897" s="166" t="s">
        <v>422</v>
      </c>
      <c r="H897" s="167">
        <v>124.79</v>
      </c>
      <c r="L897" s="34"/>
      <c r="M897" s="149"/>
      <c r="T897" s="55"/>
      <c r="AU897" s="18" t="s">
        <v>103</v>
      </c>
    </row>
    <row r="898" spans="2:65" s="1" customFormat="1" ht="10.199999999999999">
      <c r="B898" s="34"/>
      <c r="D898" s="151" t="s">
        <v>412</v>
      </c>
      <c r="F898" s="165" t="s">
        <v>423</v>
      </c>
      <c r="L898" s="34"/>
      <c r="M898" s="149"/>
      <c r="T898" s="55"/>
      <c r="AU898" s="18" t="s">
        <v>103</v>
      </c>
    </row>
    <row r="899" spans="2:65" s="1" customFormat="1" ht="10.199999999999999">
      <c r="B899" s="34"/>
      <c r="D899" s="151" t="s">
        <v>412</v>
      </c>
      <c r="F899" s="166" t="s">
        <v>424</v>
      </c>
      <c r="H899" s="167">
        <v>5.37</v>
      </c>
      <c r="L899" s="34"/>
      <c r="M899" s="149"/>
      <c r="T899" s="55"/>
      <c r="AU899" s="18" t="s">
        <v>103</v>
      </c>
    </row>
    <row r="900" spans="2:65" s="11" customFormat="1" ht="20.85" customHeight="1">
      <c r="B900" s="121"/>
      <c r="D900" s="122" t="s">
        <v>80</v>
      </c>
      <c r="E900" s="131" t="s">
        <v>889</v>
      </c>
      <c r="F900" s="131" t="s">
        <v>890</v>
      </c>
      <c r="I900" s="124"/>
      <c r="J900" s="132">
        <f>BK900</f>
        <v>0</v>
      </c>
      <c r="L900" s="121"/>
      <c r="M900" s="126"/>
      <c r="P900" s="127">
        <f>SUM(P901:P997)</f>
        <v>0</v>
      </c>
      <c r="R900" s="127">
        <f>SUM(R901:R997)</f>
        <v>71.052221920000008</v>
      </c>
      <c r="T900" s="128">
        <f>SUM(T901:T997)</f>
        <v>0</v>
      </c>
      <c r="AR900" s="122" t="s">
        <v>89</v>
      </c>
      <c r="AT900" s="129" t="s">
        <v>80</v>
      </c>
      <c r="AU900" s="129" t="s">
        <v>91</v>
      </c>
      <c r="AY900" s="122" t="s">
        <v>386</v>
      </c>
      <c r="BK900" s="130">
        <f>SUM(BK901:BK997)</f>
        <v>0</v>
      </c>
    </row>
    <row r="901" spans="2:65" s="1" customFormat="1" ht="33" customHeight="1">
      <c r="B901" s="34"/>
      <c r="C901" s="133" t="s">
        <v>891</v>
      </c>
      <c r="D901" s="133" t="s">
        <v>390</v>
      </c>
      <c r="E901" s="134" t="s">
        <v>697</v>
      </c>
      <c r="F901" s="135" t="s">
        <v>698</v>
      </c>
      <c r="G901" s="136" t="s">
        <v>442</v>
      </c>
      <c r="H901" s="137">
        <v>441.53800000000001</v>
      </c>
      <c r="I901" s="138"/>
      <c r="J901" s="139">
        <f>ROUND(I901*H901,2)</f>
        <v>0</v>
      </c>
      <c r="K901" s="135" t="s">
        <v>394</v>
      </c>
      <c r="L901" s="34"/>
      <c r="M901" s="140" t="s">
        <v>35</v>
      </c>
      <c r="N901" s="141" t="s">
        <v>52</v>
      </c>
      <c r="P901" s="142">
        <f>O901*H901</f>
        <v>0</v>
      </c>
      <c r="Q901" s="142">
        <v>0</v>
      </c>
      <c r="R901" s="142">
        <f>Q901*H901</f>
        <v>0</v>
      </c>
      <c r="S901" s="142">
        <v>0</v>
      </c>
      <c r="T901" s="143">
        <f>S901*H901</f>
        <v>0</v>
      </c>
      <c r="AR901" s="144" t="s">
        <v>116</v>
      </c>
      <c r="AT901" s="144" t="s">
        <v>390</v>
      </c>
      <c r="AU901" s="144" t="s">
        <v>103</v>
      </c>
      <c r="AY901" s="18" t="s">
        <v>386</v>
      </c>
      <c r="BE901" s="145">
        <f>IF(N901="základní",J901,0)</f>
        <v>0</v>
      </c>
      <c r="BF901" s="145">
        <f>IF(N901="snížená",J901,0)</f>
        <v>0</v>
      </c>
      <c r="BG901" s="145">
        <f>IF(N901="zákl. přenesená",J901,0)</f>
        <v>0</v>
      </c>
      <c r="BH901" s="145">
        <f>IF(N901="sníž. přenesená",J901,0)</f>
        <v>0</v>
      </c>
      <c r="BI901" s="145">
        <f>IF(N901="nulová",J901,0)</f>
        <v>0</v>
      </c>
      <c r="BJ901" s="18" t="s">
        <v>89</v>
      </c>
      <c r="BK901" s="145">
        <f>ROUND(I901*H901,2)</f>
        <v>0</v>
      </c>
      <c r="BL901" s="18" t="s">
        <v>116</v>
      </c>
      <c r="BM901" s="144" t="s">
        <v>892</v>
      </c>
    </row>
    <row r="902" spans="2:65" s="1" customFormat="1" ht="10.199999999999999">
      <c r="B902" s="34"/>
      <c r="D902" s="146" t="s">
        <v>396</v>
      </c>
      <c r="F902" s="147" t="s">
        <v>700</v>
      </c>
      <c r="I902" s="148"/>
      <c r="L902" s="34"/>
      <c r="M902" s="149"/>
      <c r="T902" s="55"/>
      <c r="AT902" s="18" t="s">
        <v>396</v>
      </c>
      <c r="AU902" s="18" t="s">
        <v>103</v>
      </c>
    </row>
    <row r="903" spans="2:65" s="12" customFormat="1" ht="10.199999999999999">
      <c r="B903" s="150"/>
      <c r="D903" s="151" t="s">
        <v>398</v>
      </c>
      <c r="E903" s="152" t="s">
        <v>35</v>
      </c>
      <c r="F903" s="153" t="s">
        <v>399</v>
      </c>
      <c r="H903" s="152" t="s">
        <v>35</v>
      </c>
      <c r="I903" s="154"/>
      <c r="L903" s="150"/>
      <c r="M903" s="155"/>
      <c r="T903" s="156"/>
      <c r="AT903" s="152" t="s">
        <v>398</v>
      </c>
      <c r="AU903" s="152" t="s">
        <v>103</v>
      </c>
      <c r="AV903" s="12" t="s">
        <v>89</v>
      </c>
      <c r="AW903" s="12" t="s">
        <v>42</v>
      </c>
      <c r="AX903" s="12" t="s">
        <v>81</v>
      </c>
      <c r="AY903" s="152" t="s">
        <v>386</v>
      </c>
    </row>
    <row r="904" spans="2:65" s="12" customFormat="1" ht="10.199999999999999">
      <c r="B904" s="150"/>
      <c r="D904" s="151" t="s">
        <v>398</v>
      </c>
      <c r="E904" s="152" t="s">
        <v>35</v>
      </c>
      <c r="F904" s="153" t="s">
        <v>400</v>
      </c>
      <c r="H904" s="152" t="s">
        <v>35</v>
      </c>
      <c r="I904" s="154"/>
      <c r="L904" s="150"/>
      <c r="M904" s="155"/>
      <c r="T904" s="156"/>
      <c r="AT904" s="152" t="s">
        <v>398</v>
      </c>
      <c r="AU904" s="152" t="s">
        <v>103</v>
      </c>
      <c r="AV904" s="12" t="s">
        <v>89</v>
      </c>
      <c r="AW904" s="12" t="s">
        <v>42</v>
      </c>
      <c r="AX904" s="12" t="s">
        <v>81</v>
      </c>
      <c r="AY904" s="152" t="s">
        <v>386</v>
      </c>
    </row>
    <row r="905" spans="2:65" s="12" customFormat="1" ht="10.199999999999999">
      <c r="B905" s="150"/>
      <c r="D905" s="151" t="s">
        <v>398</v>
      </c>
      <c r="E905" s="152" t="s">
        <v>35</v>
      </c>
      <c r="F905" s="153" t="s">
        <v>401</v>
      </c>
      <c r="H905" s="152" t="s">
        <v>35</v>
      </c>
      <c r="I905" s="154"/>
      <c r="L905" s="150"/>
      <c r="M905" s="155"/>
      <c r="T905" s="156"/>
      <c r="AT905" s="152" t="s">
        <v>398</v>
      </c>
      <c r="AU905" s="152" t="s">
        <v>103</v>
      </c>
      <c r="AV905" s="12" t="s">
        <v>89</v>
      </c>
      <c r="AW905" s="12" t="s">
        <v>42</v>
      </c>
      <c r="AX905" s="12" t="s">
        <v>81</v>
      </c>
      <c r="AY905" s="152" t="s">
        <v>386</v>
      </c>
    </row>
    <row r="906" spans="2:65" s="12" customFormat="1" ht="10.199999999999999">
      <c r="B906" s="150"/>
      <c r="D906" s="151" t="s">
        <v>398</v>
      </c>
      <c r="E906" s="152" t="s">
        <v>35</v>
      </c>
      <c r="F906" s="153" t="s">
        <v>893</v>
      </c>
      <c r="H906" s="152" t="s">
        <v>35</v>
      </c>
      <c r="I906" s="154"/>
      <c r="L906" s="150"/>
      <c r="M906" s="155"/>
      <c r="T906" s="156"/>
      <c r="AT906" s="152" t="s">
        <v>398</v>
      </c>
      <c r="AU906" s="152" t="s">
        <v>103</v>
      </c>
      <c r="AV906" s="12" t="s">
        <v>89</v>
      </c>
      <c r="AW906" s="12" t="s">
        <v>42</v>
      </c>
      <c r="AX906" s="12" t="s">
        <v>81</v>
      </c>
      <c r="AY906" s="152" t="s">
        <v>386</v>
      </c>
    </row>
    <row r="907" spans="2:65" s="12" customFormat="1" ht="10.199999999999999">
      <c r="B907" s="150"/>
      <c r="D907" s="151" t="s">
        <v>398</v>
      </c>
      <c r="E907" s="152" t="s">
        <v>35</v>
      </c>
      <c r="F907" s="153" t="s">
        <v>451</v>
      </c>
      <c r="H907" s="152" t="s">
        <v>35</v>
      </c>
      <c r="I907" s="154"/>
      <c r="L907" s="150"/>
      <c r="M907" s="155"/>
      <c r="T907" s="156"/>
      <c r="AT907" s="152" t="s">
        <v>398</v>
      </c>
      <c r="AU907" s="152" t="s">
        <v>103</v>
      </c>
      <c r="AV907" s="12" t="s">
        <v>89</v>
      </c>
      <c r="AW907" s="12" t="s">
        <v>42</v>
      </c>
      <c r="AX907" s="12" t="s">
        <v>81</v>
      </c>
      <c r="AY907" s="152" t="s">
        <v>386</v>
      </c>
    </row>
    <row r="908" spans="2:65" s="12" customFormat="1" ht="10.199999999999999">
      <c r="B908" s="150"/>
      <c r="D908" s="151" t="s">
        <v>398</v>
      </c>
      <c r="E908" s="152" t="s">
        <v>35</v>
      </c>
      <c r="F908" s="153" t="s">
        <v>894</v>
      </c>
      <c r="H908" s="152" t="s">
        <v>35</v>
      </c>
      <c r="I908" s="154"/>
      <c r="L908" s="150"/>
      <c r="M908" s="155"/>
      <c r="T908" s="156"/>
      <c r="AT908" s="152" t="s">
        <v>398</v>
      </c>
      <c r="AU908" s="152" t="s">
        <v>103</v>
      </c>
      <c r="AV908" s="12" t="s">
        <v>89</v>
      </c>
      <c r="AW908" s="12" t="s">
        <v>42</v>
      </c>
      <c r="AX908" s="12" t="s">
        <v>81</v>
      </c>
      <c r="AY908" s="152" t="s">
        <v>386</v>
      </c>
    </row>
    <row r="909" spans="2:65" s="12" customFormat="1" ht="10.199999999999999">
      <c r="B909" s="150"/>
      <c r="D909" s="151" t="s">
        <v>398</v>
      </c>
      <c r="E909" s="152" t="s">
        <v>35</v>
      </c>
      <c r="F909" s="153" t="s">
        <v>856</v>
      </c>
      <c r="H909" s="152" t="s">
        <v>35</v>
      </c>
      <c r="I909" s="154"/>
      <c r="L909" s="150"/>
      <c r="M909" s="155"/>
      <c r="T909" s="156"/>
      <c r="AT909" s="152" t="s">
        <v>398</v>
      </c>
      <c r="AU909" s="152" t="s">
        <v>103</v>
      </c>
      <c r="AV909" s="12" t="s">
        <v>89</v>
      </c>
      <c r="AW909" s="12" t="s">
        <v>42</v>
      </c>
      <c r="AX909" s="12" t="s">
        <v>81</v>
      </c>
      <c r="AY909" s="152" t="s">
        <v>386</v>
      </c>
    </row>
    <row r="910" spans="2:65" s="12" customFormat="1" ht="30.6">
      <c r="B910" s="150"/>
      <c r="D910" s="151" t="s">
        <v>398</v>
      </c>
      <c r="E910" s="152" t="s">
        <v>35</v>
      </c>
      <c r="F910" s="153" t="s">
        <v>895</v>
      </c>
      <c r="H910" s="152" t="s">
        <v>35</v>
      </c>
      <c r="I910" s="154"/>
      <c r="L910" s="150"/>
      <c r="M910" s="155"/>
      <c r="T910" s="156"/>
      <c r="AT910" s="152" t="s">
        <v>398</v>
      </c>
      <c r="AU910" s="152" t="s">
        <v>103</v>
      </c>
      <c r="AV910" s="12" t="s">
        <v>89</v>
      </c>
      <c r="AW910" s="12" t="s">
        <v>42</v>
      </c>
      <c r="AX910" s="12" t="s">
        <v>81</v>
      </c>
      <c r="AY910" s="152" t="s">
        <v>386</v>
      </c>
    </row>
    <row r="911" spans="2:65" s="13" customFormat="1" ht="10.199999999999999">
      <c r="B911" s="157"/>
      <c r="D911" s="151" t="s">
        <v>398</v>
      </c>
      <c r="E911" s="158" t="s">
        <v>35</v>
      </c>
      <c r="F911" s="159" t="s">
        <v>195</v>
      </c>
      <c r="H911" s="160">
        <v>441.53800000000001</v>
      </c>
      <c r="I911" s="161"/>
      <c r="L911" s="157"/>
      <c r="M911" s="162"/>
      <c r="T911" s="163"/>
      <c r="AT911" s="164" t="s">
        <v>398</v>
      </c>
      <c r="AU911" s="164" t="s">
        <v>103</v>
      </c>
      <c r="AV911" s="13" t="s">
        <v>91</v>
      </c>
      <c r="AW911" s="13" t="s">
        <v>42</v>
      </c>
      <c r="AX911" s="13" t="s">
        <v>89</v>
      </c>
      <c r="AY911" s="164" t="s">
        <v>386</v>
      </c>
    </row>
    <row r="912" spans="2:65" s="1" customFormat="1" ht="10.199999999999999">
      <c r="B912" s="34"/>
      <c r="D912" s="151" t="s">
        <v>412</v>
      </c>
      <c r="F912" s="165" t="s">
        <v>425</v>
      </c>
      <c r="L912" s="34"/>
      <c r="M912" s="149"/>
      <c r="T912" s="55"/>
      <c r="AU912" s="18" t="s">
        <v>103</v>
      </c>
    </row>
    <row r="913" spans="2:65" s="1" customFormat="1" ht="10.199999999999999">
      <c r="B913" s="34"/>
      <c r="D913" s="151" t="s">
        <v>412</v>
      </c>
      <c r="F913" s="166" t="s">
        <v>426</v>
      </c>
      <c r="H913" s="167">
        <v>296.25</v>
      </c>
      <c r="L913" s="34"/>
      <c r="M913" s="149"/>
      <c r="T913" s="55"/>
      <c r="AU913" s="18" t="s">
        <v>103</v>
      </c>
    </row>
    <row r="914" spans="2:65" s="1" customFormat="1" ht="10.199999999999999">
      <c r="B914" s="34"/>
      <c r="D914" s="151" t="s">
        <v>412</v>
      </c>
      <c r="F914" s="165" t="s">
        <v>896</v>
      </c>
      <c r="L914" s="34"/>
      <c r="M914" s="149"/>
      <c r="T914" s="55"/>
      <c r="AU914" s="18" t="s">
        <v>103</v>
      </c>
    </row>
    <row r="915" spans="2:65" s="1" customFormat="1" ht="10.199999999999999">
      <c r="B915" s="34"/>
      <c r="D915" s="151" t="s">
        <v>412</v>
      </c>
      <c r="F915" s="166" t="s">
        <v>897</v>
      </c>
      <c r="H915" s="167">
        <v>21.83</v>
      </c>
      <c r="L915" s="34"/>
      <c r="M915" s="149"/>
      <c r="T915" s="55"/>
      <c r="AU915" s="18" t="s">
        <v>103</v>
      </c>
    </row>
    <row r="916" spans="2:65" s="1" customFormat="1" ht="66.75" customHeight="1">
      <c r="B916" s="34"/>
      <c r="C916" s="133" t="s">
        <v>898</v>
      </c>
      <c r="D916" s="133" t="s">
        <v>390</v>
      </c>
      <c r="E916" s="134" t="s">
        <v>899</v>
      </c>
      <c r="F916" s="135" t="s">
        <v>900</v>
      </c>
      <c r="G916" s="136" t="s">
        <v>442</v>
      </c>
      <c r="H916" s="137">
        <v>1.91</v>
      </c>
      <c r="I916" s="138"/>
      <c r="J916" s="139">
        <f>ROUND(I916*H916,2)</f>
        <v>0</v>
      </c>
      <c r="K916" s="135" t="s">
        <v>394</v>
      </c>
      <c r="L916" s="34"/>
      <c r="M916" s="140" t="s">
        <v>35</v>
      </c>
      <c r="N916" s="141" t="s">
        <v>52</v>
      </c>
      <c r="P916" s="142">
        <f>O916*H916</f>
        <v>0</v>
      </c>
      <c r="Q916" s="142">
        <v>5.9089999999999997E-2</v>
      </c>
      <c r="R916" s="142">
        <f>Q916*H916</f>
        <v>0.11286189999999999</v>
      </c>
      <c r="S916" s="142">
        <v>0</v>
      </c>
      <c r="T916" s="143">
        <f>S916*H916</f>
        <v>0</v>
      </c>
      <c r="AR916" s="144" t="s">
        <v>116</v>
      </c>
      <c r="AT916" s="144" t="s">
        <v>390</v>
      </c>
      <c r="AU916" s="144" t="s">
        <v>103</v>
      </c>
      <c r="AY916" s="18" t="s">
        <v>386</v>
      </c>
      <c r="BE916" s="145">
        <f>IF(N916="základní",J916,0)</f>
        <v>0</v>
      </c>
      <c r="BF916" s="145">
        <f>IF(N916="snížená",J916,0)</f>
        <v>0</v>
      </c>
      <c r="BG916" s="145">
        <f>IF(N916="zákl. přenesená",J916,0)</f>
        <v>0</v>
      </c>
      <c r="BH916" s="145">
        <f>IF(N916="sníž. přenesená",J916,0)</f>
        <v>0</v>
      </c>
      <c r="BI916" s="145">
        <f>IF(N916="nulová",J916,0)</f>
        <v>0</v>
      </c>
      <c r="BJ916" s="18" t="s">
        <v>89</v>
      </c>
      <c r="BK916" s="145">
        <f>ROUND(I916*H916,2)</f>
        <v>0</v>
      </c>
      <c r="BL916" s="18" t="s">
        <v>116</v>
      </c>
      <c r="BM916" s="144" t="s">
        <v>901</v>
      </c>
    </row>
    <row r="917" spans="2:65" s="1" customFormat="1" ht="10.199999999999999">
      <c r="B917" s="34"/>
      <c r="D917" s="146" t="s">
        <v>396</v>
      </c>
      <c r="F917" s="147" t="s">
        <v>902</v>
      </c>
      <c r="I917" s="148"/>
      <c r="L917" s="34"/>
      <c r="M917" s="149"/>
      <c r="T917" s="55"/>
      <c r="AT917" s="18" t="s">
        <v>396</v>
      </c>
      <c r="AU917" s="18" t="s">
        <v>103</v>
      </c>
    </row>
    <row r="918" spans="2:65" s="12" customFormat="1" ht="10.199999999999999">
      <c r="B918" s="150"/>
      <c r="D918" s="151" t="s">
        <v>398</v>
      </c>
      <c r="E918" s="152" t="s">
        <v>35</v>
      </c>
      <c r="F918" s="153" t="s">
        <v>399</v>
      </c>
      <c r="H918" s="152" t="s">
        <v>35</v>
      </c>
      <c r="I918" s="154"/>
      <c r="L918" s="150"/>
      <c r="M918" s="155"/>
      <c r="T918" s="156"/>
      <c r="AT918" s="152" t="s">
        <v>398</v>
      </c>
      <c r="AU918" s="152" t="s">
        <v>103</v>
      </c>
      <c r="AV918" s="12" t="s">
        <v>89</v>
      </c>
      <c r="AW918" s="12" t="s">
        <v>42</v>
      </c>
      <c r="AX918" s="12" t="s">
        <v>81</v>
      </c>
      <c r="AY918" s="152" t="s">
        <v>386</v>
      </c>
    </row>
    <row r="919" spans="2:65" s="12" customFormat="1" ht="10.199999999999999">
      <c r="B919" s="150"/>
      <c r="D919" s="151" t="s">
        <v>398</v>
      </c>
      <c r="E919" s="152" t="s">
        <v>35</v>
      </c>
      <c r="F919" s="153" t="s">
        <v>400</v>
      </c>
      <c r="H919" s="152" t="s">
        <v>35</v>
      </c>
      <c r="I919" s="154"/>
      <c r="L919" s="150"/>
      <c r="M919" s="155"/>
      <c r="T919" s="156"/>
      <c r="AT919" s="152" t="s">
        <v>398</v>
      </c>
      <c r="AU919" s="152" t="s">
        <v>103</v>
      </c>
      <c r="AV919" s="12" t="s">
        <v>89</v>
      </c>
      <c r="AW919" s="12" t="s">
        <v>42</v>
      </c>
      <c r="AX919" s="12" t="s">
        <v>81</v>
      </c>
      <c r="AY919" s="152" t="s">
        <v>386</v>
      </c>
    </row>
    <row r="920" spans="2:65" s="12" customFormat="1" ht="10.199999999999999">
      <c r="B920" s="150"/>
      <c r="D920" s="151" t="s">
        <v>398</v>
      </c>
      <c r="E920" s="152" t="s">
        <v>35</v>
      </c>
      <c r="F920" s="153" t="s">
        <v>893</v>
      </c>
      <c r="H920" s="152" t="s">
        <v>35</v>
      </c>
      <c r="I920" s="154"/>
      <c r="L920" s="150"/>
      <c r="M920" s="155"/>
      <c r="T920" s="156"/>
      <c r="AT920" s="152" t="s">
        <v>398</v>
      </c>
      <c r="AU920" s="152" t="s">
        <v>103</v>
      </c>
      <c r="AV920" s="12" t="s">
        <v>89</v>
      </c>
      <c r="AW920" s="12" t="s">
        <v>42</v>
      </c>
      <c r="AX920" s="12" t="s">
        <v>81</v>
      </c>
      <c r="AY920" s="152" t="s">
        <v>386</v>
      </c>
    </row>
    <row r="921" spans="2:65" s="12" customFormat="1" ht="10.199999999999999">
      <c r="B921" s="150"/>
      <c r="D921" s="151" t="s">
        <v>398</v>
      </c>
      <c r="E921" s="152" t="s">
        <v>35</v>
      </c>
      <c r="F921" s="153" t="s">
        <v>903</v>
      </c>
      <c r="H921" s="152" t="s">
        <v>35</v>
      </c>
      <c r="I921" s="154"/>
      <c r="L921" s="150"/>
      <c r="M921" s="155"/>
      <c r="T921" s="156"/>
      <c r="AT921" s="152" t="s">
        <v>398</v>
      </c>
      <c r="AU921" s="152" t="s">
        <v>103</v>
      </c>
      <c r="AV921" s="12" t="s">
        <v>89</v>
      </c>
      <c r="AW921" s="12" t="s">
        <v>42</v>
      </c>
      <c r="AX921" s="12" t="s">
        <v>81</v>
      </c>
      <c r="AY921" s="152" t="s">
        <v>386</v>
      </c>
    </row>
    <row r="922" spans="2:65" s="12" customFormat="1" ht="10.199999999999999">
      <c r="B922" s="150"/>
      <c r="D922" s="151" t="s">
        <v>398</v>
      </c>
      <c r="E922" s="152" t="s">
        <v>35</v>
      </c>
      <c r="F922" s="153" t="s">
        <v>904</v>
      </c>
      <c r="H922" s="152" t="s">
        <v>35</v>
      </c>
      <c r="I922" s="154"/>
      <c r="L922" s="150"/>
      <c r="M922" s="155"/>
      <c r="T922" s="156"/>
      <c r="AT922" s="152" t="s">
        <v>398</v>
      </c>
      <c r="AU922" s="152" t="s">
        <v>103</v>
      </c>
      <c r="AV922" s="12" t="s">
        <v>89</v>
      </c>
      <c r="AW922" s="12" t="s">
        <v>42</v>
      </c>
      <c r="AX922" s="12" t="s">
        <v>81</v>
      </c>
      <c r="AY922" s="152" t="s">
        <v>386</v>
      </c>
    </row>
    <row r="923" spans="2:65" s="13" customFormat="1" ht="10.199999999999999">
      <c r="B923" s="157"/>
      <c r="D923" s="151" t="s">
        <v>398</v>
      </c>
      <c r="E923" s="158" t="s">
        <v>35</v>
      </c>
      <c r="F923" s="159" t="s">
        <v>198</v>
      </c>
      <c r="H923" s="160">
        <v>1.91</v>
      </c>
      <c r="I923" s="161"/>
      <c r="L923" s="157"/>
      <c r="M923" s="162"/>
      <c r="T923" s="163"/>
      <c r="AT923" s="164" t="s">
        <v>398</v>
      </c>
      <c r="AU923" s="164" t="s">
        <v>103</v>
      </c>
      <c r="AV923" s="13" t="s">
        <v>91</v>
      </c>
      <c r="AW923" s="13" t="s">
        <v>42</v>
      </c>
      <c r="AX923" s="13" t="s">
        <v>89</v>
      </c>
      <c r="AY923" s="164" t="s">
        <v>386</v>
      </c>
    </row>
    <row r="924" spans="2:65" s="1" customFormat="1" ht="10.199999999999999">
      <c r="B924" s="34"/>
      <c r="D924" s="151" t="s">
        <v>412</v>
      </c>
      <c r="F924" s="165" t="s">
        <v>905</v>
      </c>
      <c r="L924" s="34"/>
      <c r="M924" s="149"/>
      <c r="T924" s="55"/>
      <c r="AU924" s="18" t="s">
        <v>103</v>
      </c>
    </row>
    <row r="925" spans="2:65" s="1" customFormat="1" ht="10.199999999999999">
      <c r="B925" s="34"/>
      <c r="D925" s="151" t="s">
        <v>412</v>
      </c>
      <c r="F925" s="166" t="s">
        <v>906</v>
      </c>
      <c r="H925" s="167">
        <v>1.91</v>
      </c>
      <c r="L925" s="34"/>
      <c r="M925" s="149"/>
      <c r="T925" s="55"/>
      <c r="AU925" s="18" t="s">
        <v>103</v>
      </c>
    </row>
    <row r="926" spans="2:65" s="1" customFormat="1" ht="78" customHeight="1">
      <c r="B926" s="34"/>
      <c r="C926" s="133" t="s">
        <v>907</v>
      </c>
      <c r="D926" s="133" t="s">
        <v>390</v>
      </c>
      <c r="E926" s="134" t="s">
        <v>908</v>
      </c>
      <c r="F926" s="135" t="s">
        <v>909</v>
      </c>
      <c r="G926" s="136" t="s">
        <v>442</v>
      </c>
      <c r="H926" s="137">
        <v>319.99</v>
      </c>
      <c r="I926" s="138"/>
      <c r="J926" s="139">
        <f>ROUND(I926*H926,2)</f>
        <v>0</v>
      </c>
      <c r="K926" s="135" t="s">
        <v>394</v>
      </c>
      <c r="L926" s="34"/>
      <c r="M926" s="140" t="s">
        <v>35</v>
      </c>
      <c r="N926" s="141" t="s">
        <v>52</v>
      </c>
      <c r="P926" s="142">
        <f>O926*H926</f>
        <v>0</v>
      </c>
      <c r="Q926" s="142">
        <v>8.9219999999999994E-2</v>
      </c>
      <c r="R926" s="142">
        <f>Q926*H926</f>
        <v>28.549507799999997</v>
      </c>
      <c r="S926" s="142">
        <v>0</v>
      </c>
      <c r="T926" s="143">
        <f>S926*H926</f>
        <v>0</v>
      </c>
      <c r="AR926" s="144" t="s">
        <v>116</v>
      </c>
      <c r="AT926" s="144" t="s">
        <v>390</v>
      </c>
      <c r="AU926" s="144" t="s">
        <v>103</v>
      </c>
      <c r="AY926" s="18" t="s">
        <v>386</v>
      </c>
      <c r="BE926" s="145">
        <f>IF(N926="základní",J926,0)</f>
        <v>0</v>
      </c>
      <c r="BF926" s="145">
        <f>IF(N926="snížená",J926,0)</f>
        <v>0</v>
      </c>
      <c r="BG926" s="145">
        <f>IF(N926="zákl. přenesená",J926,0)</f>
        <v>0</v>
      </c>
      <c r="BH926" s="145">
        <f>IF(N926="sníž. přenesená",J926,0)</f>
        <v>0</v>
      </c>
      <c r="BI926" s="145">
        <f>IF(N926="nulová",J926,0)</f>
        <v>0</v>
      </c>
      <c r="BJ926" s="18" t="s">
        <v>89</v>
      </c>
      <c r="BK926" s="145">
        <f>ROUND(I926*H926,2)</f>
        <v>0</v>
      </c>
      <c r="BL926" s="18" t="s">
        <v>116</v>
      </c>
      <c r="BM926" s="144" t="s">
        <v>910</v>
      </c>
    </row>
    <row r="927" spans="2:65" s="1" customFormat="1" ht="10.199999999999999">
      <c r="B927" s="34"/>
      <c r="D927" s="146" t="s">
        <v>396</v>
      </c>
      <c r="F927" s="147" t="s">
        <v>911</v>
      </c>
      <c r="I927" s="148"/>
      <c r="L927" s="34"/>
      <c r="M927" s="149"/>
      <c r="T927" s="55"/>
      <c r="AT927" s="18" t="s">
        <v>396</v>
      </c>
      <c r="AU927" s="18" t="s">
        <v>103</v>
      </c>
    </row>
    <row r="928" spans="2:65" s="12" customFormat="1" ht="10.199999999999999">
      <c r="B928" s="150"/>
      <c r="D928" s="151" t="s">
        <v>398</v>
      </c>
      <c r="E928" s="152" t="s">
        <v>35</v>
      </c>
      <c r="F928" s="153" t="s">
        <v>399</v>
      </c>
      <c r="H928" s="152" t="s">
        <v>35</v>
      </c>
      <c r="I928" s="154"/>
      <c r="L928" s="150"/>
      <c r="M928" s="155"/>
      <c r="T928" s="156"/>
      <c r="AT928" s="152" t="s">
        <v>398</v>
      </c>
      <c r="AU928" s="152" t="s">
        <v>103</v>
      </c>
      <c r="AV928" s="12" t="s">
        <v>89</v>
      </c>
      <c r="AW928" s="12" t="s">
        <v>42</v>
      </c>
      <c r="AX928" s="12" t="s">
        <v>81</v>
      </c>
      <c r="AY928" s="152" t="s">
        <v>386</v>
      </c>
    </row>
    <row r="929" spans="2:65" s="12" customFormat="1" ht="10.199999999999999">
      <c r="B929" s="150"/>
      <c r="D929" s="151" t="s">
        <v>398</v>
      </c>
      <c r="E929" s="152" t="s">
        <v>35</v>
      </c>
      <c r="F929" s="153" t="s">
        <v>400</v>
      </c>
      <c r="H929" s="152" t="s">
        <v>35</v>
      </c>
      <c r="I929" s="154"/>
      <c r="L929" s="150"/>
      <c r="M929" s="155"/>
      <c r="T929" s="156"/>
      <c r="AT929" s="152" t="s">
        <v>398</v>
      </c>
      <c r="AU929" s="152" t="s">
        <v>103</v>
      </c>
      <c r="AV929" s="12" t="s">
        <v>89</v>
      </c>
      <c r="AW929" s="12" t="s">
        <v>42</v>
      </c>
      <c r="AX929" s="12" t="s">
        <v>81</v>
      </c>
      <c r="AY929" s="152" t="s">
        <v>386</v>
      </c>
    </row>
    <row r="930" spans="2:65" s="12" customFormat="1" ht="10.199999999999999">
      <c r="B930" s="150"/>
      <c r="D930" s="151" t="s">
        <v>398</v>
      </c>
      <c r="E930" s="152" t="s">
        <v>35</v>
      </c>
      <c r="F930" s="153" t="s">
        <v>401</v>
      </c>
      <c r="H930" s="152" t="s">
        <v>35</v>
      </c>
      <c r="I930" s="154"/>
      <c r="L930" s="150"/>
      <c r="M930" s="155"/>
      <c r="T930" s="156"/>
      <c r="AT930" s="152" t="s">
        <v>398</v>
      </c>
      <c r="AU930" s="152" t="s">
        <v>103</v>
      </c>
      <c r="AV930" s="12" t="s">
        <v>89</v>
      </c>
      <c r="AW930" s="12" t="s">
        <v>42</v>
      </c>
      <c r="AX930" s="12" t="s">
        <v>81</v>
      </c>
      <c r="AY930" s="152" t="s">
        <v>386</v>
      </c>
    </row>
    <row r="931" spans="2:65" s="12" customFormat="1" ht="10.199999999999999">
      <c r="B931" s="150"/>
      <c r="D931" s="151" t="s">
        <v>398</v>
      </c>
      <c r="E931" s="152" t="s">
        <v>35</v>
      </c>
      <c r="F931" s="153" t="s">
        <v>893</v>
      </c>
      <c r="H931" s="152" t="s">
        <v>35</v>
      </c>
      <c r="I931" s="154"/>
      <c r="L931" s="150"/>
      <c r="M931" s="155"/>
      <c r="T931" s="156"/>
      <c r="AT931" s="152" t="s">
        <v>398</v>
      </c>
      <c r="AU931" s="152" t="s">
        <v>103</v>
      </c>
      <c r="AV931" s="12" t="s">
        <v>89</v>
      </c>
      <c r="AW931" s="12" t="s">
        <v>42</v>
      </c>
      <c r="AX931" s="12" t="s">
        <v>81</v>
      </c>
      <c r="AY931" s="152" t="s">
        <v>386</v>
      </c>
    </row>
    <row r="932" spans="2:65" s="12" customFormat="1" ht="10.199999999999999">
      <c r="B932" s="150"/>
      <c r="D932" s="151" t="s">
        <v>398</v>
      </c>
      <c r="E932" s="152" t="s">
        <v>35</v>
      </c>
      <c r="F932" s="153" t="s">
        <v>451</v>
      </c>
      <c r="H932" s="152" t="s">
        <v>35</v>
      </c>
      <c r="I932" s="154"/>
      <c r="L932" s="150"/>
      <c r="M932" s="155"/>
      <c r="T932" s="156"/>
      <c r="AT932" s="152" t="s">
        <v>398</v>
      </c>
      <c r="AU932" s="152" t="s">
        <v>103</v>
      </c>
      <c r="AV932" s="12" t="s">
        <v>89</v>
      </c>
      <c r="AW932" s="12" t="s">
        <v>42</v>
      </c>
      <c r="AX932" s="12" t="s">
        <v>81</v>
      </c>
      <c r="AY932" s="152" t="s">
        <v>386</v>
      </c>
    </row>
    <row r="933" spans="2:65" s="12" customFormat="1" ht="10.199999999999999">
      <c r="B933" s="150"/>
      <c r="D933" s="151" t="s">
        <v>398</v>
      </c>
      <c r="E933" s="152" t="s">
        <v>35</v>
      </c>
      <c r="F933" s="153" t="s">
        <v>904</v>
      </c>
      <c r="H933" s="152" t="s">
        <v>35</v>
      </c>
      <c r="I933" s="154"/>
      <c r="L933" s="150"/>
      <c r="M933" s="155"/>
      <c r="T933" s="156"/>
      <c r="AT933" s="152" t="s">
        <v>398</v>
      </c>
      <c r="AU933" s="152" t="s">
        <v>103</v>
      </c>
      <c r="AV933" s="12" t="s">
        <v>89</v>
      </c>
      <c r="AW933" s="12" t="s">
        <v>42</v>
      </c>
      <c r="AX933" s="12" t="s">
        <v>81</v>
      </c>
      <c r="AY933" s="152" t="s">
        <v>386</v>
      </c>
    </row>
    <row r="934" spans="2:65" s="12" customFormat="1" ht="10.199999999999999">
      <c r="B934" s="150"/>
      <c r="D934" s="151" t="s">
        <v>398</v>
      </c>
      <c r="E934" s="152" t="s">
        <v>35</v>
      </c>
      <c r="F934" s="153" t="s">
        <v>894</v>
      </c>
      <c r="H934" s="152" t="s">
        <v>35</v>
      </c>
      <c r="I934" s="154"/>
      <c r="L934" s="150"/>
      <c r="M934" s="155"/>
      <c r="T934" s="156"/>
      <c r="AT934" s="152" t="s">
        <v>398</v>
      </c>
      <c r="AU934" s="152" t="s">
        <v>103</v>
      </c>
      <c r="AV934" s="12" t="s">
        <v>89</v>
      </c>
      <c r="AW934" s="12" t="s">
        <v>42</v>
      </c>
      <c r="AX934" s="12" t="s">
        <v>81</v>
      </c>
      <c r="AY934" s="152" t="s">
        <v>386</v>
      </c>
    </row>
    <row r="935" spans="2:65" s="13" customFormat="1" ht="10.199999999999999">
      <c r="B935" s="157"/>
      <c r="D935" s="151" t="s">
        <v>398</v>
      </c>
      <c r="E935" s="158" t="s">
        <v>35</v>
      </c>
      <c r="F935" s="159" t="s">
        <v>278</v>
      </c>
      <c r="H935" s="160">
        <v>319.99</v>
      </c>
      <c r="I935" s="161"/>
      <c r="L935" s="157"/>
      <c r="M935" s="162"/>
      <c r="T935" s="163"/>
      <c r="AT935" s="164" t="s">
        <v>398</v>
      </c>
      <c r="AU935" s="164" t="s">
        <v>103</v>
      </c>
      <c r="AV935" s="13" t="s">
        <v>91</v>
      </c>
      <c r="AW935" s="13" t="s">
        <v>42</v>
      </c>
      <c r="AX935" s="13" t="s">
        <v>89</v>
      </c>
      <c r="AY935" s="164" t="s">
        <v>386</v>
      </c>
    </row>
    <row r="936" spans="2:65" s="1" customFormat="1" ht="10.199999999999999">
      <c r="B936" s="34"/>
      <c r="D936" s="151" t="s">
        <v>412</v>
      </c>
      <c r="F936" s="165" t="s">
        <v>425</v>
      </c>
      <c r="L936" s="34"/>
      <c r="M936" s="149"/>
      <c r="T936" s="55"/>
      <c r="AU936" s="18" t="s">
        <v>103</v>
      </c>
    </row>
    <row r="937" spans="2:65" s="1" customFormat="1" ht="10.199999999999999">
      <c r="B937" s="34"/>
      <c r="D937" s="151" t="s">
        <v>412</v>
      </c>
      <c r="F937" s="166" t="s">
        <v>426</v>
      </c>
      <c r="H937" s="167">
        <v>296.25</v>
      </c>
      <c r="L937" s="34"/>
      <c r="M937" s="149"/>
      <c r="T937" s="55"/>
      <c r="AU937" s="18" t="s">
        <v>103</v>
      </c>
    </row>
    <row r="938" spans="2:65" s="1" customFormat="1" ht="10.199999999999999">
      <c r="B938" s="34"/>
      <c r="D938" s="151" t="s">
        <v>412</v>
      </c>
      <c r="F938" s="165" t="s">
        <v>905</v>
      </c>
      <c r="L938" s="34"/>
      <c r="M938" s="149"/>
      <c r="T938" s="55"/>
      <c r="AU938" s="18" t="s">
        <v>103</v>
      </c>
    </row>
    <row r="939" spans="2:65" s="1" customFormat="1" ht="10.199999999999999">
      <c r="B939" s="34"/>
      <c r="D939" s="151" t="s">
        <v>412</v>
      </c>
      <c r="F939" s="166" t="s">
        <v>906</v>
      </c>
      <c r="H939" s="167">
        <v>1.91</v>
      </c>
      <c r="L939" s="34"/>
      <c r="M939" s="149"/>
      <c r="T939" s="55"/>
      <c r="AU939" s="18" t="s">
        <v>103</v>
      </c>
    </row>
    <row r="940" spans="2:65" s="1" customFormat="1" ht="10.199999999999999">
      <c r="B940" s="34"/>
      <c r="D940" s="151" t="s">
        <v>412</v>
      </c>
      <c r="F940" s="165" t="s">
        <v>896</v>
      </c>
      <c r="L940" s="34"/>
      <c r="M940" s="149"/>
      <c r="T940" s="55"/>
      <c r="AU940" s="18" t="s">
        <v>103</v>
      </c>
    </row>
    <row r="941" spans="2:65" s="1" customFormat="1" ht="10.199999999999999">
      <c r="B941" s="34"/>
      <c r="D941" s="151" t="s">
        <v>412</v>
      </c>
      <c r="F941" s="166" t="s">
        <v>897</v>
      </c>
      <c r="H941" s="167">
        <v>21.83</v>
      </c>
      <c r="L941" s="34"/>
      <c r="M941" s="149"/>
      <c r="T941" s="55"/>
      <c r="AU941" s="18" t="s">
        <v>103</v>
      </c>
    </row>
    <row r="942" spans="2:65" s="1" customFormat="1" ht="24.15" customHeight="1">
      <c r="B942" s="34"/>
      <c r="C942" s="168" t="s">
        <v>912</v>
      </c>
      <c r="D942" s="168" t="s">
        <v>523</v>
      </c>
      <c r="E942" s="169" t="s">
        <v>913</v>
      </c>
      <c r="F942" s="170" t="s">
        <v>914</v>
      </c>
      <c r="G942" s="171" t="s">
        <v>442</v>
      </c>
      <c r="H942" s="172">
        <v>299.21300000000002</v>
      </c>
      <c r="I942" s="173"/>
      <c r="J942" s="174">
        <f>ROUND(I942*H942,2)</f>
        <v>0</v>
      </c>
      <c r="K942" s="170" t="s">
        <v>394</v>
      </c>
      <c r="L942" s="175"/>
      <c r="M942" s="176" t="s">
        <v>35</v>
      </c>
      <c r="N942" s="177" t="s">
        <v>52</v>
      </c>
      <c r="P942" s="142">
        <f>O942*H942</f>
        <v>0</v>
      </c>
      <c r="Q942" s="142">
        <v>0.13100000000000001</v>
      </c>
      <c r="R942" s="142">
        <f>Q942*H942</f>
        <v>39.196903000000006</v>
      </c>
      <c r="S942" s="142">
        <v>0</v>
      </c>
      <c r="T942" s="143">
        <f>S942*H942</f>
        <v>0</v>
      </c>
      <c r="AR942" s="144" t="s">
        <v>470</v>
      </c>
      <c r="AT942" s="144" t="s">
        <v>523</v>
      </c>
      <c r="AU942" s="144" t="s">
        <v>103</v>
      </c>
      <c r="AY942" s="18" t="s">
        <v>386</v>
      </c>
      <c r="BE942" s="145">
        <f>IF(N942="základní",J942,0)</f>
        <v>0</v>
      </c>
      <c r="BF942" s="145">
        <f>IF(N942="snížená",J942,0)</f>
        <v>0</v>
      </c>
      <c r="BG942" s="145">
        <f>IF(N942="zákl. přenesená",J942,0)</f>
        <v>0</v>
      </c>
      <c r="BH942" s="145">
        <f>IF(N942="sníž. přenesená",J942,0)</f>
        <v>0</v>
      </c>
      <c r="BI942" s="145">
        <f>IF(N942="nulová",J942,0)</f>
        <v>0</v>
      </c>
      <c r="BJ942" s="18" t="s">
        <v>89</v>
      </c>
      <c r="BK942" s="145">
        <f>ROUND(I942*H942,2)</f>
        <v>0</v>
      </c>
      <c r="BL942" s="18" t="s">
        <v>116</v>
      </c>
      <c r="BM942" s="144" t="s">
        <v>915</v>
      </c>
    </row>
    <row r="943" spans="2:65" s="12" customFormat="1" ht="10.199999999999999">
      <c r="B943" s="150"/>
      <c r="D943" s="151" t="s">
        <v>398</v>
      </c>
      <c r="E943" s="152" t="s">
        <v>35</v>
      </c>
      <c r="F943" s="153" t="s">
        <v>399</v>
      </c>
      <c r="H943" s="152" t="s">
        <v>35</v>
      </c>
      <c r="I943" s="154"/>
      <c r="L943" s="150"/>
      <c r="M943" s="155"/>
      <c r="T943" s="156"/>
      <c r="AT943" s="152" t="s">
        <v>398</v>
      </c>
      <c r="AU943" s="152" t="s">
        <v>103</v>
      </c>
      <c r="AV943" s="12" t="s">
        <v>89</v>
      </c>
      <c r="AW943" s="12" t="s">
        <v>42</v>
      </c>
      <c r="AX943" s="12" t="s">
        <v>81</v>
      </c>
      <c r="AY943" s="152" t="s">
        <v>386</v>
      </c>
    </row>
    <row r="944" spans="2:65" s="12" customFormat="1" ht="10.199999999999999">
      <c r="B944" s="150"/>
      <c r="D944" s="151" t="s">
        <v>398</v>
      </c>
      <c r="E944" s="152" t="s">
        <v>35</v>
      </c>
      <c r="F944" s="153" t="s">
        <v>451</v>
      </c>
      <c r="H944" s="152" t="s">
        <v>35</v>
      </c>
      <c r="I944" s="154"/>
      <c r="L944" s="150"/>
      <c r="M944" s="155"/>
      <c r="T944" s="156"/>
      <c r="AT944" s="152" t="s">
        <v>398</v>
      </c>
      <c r="AU944" s="152" t="s">
        <v>103</v>
      </c>
      <c r="AV944" s="12" t="s">
        <v>89</v>
      </c>
      <c r="AW944" s="12" t="s">
        <v>42</v>
      </c>
      <c r="AX944" s="12" t="s">
        <v>81</v>
      </c>
      <c r="AY944" s="152" t="s">
        <v>386</v>
      </c>
    </row>
    <row r="945" spans="2:65" s="13" customFormat="1" ht="10.199999999999999">
      <c r="B945" s="157"/>
      <c r="D945" s="151" t="s">
        <v>398</v>
      </c>
      <c r="E945" s="158" t="s">
        <v>35</v>
      </c>
      <c r="F945" s="159" t="s">
        <v>282</v>
      </c>
      <c r="H945" s="160">
        <v>296.25</v>
      </c>
      <c r="I945" s="161"/>
      <c r="L945" s="157"/>
      <c r="M945" s="162"/>
      <c r="T945" s="163"/>
      <c r="AT945" s="164" t="s">
        <v>398</v>
      </c>
      <c r="AU945" s="164" t="s">
        <v>103</v>
      </c>
      <c r="AV945" s="13" t="s">
        <v>91</v>
      </c>
      <c r="AW945" s="13" t="s">
        <v>42</v>
      </c>
      <c r="AX945" s="13" t="s">
        <v>89</v>
      </c>
      <c r="AY945" s="164" t="s">
        <v>386</v>
      </c>
    </row>
    <row r="946" spans="2:65" s="1" customFormat="1" ht="10.199999999999999">
      <c r="B946" s="34"/>
      <c r="D946" s="151" t="s">
        <v>412</v>
      </c>
      <c r="F946" s="165" t="s">
        <v>425</v>
      </c>
      <c r="L946" s="34"/>
      <c r="M946" s="149"/>
      <c r="T946" s="55"/>
      <c r="AU946" s="18" t="s">
        <v>103</v>
      </c>
    </row>
    <row r="947" spans="2:65" s="1" customFormat="1" ht="10.199999999999999">
      <c r="B947" s="34"/>
      <c r="D947" s="151" t="s">
        <v>412</v>
      </c>
      <c r="F947" s="166" t="s">
        <v>426</v>
      </c>
      <c r="H947" s="167">
        <v>296.25</v>
      </c>
      <c r="L947" s="34"/>
      <c r="M947" s="149"/>
      <c r="T947" s="55"/>
      <c r="AU947" s="18" t="s">
        <v>103</v>
      </c>
    </row>
    <row r="948" spans="2:65" s="13" customFormat="1" ht="10.199999999999999">
      <c r="B948" s="157"/>
      <c r="D948" s="151" t="s">
        <v>398</v>
      </c>
      <c r="F948" s="158" t="s">
        <v>916</v>
      </c>
      <c r="H948" s="160">
        <v>299.21300000000002</v>
      </c>
      <c r="I948" s="161"/>
      <c r="L948" s="157"/>
      <c r="M948" s="162"/>
      <c r="T948" s="163"/>
      <c r="AT948" s="164" t="s">
        <v>398</v>
      </c>
      <c r="AU948" s="164" t="s">
        <v>103</v>
      </c>
      <c r="AV948" s="13" t="s">
        <v>91</v>
      </c>
      <c r="AW948" s="13" t="s">
        <v>4</v>
      </c>
      <c r="AX948" s="13" t="s">
        <v>89</v>
      </c>
      <c r="AY948" s="164" t="s">
        <v>386</v>
      </c>
    </row>
    <row r="949" spans="2:65" s="1" customFormat="1" ht="24.15" customHeight="1">
      <c r="B949" s="34"/>
      <c r="C949" s="168" t="s">
        <v>917</v>
      </c>
      <c r="D949" s="168" t="s">
        <v>523</v>
      </c>
      <c r="E949" s="169" t="s">
        <v>918</v>
      </c>
      <c r="F949" s="170" t="s">
        <v>919</v>
      </c>
      <c r="G949" s="171" t="s">
        <v>442</v>
      </c>
      <c r="H949" s="172">
        <v>22.047999999999998</v>
      </c>
      <c r="I949" s="173"/>
      <c r="J949" s="174">
        <f>ROUND(I949*H949,2)</f>
        <v>0</v>
      </c>
      <c r="K949" s="170" t="s">
        <v>394</v>
      </c>
      <c r="L949" s="175"/>
      <c r="M949" s="176" t="s">
        <v>35</v>
      </c>
      <c r="N949" s="177" t="s">
        <v>52</v>
      </c>
      <c r="P949" s="142">
        <f>O949*H949</f>
        <v>0</v>
      </c>
      <c r="Q949" s="142">
        <v>0.13100000000000001</v>
      </c>
      <c r="R949" s="142">
        <f>Q949*H949</f>
        <v>2.8882879999999997</v>
      </c>
      <c r="S949" s="142">
        <v>0</v>
      </c>
      <c r="T949" s="143">
        <f>S949*H949</f>
        <v>0</v>
      </c>
      <c r="AR949" s="144" t="s">
        <v>470</v>
      </c>
      <c r="AT949" s="144" t="s">
        <v>523</v>
      </c>
      <c r="AU949" s="144" t="s">
        <v>103</v>
      </c>
      <c r="AY949" s="18" t="s">
        <v>386</v>
      </c>
      <c r="BE949" s="145">
        <f>IF(N949="základní",J949,0)</f>
        <v>0</v>
      </c>
      <c r="BF949" s="145">
        <f>IF(N949="snížená",J949,0)</f>
        <v>0</v>
      </c>
      <c r="BG949" s="145">
        <f>IF(N949="zákl. přenesená",J949,0)</f>
        <v>0</v>
      </c>
      <c r="BH949" s="145">
        <f>IF(N949="sníž. přenesená",J949,0)</f>
        <v>0</v>
      </c>
      <c r="BI949" s="145">
        <f>IF(N949="nulová",J949,0)</f>
        <v>0</v>
      </c>
      <c r="BJ949" s="18" t="s">
        <v>89</v>
      </c>
      <c r="BK949" s="145">
        <f>ROUND(I949*H949,2)</f>
        <v>0</v>
      </c>
      <c r="BL949" s="18" t="s">
        <v>116</v>
      </c>
      <c r="BM949" s="144" t="s">
        <v>920</v>
      </c>
    </row>
    <row r="950" spans="2:65" s="12" customFormat="1" ht="10.199999999999999">
      <c r="B950" s="150"/>
      <c r="D950" s="151" t="s">
        <v>398</v>
      </c>
      <c r="E950" s="152" t="s">
        <v>35</v>
      </c>
      <c r="F950" s="153" t="s">
        <v>399</v>
      </c>
      <c r="H950" s="152" t="s">
        <v>35</v>
      </c>
      <c r="I950" s="154"/>
      <c r="L950" s="150"/>
      <c r="M950" s="155"/>
      <c r="T950" s="156"/>
      <c r="AT950" s="152" t="s">
        <v>398</v>
      </c>
      <c r="AU950" s="152" t="s">
        <v>103</v>
      </c>
      <c r="AV950" s="12" t="s">
        <v>89</v>
      </c>
      <c r="AW950" s="12" t="s">
        <v>42</v>
      </c>
      <c r="AX950" s="12" t="s">
        <v>81</v>
      </c>
      <c r="AY950" s="152" t="s">
        <v>386</v>
      </c>
    </row>
    <row r="951" spans="2:65" s="12" customFormat="1" ht="10.199999999999999">
      <c r="B951" s="150"/>
      <c r="D951" s="151" t="s">
        <v>398</v>
      </c>
      <c r="E951" s="152" t="s">
        <v>35</v>
      </c>
      <c r="F951" s="153" t="s">
        <v>894</v>
      </c>
      <c r="H951" s="152" t="s">
        <v>35</v>
      </c>
      <c r="I951" s="154"/>
      <c r="L951" s="150"/>
      <c r="M951" s="155"/>
      <c r="T951" s="156"/>
      <c r="AT951" s="152" t="s">
        <v>398</v>
      </c>
      <c r="AU951" s="152" t="s">
        <v>103</v>
      </c>
      <c r="AV951" s="12" t="s">
        <v>89</v>
      </c>
      <c r="AW951" s="12" t="s">
        <v>42</v>
      </c>
      <c r="AX951" s="12" t="s">
        <v>81</v>
      </c>
      <c r="AY951" s="152" t="s">
        <v>386</v>
      </c>
    </row>
    <row r="952" spans="2:65" s="13" customFormat="1" ht="10.199999999999999">
      <c r="B952" s="157"/>
      <c r="D952" s="151" t="s">
        <v>398</v>
      </c>
      <c r="E952" s="158" t="s">
        <v>35</v>
      </c>
      <c r="F952" s="159" t="s">
        <v>286</v>
      </c>
      <c r="H952" s="160">
        <v>21.83</v>
      </c>
      <c r="I952" s="161"/>
      <c r="L952" s="157"/>
      <c r="M952" s="162"/>
      <c r="T952" s="163"/>
      <c r="AT952" s="164" t="s">
        <v>398</v>
      </c>
      <c r="AU952" s="164" t="s">
        <v>103</v>
      </c>
      <c r="AV952" s="13" t="s">
        <v>91</v>
      </c>
      <c r="AW952" s="13" t="s">
        <v>42</v>
      </c>
      <c r="AX952" s="13" t="s">
        <v>89</v>
      </c>
      <c r="AY952" s="164" t="s">
        <v>386</v>
      </c>
    </row>
    <row r="953" spans="2:65" s="1" customFormat="1" ht="10.199999999999999">
      <c r="B953" s="34"/>
      <c r="D953" s="151" t="s">
        <v>412</v>
      </c>
      <c r="F953" s="165" t="s">
        <v>896</v>
      </c>
      <c r="L953" s="34"/>
      <c r="M953" s="149"/>
      <c r="T953" s="55"/>
      <c r="AU953" s="18" t="s">
        <v>103</v>
      </c>
    </row>
    <row r="954" spans="2:65" s="1" customFormat="1" ht="10.199999999999999">
      <c r="B954" s="34"/>
      <c r="D954" s="151" t="s">
        <v>412</v>
      </c>
      <c r="F954" s="166" t="s">
        <v>897</v>
      </c>
      <c r="H954" s="167">
        <v>21.83</v>
      </c>
      <c r="L954" s="34"/>
      <c r="M954" s="149"/>
      <c r="T954" s="55"/>
      <c r="AU954" s="18" t="s">
        <v>103</v>
      </c>
    </row>
    <row r="955" spans="2:65" s="13" customFormat="1" ht="10.199999999999999">
      <c r="B955" s="157"/>
      <c r="D955" s="151" t="s">
        <v>398</v>
      </c>
      <c r="F955" s="158" t="s">
        <v>921</v>
      </c>
      <c r="H955" s="160">
        <v>22.047999999999998</v>
      </c>
      <c r="I955" s="161"/>
      <c r="L955" s="157"/>
      <c r="M955" s="162"/>
      <c r="T955" s="163"/>
      <c r="AT955" s="164" t="s">
        <v>398</v>
      </c>
      <c r="AU955" s="164" t="s">
        <v>103</v>
      </c>
      <c r="AV955" s="13" t="s">
        <v>91</v>
      </c>
      <c r="AW955" s="13" t="s">
        <v>4</v>
      </c>
      <c r="AX955" s="13" t="s">
        <v>89</v>
      </c>
      <c r="AY955" s="164" t="s">
        <v>386</v>
      </c>
    </row>
    <row r="956" spans="2:65" s="1" customFormat="1" ht="90" customHeight="1">
      <c r="B956" s="34"/>
      <c r="C956" s="133" t="s">
        <v>922</v>
      </c>
      <c r="D956" s="133" t="s">
        <v>390</v>
      </c>
      <c r="E956" s="134" t="s">
        <v>923</v>
      </c>
      <c r="F956" s="135" t="s">
        <v>924</v>
      </c>
      <c r="G956" s="136" t="s">
        <v>442</v>
      </c>
      <c r="H956" s="137">
        <v>319.99</v>
      </c>
      <c r="I956" s="138"/>
      <c r="J956" s="139">
        <f>ROUND(I956*H956,2)</f>
        <v>0</v>
      </c>
      <c r="K956" s="135" t="s">
        <v>394</v>
      </c>
      <c r="L956" s="34"/>
      <c r="M956" s="140" t="s">
        <v>35</v>
      </c>
      <c r="N956" s="141" t="s">
        <v>52</v>
      </c>
      <c r="P956" s="142">
        <f>O956*H956</f>
        <v>0</v>
      </c>
      <c r="Q956" s="142">
        <v>0</v>
      </c>
      <c r="R956" s="142">
        <f>Q956*H956</f>
        <v>0</v>
      </c>
      <c r="S956" s="142">
        <v>0</v>
      </c>
      <c r="T956" s="143">
        <f>S956*H956</f>
        <v>0</v>
      </c>
      <c r="AR956" s="144" t="s">
        <v>116</v>
      </c>
      <c r="AT956" s="144" t="s">
        <v>390</v>
      </c>
      <c r="AU956" s="144" t="s">
        <v>103</v>
      </c>
      <c r="AY956" s="18" t="s">
        <v>386</v>
      </c>
      <c r="BE956" s="145">
        <f>IF(N956="základní",J956,0)</f>
        <v>0</v>
      </c>
      <c r="BF956" s="145">
        <f>IF(N956="snížená",J956,0)</f>
        <v>0</v>
      </c>
      <c r="BG956" s="145">
        <f>IF(N956="zákl. přenesená",J956,0)</f>
        <v>0</v>
      </c>
      <c r="BH956" s="145">
        <f>IF(N956="sníž. přenesená",J956,0)</f>
        <v>0</v>
      </c>
      <c r="BI956" s="145">
        <f>IF(N956="nulová",J956,0)</f>
        <v>0</v>
      </c>
      <c r="BJ956" s="18" t="s">
        <v>89</v>
      </c>
      <c r="BK956" s="145">
        <f>ROUND(I956*H956,2)</f>
        <v>0</v>
      </c>
      <c r="BL956" s="18" t="s">
        <v>116</v>
      </c>
      <c r="BM956" s="144" t="s">
        <v>925</v>
      </c>
    </row>
    <row r="957" spans="2:65" s="1" customFormat="1" ht="10.199999999999999">
      <c r="B957" s="34"/>
      <c r="D957" s="146" t="s">
        <v>396</v>
      </c>
      <c r="F957" s="147" t="s">
        <v>926</v>
      </c>
      <c r="I957" s="148"/>
      <c r="L957" s="34"/>
      <c r="M957" s="149"/>
      <c r="T957" s="55"/>
      <c r="AT957" s="18" t="s">
        <v>396</v>
      </c>
      <c r="AU957" s="18" t="s">
        <v>103</v>
      </c>
    </row>
    <row r="958" spans="2:65" s="12" customFormat="1" ht="10.199999999999999">
      <c r="B958" s="150"/>
      <c r="D958" s="151" t="s">
        <v>398</v>
      </c>
      <c r="E958" s="152" t="s">
        <v>35</v>
      </c>
      <c r="F958" s="153" t="s">
        <v>399</v>
      </c>
      <c r="H958" s="152" t="s">
        <v>35</v>
      </c>
      <c r="I958" s="154"/>
      <c r="L958" s="150"/>
      <c r="M958" s="155"/>
      <c r="T958" s="156"/>
      <c r="AT958" s="152" t="s">
        <v>398</v>
      </c>
      <c r="AU958" s="152" t="s">
        <v>103</v>
      </c>
      <c r="AV958" s="12" t="s">
        <v>89</v>
      </c>
      <c r="AW958" s="12" t="s">
        <v>42</v>
      </c>
      <c r="AX958" s="12" t="s">
        <v>81</v>
      </c>
      <c r="AY958" s="152" t="s">
        <v>386</v>
      </c>
    </row>
    <row r="959" spans="2:65" s="12" customFormat="1" ht="10.199999999999999">
      <c r="B959" s="150"/>
      <c r="D959" s="151" t="s">
        <v>398</v>
      </c>
      <c r="E959" s="152" t="s">
        <v>35</v>
      </c>
      <c r="F959" s="153" t="s">
        <v>400</v>
      </c>
      <c r="H959" s="152" t="s">
        <v>35</v>
      </c>
      <c r="I959" s="154"/>
      <c r="L959" s="150"/>
      <c r="M959" s="155"/>
      <c r="T959" s="156"/>
      <c r="AT959" s="152" t="s">
        <v>398</v>
      </c>
      <c r="AU959" s="152" t="s">
        <v>103</v>
      </c>
      <c r="AV959" s="12" t="s">
        <v>89</v>
      </c>
      <c r="AW959" s="12" t="s">
        <v>42</v>
      </c>
      <c r="AX959" s="12" t="s">
        <v>81</v>
      </c>
      <c r="AY959" s="152" t="s">
        <v>386</v>
      </c>
    </row>
    <row r="960" spans="2:65" s="12" customFormat="1" ht="10.199999999999999">
      <c r="B960" s="150"/>
      <c r="D960" s="151" t="s">
        <v>398</v>
      </c>
      <c r="E960" s="152" t="s">
        <v>35</v>
      </c>
      <c r="F960" s="153" t="s">
        <v>401</v>
      </c>
      <c r="H960" s="152" t="s">
        <v>35</v>
      </c>
      <c r="I960" s="154"/>
      <c r="L960" s="150"/>
      <c r="M960" s="155"/>
      <c r="T960" s="156"/>
      <c r="AT960" s="152" t="s">
        <v>398</v>
      </c>
      <c r="AU960" s="152" t="s">
        <v>103</v>
      </c>
      <c r="AV960" s="12" t="s">
        <v>89</v>
      </c>
      <c r="AW960" s="12" t="s">
        <v>42</v>
      </c>
      <c r="AX960" s="12" t="s">
        <v>81</v>
      </c>
      <c r="AY960" s="152" t="s">
        <v>386</v>
      </c>
    </row>
    <row r="961" spans="2:65" s="12" customFormat="1" ht="10.199999999999999">
      <c r="B961" s="150"/>
      <c r="D961" s="151" t="s">
        <v>398</v>
      </c>
      <c r="E961" s="152" t="s">
        <v>35</v>
      </c>
      <c r="F961" s="153" t="s">
        <v>893</v>
      </c>
      <c r="H961" s="152" t="s">
        <v>35</v>
      </c>
      <c r="I961" s="154"/>
      <c r="L961" s="150"/>
      <c r="M961" s="155"/>
      <c r="T961" s="156"/>
      <c r="AT961" s="152" t="s">
        <v>398</v>
      </c>
      <c r="AU961" s="152" t="s">
        <v>103</v>
      </c>
      <c r="AV961" s="12" t="s">
        <v>89</v>
      </c>
      <c r="AW961" s="12" t="s">
        <v>42</v>
      </c>
      <c r="AX961" s="12" t="s">
        <v>81</v>
      </c>
      <c r="AY961" s="152" t="s">
        <v>386</v>
      </c>
    </row>
    <row r="962" spans="2:65" s="12" customFormat="1" ht="10.199999999999999">
      <c r="B962" s="150"/>
      <c r="D962" s="151" t="s">
        <v>398</v>
      </c>
      <c r="E962" s="152" t="s">
        <v>35</v>
      </c>
      <c r="F962" s="153" t="s">
        <v>451</v>
      </c>
      <c r="H962" s="152" t="s">
        <v>35</v>
      </c>
      <c r="I962" s="154"/>
      <c r="L962" s="150"/>
      <c r="M962" s="155"/>
      <c r="T962" s="156"/>
      <c r="AT962" s="152" t="s">
        <v>398</v>
      </c>
      <c r="AU962" s="152" t="s">
        <v>103</v>
      </c>
      <c r="AV962" s="12" t="s">
        <v>89</v>
      </c>
      <c r="AW962" s="12" t="s">
        <v>42</v>
      </c>
      <c r="AX962" s="12" t="s">
        <v>81</v>
      </c>
      <c r="AY962" s="152" t="s">
        <v>386</v>
      </c>
    </row>
    <row r="963" spans="2:65" s="12" customFormat="1" ht="10.199999999999999">
      <c r="B963" s="150"/>
      <c r="D963" s="151" t="s">
        <v>398</v>
      </c>
      <c r="E963" s="152" t="s">
        <v>35</v>
      </c>
      <c r="F963" s="153" t="s">
        <v>904</v>
      </c>
      <c r="H963" s="152" t="s">
        <v>35</v>
      </c>
      <c r="I963" s="154"/>
      <c r="L963" s="150"/>
      <c r="M963" s="155"/>
      <c r="T963" s="156"/>
      <c r="AT963" s="152" t="s">
        <v>398</v>
      </c>
      <c r="AU963" s="152" t="s">
        <v>103</v>
      </c>
      <c r="AV963" s="12" t="s">
        <v>89</v>
      </c>
      <c r="AW963" s="12" t="s">
        <v>42</v>
      </c>
      <c r="AX963" s="12" t="s">
        <v>81</v>
      </c>
      <c r="AY963" s="152" t="s">
        <v>386</v>
      </c>
    </row>
    <row r="964" spans="2:65" s="12" customFormat="1" ht="10.199999999999999">
      <c r="B964" s="150"/>
      <c r="D964" s="151" t="s">
        <v>398</v>
      </c>
      <c r="E964" s="152" t="s">
        <v>35</v>
      </c>
      <c r="F964" s="153" t="s">
        <v>894</v>
      </c>
      <c r="H964" s="152" t="s">
        <v>35</v>
      </c>
      <c r="I964" s="154"/>
      <c r="L964" s="150"/>
      <c r="M964" s="155"/>
      <c r="T964" s="156"/>
      <c r="AT964" s="152" t="s">
        <v>398</v>
      </c>
      <c r="AU964" s="152" t="s">
        <v>103</v>
      </c>
      <c r="AV964" s="12" t="s">
        <v>89</v>
      </c>
      <c r="AW964" s="12" t="s">
        <v>42</v>
      </c>
      <c r="AX964" s="12" t="s">
        <v>81</v>
      </c>
      <c r="AY964" s="152" t="s">
        <v>386</v>
      </c>
    </row>
    <row r="965" spans="2:65" s="13" customFormat="1" ht="10.199999999999999">
      <c r="B965" s="157"/>
      <c r="D965" s="151" t="s">
        <v>398</v>
      </c>
      <c r="E965" s="158" t="s">
        <v>35</v>
      </c>
      <c r="F965" s="159" t="s">
        <v>278</v>
      </c>
      <c r="H965" s="160">
        <v>319.99</v>
      </c>
      <c r="I965" s="161"/>
      <c r="L965" s="157"/>
      <c r="M965" s="162"/>
      <c r="T965" s="163"/>
      <c r="AT965" s="164" t="s">
        <v>398</v>
      </c>
      <c r="AU965" s="164" t="s">
        <v>103</v>
      </c>
      <c r="AV965" s="13" t="s">
        <v>91</v>
      </c>
      <c r="AW965" s="13" t="s">
        <v>42</v>
      </c>
      <c r="AX965" s="13" t="s">
        <v>89</v>
      </c>
      <c r="AY965" s="164" t="s">
        <v>386</v>
      </c>
    </row>
    <row r="966" spans="2:65" s="1" customFormat="1" ht="10.199999999999999">
      <c r="B966" s="34"/>
      <c r="D966" s="151" t="s">
        <v>412</v>
      </c>
      <c r="F966" s="165" t="s">
        <v>425</v>
      </c>
      <c r="L966" s="34"/>
      <c r="M966" s="149"/>
      <c r="T966" s="55"/>
      <c r="AU966" s="18" t="s">
        <v>103</v>
      </c>
    </row>
    <row r="967" spans="2:65" s="1" customFormat="1" ht="10.199999999999999">
      <c r="B967" s="34"/>
      <c r="D967" s="151" t="s">
        <v>412</v>
      </c>
      <c r="F967" s="166" t="s">
        <v>426</v>
      </c>
      <c r="H967" s="167">
        <v>296.25</v>
      </c>
      <c r="L967" s="34"/>
      <c r="M967" s="149"/>
      <c r="T967" s="55"/>
      <c r="AU967" s="18" t="s">
        <v>103</v>
      </c>
    </row>
    <row r="968" spans="2:65" s="1" customFormat="1" ht="10.199999999999999">
      <c r="B968" s="34"/>
      <c r="D968" s="151" t="s">
        <v>412</v>
      </c>
      <c r="F968" s="165" t="s">
        <v>905</v>
      </c>
      <c r="L968" s="34"/>
      <c r="M968" s="149"/>
      <c r="T968" s="55"/>
      <c r="AU968" s="18" t="s">
        <v>103</v>
      </c>
    </row>
    <row r="969" spans="2:65" s="1" customFormat="1" ht="10.199999999999999">
      <c r="B969" s="34"/>
      <c r="D969" s="151" t="s">
        <v>412</v>
      </c>
      <c r="F969" s="166" t="s">
        <v>906</v>
      </c>
      <c r="H969" s="167">
        <v>1.91</v>
      </c>
      <c r="L969" s="34"/>
      <c r="M969" s="149"/>
      <c r="T969" s="55"/>
      <c r="AU969" s="18" t="s">
        <v>103</v>
      </c>
    </row>
    <row r="970" spans="2:65" s="1" customFormat="1" ht="10.199999999999999">
      <c r="B970" s="34"/>
      <c r="D970" s="151" t="s">
        <v>412</v>
      </c>
      <c r="F970" s="165" t="s">
        <v>896</v>
      </c>
      <c r="L970" s="34"/>
      <c r="M970" s="149"/>
      <c r="T970" s="55"/>
      <c r="AU970" s="18" t="s">
        <v>103</v>
      </c>
    </row>
    <row r="971" spans="2:65" s="1" customFormat="1" ht="10.199999999999999">
      <c r="B971" s="34"/>
      <c r="D971" s="151" t="s">
        <v>412</v>
      </c>
      <c r="F971" s="166" t="s">
        <v>897</v>
      </c>
      <c r="H971" s="167">
        <v>21.83</v>
      </c>
      <c r="L971" s="34"/>
      <c r="M971" s="149"/>
      <c r="T971" s="55"/>
      <c r="AU971" s="18" t="s">
        <v>103</v>
      </c>
    </row>
    <row r="972" spans="2:65" s="1" customFormat="1" ht="24.15" customHeight="1">
      <c r="B972" s="34"/>
      <c r="C972" s="133" t="s">
        <v>927</v>
      </c>
      <c r="D972" s="133" t="s">
        <v>390</v>
      </c>
      <c r="E972" s="134" t="s">
        <v>751</v>
      </c>
      <c r="F972" s="135" t="s">
        <v>752</v>
      </c>
      <c r="G972" s="136" t="s">
        <v>442</v>
      </c>
      <c r="H972" s="137">
        <v>441.53800000000001</v>
      </c>
      <c r="I972" s="138"/>
      <c r="J972" s="139">
        <f>ROUND(I972*H972,2)</f>
        <v>0</v>
      </c>
      <c r="K972" s="135" t="s">
        <v>394</v>
      </c>
      <c r="L972" s="34"/>
      <c r="M972" s="140" t="s">
        <v>35</v>
      </c>
      <c r="N972" s="141" t="s">
        <v>52</v>
      </c>
      <c r="P972" s="142">
        <f>O972*H972</f>
        <v>0</v>
      </c>
      <c r="Q972" s="142">
        <v>6.8999999999999997E-4</v>
      </c>
      <c r="R972" s="142">
        <f>Q972*H972</f>
        <v>0.30466122000000001</v>
      </c>
      <c r="S972" s="142">
        <v>0</v>
      </c>
      <c r="T972" s="143">
        <f>S972*H972</f>
        <v>0</v>
      </c>
      <c r="AR972" s="144" t="s">
        <v>116</v>
      </c>
      <c r="AT972" s="144" t="s">
        <v>390</v>
      </c>
      <c r="AU972" s="144" t="s">
        <v>103</v>
      </c>
      <c r="AY972" s="18" t="s">
        <v>386</v>
      </c>
      <c r="BE972" s="145">
        <f>IF(N972="základní",J972,0)</f>
        <v>0</v>
      </c>
      <c r="BF972" s="145">
        <f>IF(N972="snížená",J972,0)</f>
        <v>0</v>
      </c>
      <c r="BG972" s="145">
        <f>IF(N972="zákl. přenesená",J972,0)</f>
        <v>0</v>
      </c>
      <c r="BH972" s="145">
        <f>IF(N972="sníž. přenesená",J972,0)</f>
        <v>0</v>
      </c>
      <c r="BI972" s="145">
        <f>IF(N972="nulová",J972,0)</f>
        <v>0</v>
      </c>
      <c r="BJ972" s="18" t="s">
        <v>89</v>
      </c>
      <c r="BK972" s="145">
        <f>ROUND(I972*H972,2)</f>
        <v>0</v>
      </c>
      <c r="BL972" s="18" t="s">
        <v>116</v>
      </c>
      <c r="BM972" s="144" t="s">
        <v>928</v>
      </c>
    </row>
    <row r="973" spans="2:65" s="1" customFormat="1" ht="10.199999999999999">
      <c r="B973" s="34"/>
      <c r="D973" s="146" t="s">
        <v>396</v>
      </c>
      <c r="F973" s="147" t="s">
        <v>754</v>
      </c>
      <c r="I973" s="148"/>
      <c r="L973" s="34"/>
      <c r="M973" s="149"/>
      <c r="T973" s="55"/>
      <c r="AT973" s="18" t="s">
        <v>396</v>
      </c>
      <c r="AU973" s="18" t="s">
        <v>103</v>
      </c>
    </row>
    <row r="974" spans="2:65" s="1" customFormat="1" ht="67.2">
      <c r="B974" s="34"/>
      <c r="D974" s="151" t="s">
        <v>755</v>
      </c>
      <c r="F974" s="188" t="s">
        <v>756</v>
      </c>
      <c r="I974" s="148"/>
      <c r="L974" s="34"/>
      <c r="M974" s="149"/>
      <c r="T974" s="55"/>
      <c r="AT974" s="18" t="s">
        <v>755</v>
      </c>
      <c r="AU974" s="18" t="s">
        <v>103</v>
      </c>
    </row>
    <row r="975" spans="2:65" s="12" customFormat="1" ht="10.199999999999999">
      <c r="B975" s="150"/>
      <c r="D975" s="151" t="s">
        <v>398</v>
      </c>
      <c r="E975" s="152" t="s">
        <v>35</v>
      </c>
      <c r="F975" s="153" t="s">
        <v>399</v>
      </c>
      <c r="H975" s="152" t="s">
        <v>35</v>
      </c>
      <c r="I975" s="154"/>
      <c r="L975" s="150"/>
      <c r="M975" s="155"/>
      <c r="T975" s="156"/>
      <c r="AT975" s="152" t="s">
        <v>398</v>
      </c>
      <c r="AU975" s="152" t="s">
        <v>103</v>
      </c>
      <c r="AV975" s="12" t="s">
        <v>89</v>
      </c>
      <c r="AW975" s="12" t="s">
        <v>42</v>
      </c>
      <c r="AX975" s="12" t="s">
        <v>81</v>
      </c>
      <c r="AY975" s="152" t="s">
        <v>386</v>
      </c>
    </row>
    <row r="976" spans="2:65" s="12" customFormat="1" ht="10.199999999999999">
      <c r="B976" s="150"/>
      <c r="D976" s="151" t="s">
        <v>398</v>
      </c>
      <c r="E976" s="152" t="s">
        <v>35</v>
      </c>
      <c r="F976" s="153" t="s">
        <v>400</v>
      </c>
      <c r="H976" s="152" t="s">
        <v>35</v>
      </c>
      <c r="I976" s="154"/>
      <c r="L976" s="150"/>
      <c r="M976" s="155"/>
      <c r="T976" s="156"/>
      <c r="AT976" s="152" t="s">
        <v>398</v>
      </c>
      <c r="AU976" s="152" t="s">
        <v>103</v>
      </c>
      <c r="AV976" s="12" t="s">
        <v>89</v>
      </c>
      <c r="AW976" s="12" t="s">
        <v>42</v>
      </c>
      <c r="AX976" s="12" t="s">
        <v>81</v>
      </c>
      <c r="AY976" s="152" t="s">
        <v>386</v>
      </c>
    </row>
    <row r="977" spans="2:65" s="12" customFormat="1" ht="10.199999999999999">
      <c r="B977" s="150"/>
      <c r="D977" s="151" t="s">
        <v>398</v>
      </c>
      <c r="E977" s="152" t="s">
        <v>35</v>
      </c>
      <c r="F977" s="153" t="s">
        <v>401</v>
      </c>
      <c r="H977" s="152" t="s">
        <v>35</v>
      </c>
      <c r="I977" s="154"/>
      <c r="L977" s="150"/>
      <c r="M977" s="155"/>
      <c r="T977" s="156"/>
      <c r="AT977" s="152" t="s">
        <v>398</v>
      </c>
      <c r="AU977" s="152" t="s">
        <v>103</v>
      </c>
      <c r="AV977" s="12" t="s">
        <v>89</v>
      </c>
      <c r="AW977" s="12" t="s">
        <v>42</v>
      </c>
      <c r="AX977" s="12" t="s">
        <v>81</v>
      </c>
      <c r="AY977" s="152" t="s">
        <v>386</v>
      </c>
    </row>
    <row r="978" spans="2:65" s="12" customFormat="1" ht="10.199999999999999">
      <c r="B978" s="150"/>
      <c r="D978" s="151" t="s">
        <v>398</v>
      </c>
      <c r="E978" s="152" t="s">
        <v>35</v>
      </c>
      <c r="F978" s="153" t="s">
        <v>893</v>
      </c>
      <c r="H978" s="152" t="s">
        <v>35</v>
      </c>
      <c r="I978" s="154"/>
      <c r="L978" s="150"/>
      <c r="M978" s="155"/>
      <c r="T978" s="156"/>
      <c r="AT978" s="152" t="s">
        <v>398</v>
      </c>
      <c r="AU978" s="152" t="s">
        <v>103</v>
      </c>
      <c r="AV978" s="12" t="s">
        <v>89</v>
      </c>
      <c r="AW978" s="12" t="s">
        <v>42</v>
      </c>
      <c r="AX978" s="12" t="s">
        <v>81</v>
      </c>
      <c r="AY978" s="152" t="s">
        <v>386</v>
      </c>
    </row>
    <row r="979" spans="2:65" s="12" customFormat="1" ht="10.199999999999999">
      <c r="B979" s="150"/>
      <c r="D979" s="151" t="s">
        <v>398</v>
      </c>
      <c r="E979" s="152" t="s">
        <v>35</v>
      </c>
      <c r="F979" s="153" t="s">
        <v>451</v>
      </c>
      <c r="H979" s="152" t="s">
        <v>35</v>
      </c>
      <c r="I979" s="154"/>
      <c r="L979" s="150"/>
      <c r="M979" s="155"/>
      <c r="T979" s="156"/>
      <c r="AT979" s="152" t="s">
        <v>398</v>
      </c>
      <c r="AU979" s="152" t="s">
        <v>103</v>
      </c>
      <c r="AV979" s="12" t="s">
        <v>89</v>
      </c>
      <c r="AW979" s="12" t="s">
        <v>42</v>
      </c>
      <c r="AX979" s="12" t="s">
        <v>81</v>
      </c>
      <c r="AY979" s="152" t="s">
        <v>386</v>
      </c>
    </row>
    <row r="980" spans="2:65" s="12" customFormat="1" ht="10.199999999999999">
      <c r="B980" s="150"/>
      <c r="D980" s="151" t="s">
        <v>398</v>
      </c>
      <c r="E980" s="152" t="s">
        <v>35</v>
      </c>
      <c r="F980" s="153" t="s">
        <v>894</v>
      </c>
      <c r="H980" s="152" t="s">
        <v>35</v>
      </c>
      <c r="I980" s="154"/>
      <c r="L980" s="150"/>
      <c r="M980" s="155"/>
      <c r="T980" s="156"/>
      <c r="AT980" s="152" t="s">
        <v>398</v>
      </c>
      <c r="AU980" s="152" t="s">
        <v>103</v>
      </c>
      <c r="AV980" s="12" t="s">
        <v>89</v>
      </c>
      <c r="AW980" s="12" t="s">
        <v>42</v>
      </c>
      <c r="AX980" s="12" t="s">
        <v>81</v>
      </c>
      <c r="AY980" s="152" t="s">
        <v>386</v>
      </c>
    </row>
    <row r="981" spans="2:65" s="12" customFormat="1" ht="10.199999999999999">
      <c r="B981" s="150"/>
      <c r="D981" s="151" t="s">
        <v>398</v>
      </c>
      <c r="E981" s="152" t="s">
        <v>35</v>
      </c>
      <c r="F981" s="153" t="s">
        <v>856</v>
      </c>
      <c r="H981" s="152" t="s">
        <v>35</v>
      </c>
      <c r="I981" s="154"/>
      <c r="L981" s="150"/>
      <c r="M981" s="155"/>
      <c r="T981" s="156"/>
      <c r="AT981" s="152" t="s">
        <v>398</v>
      </c>
      <c r="AU981" s="152" t="s">
        <v>103</v>
      </c>
      <c r="AV981" s="12" t="s">
        <v>89</v>
      </c>
      <c r="AW981" s="12" t="s">
        <v>42</v>
      </c>
      <c r="AX981" s="12" t="s">
        <v>81</v>
      </c>
      <c r="AY981" s="152" t="s">
        <v>386</v>
      </c>
    </row>
    <row r="982" spans="2:65" s="12" customFormat="1" ht="30.6">
      <c r="B982" s="150"/>
      <c r="D982" s="151" t="s">
        <v>398</v>
      </c>
      <c r="E982" s="152" t="s">
        <v>35</v>
      </c>
      <c r="F982" s="153" t="s">
        <v>895</v>
      </c>
      <c r="H982" s="152" t="s">
        <v>35</v>
      </c>
      <c r="I982" s="154"/>
      <c r="L982" s="150"/>
      <c r="M982" s="155"/>
      <c r="T982" s="156"/>
      <c r="AT982" s="152" t="s">
        <v>398</v>
      </c>
      <c r="AU982" s="152" t="s">
        <v>103</v>
      </c>
      <c r="AV982" s="12" t="s">
        <v>89</v>
      </c>
      <c r="AW982" s="12" t="s">
        <v>42</v>
      </c>
      <c r="AX982" s="12" t="s">
        <v>81</v>
      </c>
      <c r="AY982" s="152" t="s">
        <v>386</v>
      </c>
    </row>
    <row r="983" spans="2:65" s="13" customFormat="1" ht="10.199999999999999">
      <c r="B983" s="157"/>
      <c r="D983" s="151" t="s">
        <v>398</v>
      </c>
      <c r="E983" s="158" t="s">
        <v>35</v>
      </c>
      <c r="F983" s="159" t="s">
        <v>195</v>
      </c>
      <c r="H983" s="160">
        <v>441.53800000000001</v>
      </c>
      <c r="I983" s="161"/>
      <c r="L983" s="157"/>
      <c r="M983" s="162"/>
      <c r="T983" s="163"/>
      <c r="AT983" s="164" t="s">
        <v>398</v>
      </c>
      <c r="AU983" s="164" t="s">
        <v>103</v>
      </c>
      <c r="AV983" s="13" t="s">
        <v>91</v>
      </c>
      <c r="AW983" s="13" t="s">
        <v>42</v>
      </c>
      <c r="AX983" s="13" t="s">
        <v>89</v>
      </c>
      <c r="AY983" s="164" t="s">
        <v>386</v>
      </c>
    </row>
    <row r="984" spans="2:65" s="1" customFormat="1" ht="10.199999999999999">
      <c r="B984" s="34"/>
      <c r="D984" s="151" t="s">
        <v>412</v>
      </c>
      <c r="F984" s="165" t="s">
        <v>425</v>
      </c>
      <c r="L984" s="34"/>
      <c r="M984" s="149"/>
      <c r="T984" s="55"/>
      <c r="AU984" s="18" t="s">
        <v>103</v>
      </c>
    </row>
    <row r="985" spans="2:65" s="1" customFormat="1" ht="10.199999999999999">
      <c r="B985" s="34"/>
      <c r="D985" s="151" t="s">
        <v>412</v>
      </c>
      <c r="F985" s="166" t="s">
        <v>426</v>
      </c>
      <c r="H985" s="167">
        <v>296.25</v>
      </c>
      <c r="L985" s="34"/>
      <c r="M985" s="149"/>
      <c r="T985" s="55"/>
      <c r="AU985" s="18" t="s">
        <v>103</v>
      </c>
    </row>
    <row r="986" spans="2:65" s="1" customFormat="1" ht="10.199999999999999">
      <c r="B986" s="34"/>
      <c r="D986" s="151" t="s">
        <v>412</v>
      </c>
      <c r="F986" s="165" t="s">
        <v>896</v>
      </c>
      <c r="L986" s="34"/>
      <c r="M986" s="149"/>
      <c r="T986" s="55"/>
      <c r="AU986" s="18" t="s">
        <v>103</v>
      </c>
    </row>
    <row r="987" spans="2:65" s="1" customFormat="1" ht="10.199999999999999">
      <c r="B987" s="34"/>
      <c r="D987" s="151" t="s">
        <v>412</v>
      </c>
      <c r="F987" s="166" t="s">
        <v>897</v>
      </c>
      <c r="H987" s="167">
        <v>21.83</v>
      </c>
      <c r="L987" s="34"/>
      <c r="M987" s="149"/>
      <c r="T987" s="55"/>
      <c r="AU987" s="18" t="s">
        <v>103</v>
      </c>
    </row>
    <row r="988" spans="2:65" s="1" customFormat="1" ht="55.5" customHeight="1">
      <c r="B988" s="34"/>
      <c r="C988" s="133" t="s">
        <v>929</v>
      </c>
      <c r="D988" s="133" t="s">
        <v>390</v>
      </c>
      <c r="E988" s="134" t="s">
        <v>930</v>
      </c>
      <c r="F988" s="135" t="s">
        <v>931</v>
      </c>
      <c r="G988" s="136" t="s">
        <v>442</v>
      </c>
      <c r="H988" s="137">
        <v>1.91</v>
      </c>
      <c r="I988" s="138"/>
      <c r="J988" s="139">
        <f>ROUND(I988*H988,2)</f>
        <v>0</v>
      </c>
      <c r="K988" s="135" t="s">
        <v>394</v>
      </c>
      <c r="L988" s="34"/>
      <c r="M988" s="140" t="s">
        <v>35</v>
      </c>
      <c r="N988" s="141" t="s">
        <v>52</v>
      </c>
      <c r="P988" s="142">
        <f>O988*H988</f>
        <v>0</v>
      </c>
      <c r="Q988" s="142">
        <v>0</v>
      </c>
      <c r="R988" s="142">
        <f>Q988*H988</f>
        <v>0</v>
      </c>
      <c r="S988" s="142">
        <v>0</v>
      </c>
      <c r="T988" s="143">
        <f>S988*H988</f>
        <v>0</v>
      </c>
      <c r="AR988" s="144" t="s">
        <v>116</v>
      </c>
      <c r="AT988" s="144" t="s">
        <v>390</v>
      </c>
      <c r="AU988" s="144" t="s">
        <v>103</v>
      </c>
      <c r="AY988" s="18" t="s">
        <v>386</v>
      </c>
      <c r="BE988" s="145">
        <f>IF(N988="základní",J988,0)</f>
        <v>0</v>
      </c>
      <c r="BF988" s="145">
        <f>IF(N988="snížená",J988,0)</f>
        <v>0</v>
      </c>
      <c r="BG988" s="145">
        <f>IF(N988="zákl. přenesená",J988,0)</f>
        <v>0</v>
      </c>
      <c r="BH988" s="145">
        <f>IF(N988="sníž. přenesená",J988,0)</f>
        <v>0</v>
      </c>
      <c r="BI988" s="145">
        <f>IF(N988="nulová",J988,0)</f>
        <v>0</v>
      </c>
      <c r="BJ988" s="18" t="s">
        <v>89</v>
      </c>
      <c r="BK988" s="145">
        <f>ROUND(I988*H988,2)</f>
        <v>0</v>
      </c>
      <c r="BL988" s="18" t="s">
        <v>116</v>
      </c>
      <c r="BM988" s="144" t="s">
        <v>932</v>
      </c>
    </row>
    <row r="989" spans="2:65" s="1" customFormat="1" ht="10.199999999999999">
      <c r="B989" s="34"/>
      <c r="D989" s="146" t="s">
        <v>396</v>
      </c>
      <c r="F989" s="147" t="s">
        <v>933</v>
      </c>
      <c r="I989" s="148"/>
      <c r="L989" s="34"/>
      <c r="M989" s="149"/>
      <c r="T989" s="55"/>
      <c r="AT989" s="18" t="s">
        <v>396</v>
      </c>
      <c r="AU989" s="18" t="s">
        <v>103</v>
      </c>
    </row>
    <row r="990" spans="2:65" s="12" customFormat="1" ht="10.199999999999999">
      <c r="B990" s="150"/>
      <c r="D990" s="151" t="s">
        <v>398</v>
      </c>
      <c r="E990" s="152" t="s">
        <v>35</v>
      </c>
      <c r="F990" s="153" t="s">
        <v>399</v>
      </c>
      <c r="H990" s="152" t="s">
        <v>35</v>
      </c>
      <c r="I990" s="154"/>
      <c r="L990" s="150"/>
      <c r="M990" s="155"/>
      <c r="T990" s="156"/>
      <c r="AT990" s="152" t="s">
        <v>398</v>
      </c>
      <c r="AU990" s="152" t="s">
        <v>103</v>
      </c>
      <c r="AV990" s="12" t="s">
        <v>89</v>
      </c>
      <c r="AW990" s="12" t="s">
        <v>42</v>
      </c>
      <c r="AX990" s="12" t="s">
        <v>81</v>
      </c>
      <c r="AY990" s="152" t="s">
        <v>386</v>
      </c>
    </row>
    <row r="991" spans="2:65" s="12" customFormat="1" ht="10.199999999999999">
      <c r="B991" s="150"/>
      <c r="D991" s="151" t="s">
        <v>398</v>
      </c>
      <c r="E991" s="152" t="s">
        <v>35</v>
      </c>
      <c r="F991" s="153" t="s">
        <v>400</v>
      </c>
      <c r="H991" s="152" t="s">
        <v>35</v>
      </c>
      <c r="I991" s="154"/>
      <c r="L991" s="150"/>
      <c r="M991" s="155"/>
      <c r="T991" s="156"/>
      <c r="AT991" s="152" t="s">
        <v>398</v>
      </c>
      <c r="AU991" s="152" t="s">
        <v>103</v>
      </c>
      <c r="AV991" s="12" t="s">
        <v>89</v>
      </c>
      <c r="AW991" s="12" t="s">
        <v>42</v>
      </c>
      <c r="AX991" s="12" t="s">
        <v>81</v>
      </c>
      <c r="AY991" s="152" t="s">
        <v>386</v>
      </c>
    </row>
    <row r="992" spans="2:65" s="12" customFormat="1" ht="10.199999999999999">
      <c r="B992" s="150"/>
      <c r="D992" s="151" t="s">
        <v>398</v>
      </c>
      <c r="E992" s="152" t="s">
        <v>35</v>
      </c>
      <c r="F992" s="153" t="s">
        <v>893</v>
      </c>
      <c r="H992" s="152" t="s">
        <v>35</v>
      </c>
      <c r="I992" s="154"/>
      <c r="L992" s="150"/>
      <c r="M992" s="155"/>
      <c r="T992" s="156"/>
      <c r="AT992" s="152" t="s">
        <v>398</v>
      </c>
      <c r="AU992" s="152" t="s">
        <v>103</v>
      </c>
      <c r="AV992" s="12" t="s">
        <v>89</v>
      </c>
      <c r="AW992" s="12" t="s">
        <v>42</v>
      </c>
      <c r="AX992" s="12" t="s">
        <v>81</v>
      </c>
      <c r="AY992" s="152" t="s">
        <v>386</v>
      </c>
    </row>
    <row r="993" spans="2:65" s="12" customFormat="1" ht="10.199999999999999">
      <c r="B993" s="150"/>
      <c r="D993" s="151" t="s">
        <v>398</v>
      </c>
      <c r="E993" s="152" t="s">
        <v>35</v>
      </c>
      <c r="F993" s="153" t="s">
        <v>903</v>
      </c>
      <c r="H993" s="152" t="s">
        <v>35</v>
      </c>
      <c r="I993" s="154"/>
      <c r="L993" s="150"/>
      <c r="M993" s="155"/>
      <c r="T993" s="156"/>
      <c r="AT993" s="152" t="s">
        <v>398</v>
      </c>
      <c r="AU993" s="152" t="s">
        <v>103</v>
      </c>
      <c r="AV993" s="12" t="s">
        <v>89</v>
      </c>
      <c r="AW993" s="12" t="s">
        <v>42</v>
      </c>
      <c r="AX993" s="12" t="s">
        <v>81</v>
      </c>
      <c r="AY993" s="152" t="s">
        <v>386</v>
      </c>
    </row>
    <row r="994" spans="2:65" s="12" customFormat="1" ht="10.199999999999999">
      <c r="B994" s="150"/>
      <c r="D994" s="151" t="s">
        <v>398</v>
      </c>
      <c r="E994" s="152" t="s">
        <v>35</v>
      </c>
      <c r="F994" s="153" t="s">
        <v>904</v>
      </c>
      <c r="H994" s="152" t="s">
        <v>35</v>
      </c>
      <c r="I994" s="154"/>
      <c r="L994" s="150"/>
      <c r="M994" s="155"/>
      <c r="T994" s="156"/>
      <c r="AT994" s="152" t="s">
        <v>398</v>
      </c>
      <c r="AU994" s="152" t="s">
        <v>103</v>
      </c>
      <c r="AV994" s="12" t="s">
        <v>89</v>
      </c>
      <c r="AW994" s="12" t="s">
        <v>42</v>
      </c>
      <c r="AX994" s="12" t="s">
        <v>81</v>
      </c>
      <c r="AY994" s="152" t="s">
        <v>386</v>
      </c>
    </row>
    <row r="995" spans="2:65" s="13" customFormat="1" ht="10.199999999999999">
      <c r="B995" s="157"/>
      <c r="D995" s="151" t="s">
        <v>398</v>
      </c>
      <c r="E995" s="158" t="s">
        <v>35</v>
      </c>
      <c r="F995" s="159" t="s">
        <v>198</v>
      </c>
      <c r="H995" s="160">
        <v>1.91</v>
      </c>
      <c r="I995" s="161"/>
      <c r="L995" s="157"/>
      <c r="M995" s="162"/>
      <c r="T995" s="163"/>
      <c r="AT995" s="164" t="s">
        <v>398</v>
      </c>
      <c r="AU995" s="164" t="s">
        <v>103</v>
      </c>
      <c r="AV995" s="13" t="s">
        <v>91</v>
      </c>
      <c r="AW995" s="13" t="s">
        <v>42</v>
      </c>
      <c r="AX995" s="13" t="s">
        <v>89</v>
      </c>
      <c r="AY995" s="164" t="s">
        <v>386</v>
      </c>
    </row>
    <row r="996" spans="2:65" s="1" customFormat="1" ht="10.199999999999999">
      <c r="B996" s="34"/>
      <c r="D996" s="151" t="s">
        <v>412</v>
      </c>
      <c r="F996" s="165" t="s">
        <v>905</v>
      </c>
      <c r="L996" s="34"/>
      <c r="M996" s="149"/>
      <c r="T996" s="55"/>
      <c r="AU996" s="18" t="s">
        <v>103</v>
      </c>
    </row>
    <row r="997" spans="2:65" s="1" customFormat="1" ht="10.199999999999999">
      <c r="B997" s="34"/>
      <c r="D997" s="151" t="s">
        <v>412</v>
      </c>
      <c r="F997" s="166" t="s">
        <v>906</v>
      </c>
      <c r="H997" s="167">
        <v>1.91</v>
      </c>
      <c r="L997" s="34"/>
      <c r="M997" s="149"/>
      <c r="T997" s="55"/>
      <c r="AU997" s="18" t="s">
        <v>103</v>
      </c>
    </row>
    <row r="998" spans="2:65" s="11" customFormat="1" ht="20.85" customHeight="1">
      <c r="B998" s="121"/>
      <c r="D998" s="122" t="s">
        <v>80</v>
      </c>
      <c r="E998" s="131" t="s">
        <v>934</v>
      </c>
      <c r="F998" s="131" t="s">
        <v>935</v>
      </c>
      <c r="I998" s="124"/>
      <c r="J998" s="132">
        <f>BK998</f>
        <v>0</v>
      </c>
      <c r="L998" s="121"/>
      <c r="M998" s="126"/>
      <c r="P998" s="127">
        <f>SUM(P999:P1062)</f>
        <v>0</v>
      </c>
      <c r="R998" s="127">
        <f>SUM(R999:R1062)</f>
        <v>3.5961810000000004E-2</v>
      </c>
      <c r="T998" s="128">
        <f>SUM(T999:T1062)</f>
        <v>0</v>
      </c>
      <c r="AR998" s="122" t="s">
        <v>89</v>
      </c>
      <c r="AT998" s="129" t="s">
        <v>80</v>
      </c>
      <c r="AU998" s="129" t="s">
        <v>91</v>
      </c>
      <c r="AY998" s="122" t="s">
        <v>386</v>
      </c>
      <c r="BK998" s="130">
        <f>SUM(BK999:BK1062)</f>
        <v>0</v>
      </c>
    </row>
    <row r="999" spans="2:65" s="1" customFormat="1" ht="33" customHeight="1">
      <c r="B999" s="34"/>
      <c r="C999" s="133" t="s">
        <v>936</v>
      </c>
      <c r="D999" s="133" t="s">
        <v>390</v>
      </c>
      <c r="E999" s="134" t="s">
        <v>937</v>
      </c>
      <c r="F999" s="135" t="s">
        <v>938</v>
      </c>
      <c r="G999" s="136" t="s">
        <v>442</v>
      </c>
      <c r="H999" s="137">
        <v>10.949</v>
      </c>
      <c r="I999" s="138"/>
      <c r="J999" s="139">
        <f>ROUND(I999*H999,2)</f>
        <v>0</v>
      </c>
      <c r="K999" s="135" t="s">
        <v>394</v>
      </c>
      <c r="L999" s="34"/>
      <c r="M999" s="140" t="s">
        <v>35</v>
      </c>
      <c r="N999" s="141" t="s">
        <v>52</v>
      </c>
      <c r="P999" s="142">
        <f>O999*H999</f>
        <v>0</v>
      </c>
      <c r="Q999" s="142">
        <v>0</v>
      </c>
      <c r="R999" s="142">
        <f>Q999*H999</f>
        <v>0</v>
      </c>
      <c r="S999" s="142">
        <v>0</v>
      </c>
      <c r="T999" s="143">
        <f>S999*H999</f>
        <v>0</v>
      </c>
      <c r="AR999" s="144" t="s">
        <v>116</v>
      </c>
      <c r="AT999" s="144" t="s">
        <v>390</v>
      </c>
      <c r="AU999" s="144" t="s">
        <v>103</v>
      </c>
      <c r="AY999" s="18" t="s">
        <v>386</v>
      </c>
      <c r="BE999" s="145">
        <f>IF(N999="základní",J999,0)</f>
        <v>0</v>
      </c>
      <c r="BF999" s="145">
        <f>IF(N999="snížená",J999,0)</f>
        <v>0</v>
      </c>
      <c r="BG999" s="145">
        <f>IF(N999="zákl. přenesená",J999,0)</f>
        <v>0</v>
      </c>
      <c r="BH999" s="145">
        <f>IF(N999="sníž. přenesená",J999,0)</f>
        <v>0</v>
      </c>
      <c r="BI999" s="145">
        <f>IF(N999="nulová",J999,0)</f>
        <v>0</v>
      </c>
      <c r="BJ999" s="18" t="s">
        <v>89</v>
      </c>
      <c r="BK999" s="145">
        <f>ROUND(I999*H999,2)</f>
        <v>0</v>
      </c>
      <c r="BL999" s="18" t="s">
        <v>116</v>
      </c>
      <c r="BM999" s="144" t="s">
        <v>939</v>
      </c>
    </row>
    <row r="1000" spans="2:65" s="1" customFormat="1" ht="10.199999999999999">
      <c r="B1000" s="34"/>
      <c r="D1000" s="146" t="s">
        <v>396</v>
      </c>
      <c r="F1000" s="147" t="s">
        <v>940</v>
      </c>
      <c r="I1000" s="148"/>
      <c r="L1000" s="34"/>
      <c r="M1000" s="149"/>
      <c r="T1000" s="55"/>
      <c r="AT1000" s="18" t="s">
        <v>396</v>
      </c>
      <c r="AU1000" s="18" t="s">
        <v>103</v>
      </c>
    </row>
    <row r="1001" spans="2:65" s="12" customFormat="1" ht="10.199999999999999">
      <c r="B1001" s="150"/>
      <c r="D1001" s="151" t="s">
        <v>398</v>
      </c>
      <c r="E1001" s="152" t="s">
        <v>35</v>
      </c>
      <c r="F1001" s="153" t="s">
        <v>399</v>
      </c>
      <c r="H1001" s="152" t="s">
        <v>35</v>
      </c>
      <c r="I1001" s="154"/>
      <c r="L1001" s="150"/>
      <c r="M1001" s="155"/>
      <c r="T1001" s="156"/>
      <c r="AT1001" s="152" t="s">
        <v>398</v>
      </c>
      <c r="AU1001" s="152" t="s">
        <v>103</v>
      </c>
      <c r="AV1001" s="12" t="s">
        <v>89</v>
      </c>
      <c r="AW1001" s="12" t="s">
        <v>42</v>
      </c>
      <c r="AX1001" s="12" t="s">
        <v>81</v>
      </c>
      <c r="AY1001" s="152" t="s">
        <v>386</v>
      </c>
    </row>
    <row r="1002" spans="2:65" s="12" customFormat="1" ht="10.199999999999999">
      <c r="B1002" s="150"/>
      <c r="D1002" s="151" t="s">
        <v>398</v>
      </c>
      <c r="E1002" s="152" t="s">
        <v>35</v>
      </c>
      <c r="F1002" s="153" t="s">
        <v>400</v>
      </c>
      <c r="H1002" s="152" t="s">
        <v>35</v>
      </c>
      <c r="I1002" s="154"/>
      <c r="L1002" s="150"/>
      <c r="M1002" s="155"/>
      <c r="T1002" s="156"/>
      <c r="AT1002" s="152" t="s">
        <v>398</v>
      </c>
      <c r="AU1002" s="152" t="s">
        <v>103</v>
      </c>
      <c r="AV1002" s="12" t="s">
        <v>89</v>
      </c>
      <c r="AW1002" s="12" t="s">
        <v>42</v>
      </c>
      <c r="AX1002" s="12" t="s">
        <v>81</v>
      </c>
      <c r="AY1002" s="152" t="s">
        <v>386</v>
      </c>
    </row>
    <row r="1003" spans="2:65" s="12" customFormat="1" ht="10.199999999999999">
      <c r="B1003" s="150"/>
      <c r="D1003" s="151" t="s">
        <v>398</v>
      </c>
      <c r="E1003" s="152" t="s">
        <v>35</v>
      </c>
      <c r="F1003" s="153" t="s">
        <v>401</v>
      </c>
      <c r="H1003" s="152" t="s">
        <v>35</v>
      </c>
      <c r="I1003" s="154"/>
      <c r="L1003" s="150"/>
      <c r="M1003" s="155"/>
      <c r="T1003" s="156"/>
      <c r="AT1003" s="152" t="s">
        <v>398</v>
      </c>
      <c r="AU1003" s="152" t="s">
        <v>103</v>
      </c>
      <c r="AV1003" s="12" t="s">
        <v>89</v>
      </c>
      <c r="AW1003" s="12" t="s">
        <v>42</v>
      </c>
      <c r="AX1003" s="12" t="s">
        <v>81</v>
      </c>
      <c r="AY1003" s="152" t="s">
        <v>386</v>
      </c>
    </row>
    <row r="1004" spans="2:65" s="12" customFormat="1" ht="10.199999999999999">
      <c r="B1004" s="150"/>
      <c r="D1004" s="151" t="s">
        <v>398</v>
      </c>
      <c r="E1004" s="152" t="s">
        <v>35</v>
      </c>
      <c r="F1004" s="153" t="s">
        <v>941</v>
      </c>
      <c r="H1004" s="152" t="s">
        <v>35</v>
      </c>
      <c r="I1004" s="154"/>
      <c r="L1004" s="150"/>
      <c r="M1004" s="155"/>
      <c r="T1004" s="156"/>
      <c r="AT1004" s="152" t="s">
        <v>398</v>
      </c>
      <c r="AU1004" s="152" t="s">
        <v>103</v>
      </c>
      <c r="AV1004" s="12" t="s">
        <v>89</v>
      </c>
      <c r="AW1004" s="12" t="s">
        <v>42</v>
      </c>
      <c r="AX1004" s="12" t="s">
        <v>81</v>
      </c>
      <c r="AY1004" s="152" t="s">
        <v>386</v>
      </c>
    </row>
    <row r="1005" spans="2:65" s="12" customFormat="1" ht="10.199999999999999">
      <c r="B1005" s="150"/>
      <c r="D1005" s="151" t="s">
        <v>398</v>
      </c>
      <c r="E1005" s="152" t="s">
        <v>35</v>
      </c>
      <c r="F1005" s="153" t="s">
        <v>452</v>
      </c>
      <c r="H1005" s="152" t="s">
        <v>35</v>
      </c>
      <c r="I1005" s="154"/>
      <c r="L1005" s="150"/>
      <c r="M1005" s="155"/>
      <c r="T1005" s="156"/>
      <c r="AT1005" s="152" t="s">
        <v>398</v>
      </c>
      <c r="AU1005" s="152" t="s">
        <v>103</v>
      </c>
      <c r="AV1005" s="12" t="s">
        <v>89</v>
      </c>
      <c r="AW1005" s="12" t="s">
        <v>42</v>
      </c>
      <c r="AX1005" s="12" t="s">
        <v>81</v>
      </c>
      <c r="AY1005" s="152" t="s">
        <v>386</v>
      </c>
    </row>
    <row r="1006" spans="2:65" s="12" customFormat="1" ht="10.199999999999999">
      <c r="B1006" s="150"/>
      <c r="D1006" s="151" t="s">
        <v>398</v>
      </c>
      <c r="E1006" s="152" t="s">
        <v>35</v>
      </c>
      <c r="F1006" s="153" t="s">
        <v>856</v>
      </c>
      <c r="H1006" s="152" t="s">
        <v>35</v>
      </c>
      <c r="I1006" s="154"/>
      <c r="L1006" s="150"/>
      <c r="M1006" s="155"/>
      <c r="T1006" s="156"/>
      <c r="AT1006" s="152" t="s">
        <v>398</v>
      </c>
      <c r="AU1006" s="152" t="s">
        <v>103</v>
      </c>
      <c r="AV1006" s="12" t="s">
        <v>89</v>
      </c>
      <c r="AW1006" s="12" t="s">
        <v>42</v>
      </c>
      <c r="AX1006" s="12" t="s">
        <v>81</v>
      </c>
      <c r="AY1006" s="152" t="s">
        <v>386</v>
      </c>
    </row>
    <row r="1007" spans="2:65" s="12" customFormat="1" ht="10.199999999999999">
      <c r="B1007" s="150"/>
      <c r="D1007" s="151" t="s">
        <v>398</v>
      </c>
      <c r="E1007" s="152" t="s">
        <v>35</v>
      </c>
      <c r="F1007" s="153" t="s">
        <v>942</v>
      </c>
      <c r="H1007" s="152" t="s">
        <v>35</v>
      </c>
      <c r="I1007" s="154"/>
      <c r="L1007" s="150"/>
      <c r="M1007" s="155"/>
      <c r="T1007" s="156"/>
      <c r="AT1007" s="152" t="s">
        <v>398</v>
      </c>
      <c r="AU1007" s="152" t="s">
        <v>103</v>
      </c>
      <c r="AV1007" s="12" t="s">
        <v>89</v>
      </c>
      <c r="AW1007" s="12" t="s">
        <v>42</v>
      </c>
      <c r="AX1007" s="12" t="s">
        <v>81</v>
      </c>
      <c r="AY1007" s="152" t="s">
        <v>386</v>
      </c>
    </row>
    <row r="1008" spans="2:65" s="13" customFormat="1" ht="10.199999999999999">
      <c r="B1008" s="157"/>
      <c r="D1008" s="151" t="s">
        <v>398</v>
      </c>
      <c r="E1008" s="158" t="s">
        <v>35</v>
      </c>
      <c r="F1008" s="159" t="s">
        <v>270</v>
      </c>
      <c r="H1008" s="160">
        <v>10.949</v>
      </c>
      <c r="I1008" s="161"/>
      <c r="L1008" s="157"/>
      <c r="M1008" s="162"/>
      <c r="T1008" s="163"/>
      <c r="AT1008" s="164" t="s">
        <v>398</v>
      </c>
      <c r="AU1008" s="164" t="s">
        <v>103</v>
      </c>
      <c r="AV1008" s="13" t="s">
        <v>91</v>
      </c>
      <c r="AW1008" s="13" t="s">
        <v>42</v>
      </c>
      <c r="AX1008" s="13" t="s">
        <v>89</v>
      </c>
      <c r="AY1008" s="164" t="s">
        <v>386</v>
      </c>
    </row>
    <row r="1009" spans="2:65" s="1" customFormat="1" ht="10.199999999999999">
      <c r="B1009" s="34"/>
      <c r="D1009" s="151" t="s">
        <v>412</v>
      </c>
      <c r="F1009" s="165" t="s">
        <v>427</v>
      </c>
      <c r="L1009" s="34"/>
      <c r="M1009" s="149"/>
      <c r="T1009" s="55"/>
      <c r="AU1009" s="18" t="s">
        <v>103</v>
      </c>
    </row>
    <row r="1010" spans="2:65" s="1" customFormat="1" ht="10.199999999999999">
      <c r="B1010" s="34"/>
      <c r="D1010" s="151" t="s">
        <v>412</v>
      </c>
      <c r="F1010" s="166" t="s">
        <v>428</v>
      </c>
      <c r="H1010" s="167">
        <v>5.57</v>
      </c>
      <c r="L1010" s="34"/>
      <c r="M1010" s="149"/>
      <c r="T1010" s="55"/>
      <c r="AU1010" s="18" t="s">
        <v>103</v>
      </c>
    </row>
    <row r="1011" spans="2:65" s="1" customFormat="1" ht="37.799999999999997" customHeight="1">
      <c r="B1011" s="34"/>
      <c r="C1011" s="133" t="s">
        <v>943</v>
      </c>
      <c r="D1011" s="133" t="s">
        <v>390</v>
      </c>
      <c r="E1011" s="134" t="s">
        <v>944</v>
      </c>
      <c r="F1011" s="135" t="s">
        <v>945</v>
      </c>
      <c r="G1011" s="136" t="s">
        <v>442</v>
      </c>
      <c r="H1011" s="137">
        <v>5.57</v>
      </c>
      <c r="I1011" s="138"/>
      <c r="J1011" s="139">
        <f>ROUND(I1011*H1011,2)</f>
        <v>0</v>
      </c>
      <c r="K1011" s="135" t="s">
        <v>946</v>
      </c>
      <c r="L1011" s="34"/>
      <c r="M1011" s="140" t="s">
        <v>35</v>
      </c>
      <c r="N1011" s="141" t="s">
        <v>52</v>
      </c>
      <c r="P1011" s="142">
        <f>O1011*H1011</f>
        <v>0</v>
      </c>
      <c r="Q1011" s="142">
        <v>0</v>
      </c>
      <c r="R1011" s="142">
        <f>Q1011*H1011</f>
        <v>0</v>
      </c>
      <c r="S1011" s="142">
        <v>0</v>
      </c>
      <c r="T1011" s="143">
        <f>S1011*H1011</f>
        <v>0</v>
      </c>
      <c r="AR1011" s="144" t="s">
        <v>116</v>
      </c>
      <c r="AT1011" s="144" t="s">
        <v>390</v>
      </c>
      <c r="AU1011" s="144" t="s">
        <v>103</v>
      </c>
      <c r="AY1011" s="18" t="s">
        <v>386</v>
      </c>
      <c r="BE1011" s="145">
        <f>IF(N1011="základní",J1011,0)</f>
        <v>0</v>
      </c>
      <c r="BF1011" s="145">
        <f>IF(N1011="snížená",J1011,0)</f>
        <v>0</v>
      </c>
      <c r="BG1011" s="145">
        <f>IF(N1011="zákl. přenesená",J1011,0)</f>
        <v>0</v>
      </c>
      <c r="BH1011" s="145">
        <f>IF(N1011="sníž. přenesená",J1011,0)</f>
        <v>0</v>
      </c>
      <c r="BI1011" s="145">
        <f>IF(N1011="nulová",J1011,0)</f>
        <v>0</v>
      </c>
      <c r="BJ1011" s="18" t="s">
        <v>89</v>
      </c>
      <c r="BK1011" s="145">
        <f>ROUND(I1011*H1011,2)</f>
        <v>0</v>
      </c>
      <c r="BL1011" s="18" t="s">
        <v>116</v>
      </c>
      <c r="BM1011" s="144" t="s">
        <v>947</v>
      </c>
    </row>
    <row r="1012" spans="2:65" s="12" customFormat="1" ht="10.199999999999999">
      <c r="B1012" s="150"/>
      <c r="D1012" s="151" t="s">
        <v>398</v>
      </c>
      <c r="E1012" s="152" t="s">
        <v>35</v>
      </c>
      <c r="F1012" s="153" t="s">
        <v>399</v>
      </c>
      <c r="H1012" s="152" t="s">
        <v>35</v>
      </c>
      <c r="I1012" s="154"/>
      <c r="L1012" s="150"/>
      <c r="M1012" s="155"/>
      <c r="T1012" s="156"/>
      <c r="AT1012" s="152" t="s">
        <v>398</v>
      </c>
      <c r="AU1012" s="152" t="s">
        <v>103</v>
      </c>
      <c r="AV1012" s="12" t="s">
        <v>89</v>
      </c>
      <c r="AW1012" s="12" t="s">
        <v>42</v>
      </c>
      <c r="AX1012" s="12" t="s">
        <v>81</v>
      </c>
      <c r="AY1012" s="152" t="s">
        <v>386</v>
      </c>
    </row>
    <row r="1013" spans="2:65" s="12" customFormat="1" ht="10.199999999999999">
      <c r="B1013" s="150"/>
      <c r="D1013" s="151" t="s">
        <v>398</v>
      </c>
      <c r="E1013" s="152" t="s">
        <v>35</v>
      </c>
      <c r="F1013" s="153" t="s">
        <v>400</v>
      </c>
      <c r="H1013" s="152" t="s">
        <v>35</v>
      </c>
      <c r="I1013" s="154"/>
      <c r="L1013" s="150"/>
      <c r="M1013" s="155"/>
      <c r="T1013" s="156"/>
      <c r="AT1013" s="152" t="s">
        <v>398</v>
      </c>
      <c r="AU1013" s="152" t="s">
        <v>103</v>
      </c>
      <c r="AV1013" s="12" t="s">
        <v>89</v>
      </c>
      <c r="AW1013" s="12" t="s">
        <v>42</v>
      </c>
      <c r="AX1013" s="12" t="s">
        <v>81</v>
      </c>
      <c r="AY1013" s="152" t="s">
        <v>386</v>
      </c>
    </row>
    <row r="1014" spans="2:65" s="12" customFormat="1" ht="10.199999999999999">
      <c r="B1014" s="150"/>
      <c r="D1014" s="151" t="s">
        <v>398</v>
      </c>
      <c r="E1014" s="152" t="s">
        <v>35</v>
      </c>
      <c r="F1014" s="153" t="s">
        <v>401</v>
      </c>
      <c r="H1014" s="152" t="s">
        <v>35</v>
      </c>
      <c r="I1014" s="154"/>
      <c r="L1014" s="150"/>
      <c r="M1014" s="155"/>
      <c r="T1014" s="156"/>
      <c r="AT1014" s="152" t="s">
        <v>398</v>
      </c>
      <c r="AU1014" s="152" t="s">
        <v>103</v>
      </c>
      <c r="AV1014" s="12" t="s">
        <v>89</v>
      </c>
      <c r="AW1014" s="12" t="s">
        <v>42</v>
      </c>
      <c r="AX1014" s="12" t="s">
        <v>81</v>
      </c>
      <c r="AY1014" s="152" t="s">
        <v>386</v>
      </c>
    </row>
    <row r="1015" spans="2:65" s="12" customFormat="1" ht="10.199999999999999">
      <c r="B1015" s="150"/>
      <c r="D1015" s="151" t="s">
        <v>398</v>
      </c>
      <c r="E1015" s="152" t="s">
        <v>35</v>
      </c>
      <c r="F1015" s="153" t="s">
        <v>941</v>
      </c>
      <c r="H1015" s="152" t="s">
        <v>35</v>
      </c>
      <c r="I1015" s="154"/>
      <c r="L1015" s="150"/>
      <c r="M1015" s="155"/>
      <c r="T1015" s="156"/>
      <c r="AT1015" s="152" t="s">
        <v>398</v>
      </c>
      <c r="AU1015" s="152" t="s">
        <v>103</v>
      </c>
      <c r="AV1015" s="12" t="s">
        <v>89</v>
      </c>
      <c r="AW1015" s="12" t="s">
        <v>42</v>
      </c>
      <c r="AX1015" s="12" t="s">
        <v>81</v>
      </c>
      <c r="AY1015" s="152" t="s">
        <v>386</v>
      </c>
    </row>
    <row r="1016" spans="2:65" s="12" customFormat="1" ht="10.199999999999999">
      <c r="B1016" s="150"/>
      <c r="D1016" s="151" t="s">
        <v>398</v>
      </c>
      <c r="E1016" s="152" t="s">
        <v>35</v>
      </c>
      <c r="F1016" s="153" t="s">
        <v>452</v>
      </c>
      <c r="H1016" s="152" t="s">
        <v>35</v>
      </c>
      <c r="I1016" s="154"/>
      <c r="L1016" s="150"/>
      <c r="M1016" s="155"/>
      <c r="T1016" s="156"/>
      <c r="AT1016" s="152" t="s">
        <v>398</v>
      </c>
      <c r="AU1016" s="152" t="s">
        <v>103</v>
      </c>
      <c r="AV1016" s="12" t="s">
        <v>89</v>
      </c>
      <c r="AW1016" s="12" t="s">
        <v>42</v>
      </c>
      <c r="AX1016" s="12" t="s">
        <v>81</v>
      </c>
      <c r="AY1016" s="152" t="s">
        <v>386</v>
      </c>
    </row>
    <row r="1017" spans="2:65" s="13" customFormat="1" ht="10.199999999999999">
      <c r="B1017" s="157"/>
      <c r="D1017" s="151" t="s">
        <v>398</v>
      </c>
      <c r="E1017" s="158" t="s">
        <v>35</v>
      </c>
      <c r="F1017" s="159" t="s">
        <v>274</v>
      </c>
      <c r="H1017" s="160">
        <v>5.57</v>
      </c>
      <c r="I1017" s="161"/>
      <c r="L1017" s="157"/>
      <c r="M1017" s="162"/>
      <c r="T1017" s="163"/>
      <c r="AT1017" s="164" t="s">
        <v>398</v>
      </c>
      <c r="AU1017" s="164" t="s">
        <v>103</v>
      </c>
      <c r="AV1017" s="13" t="s">
        <v>91</v>
      </c>
      <c r="AW1017" s="13" t="s">
        <v>42</v>
      </c>
      <c r="AX1017" s="13" t="s">
        <v>89</v>
      </c>
      <c r="AY1017" s="164" t="s">
        <v>386</v>
      </c>
    </row>
    <row r="1018" spans="2:65" s="1" customFormat="1" ht="10.199999999999999">
      <c r="B1018" s="34"/>
      <c r="D1018" s="151" t="s">
        <v>412</v>
      </c>
      <c r="F1018" s="165" t="s">
        <v>427</v>
      </c>
      <c r="L1018" s="34"/>
      <c r="M1018" s="149"/>
      <c r="T1018" s="55"/>
      <c r="AU1018" s="18" t="s">
        <v>103</v>
      </c>
    </row>
    <row r="1019" spans="2:65" s="1" customFormat="1" ht="10.199999999999999">
      <c r="B1019" s="34"/>
      <c r="D1019" s="151" t="s">
        <v>412</v>
      </c>
      <c r="F1019" s="166" t="s">
        <v>428</v>
      </c>
      <c r="H1019" s="167">
        <v>5.57</v>
      </c>
      <c r="L1019" s="34"/>
      <c r="M1019" s="149"/>
      <c r="T1019" s="55"/>
      <c r="AU1019" s="18" t="s">
        <v>103</v>
      </c>
    </row>
    <row r="1020" spans="2:65" s="1" customFormat="1" ht="37.799999999999997" customHeight="1">
      <c r="B1020" s="34"/>
      <c r="C1020" s="133" t="s">
        <v>948</v>
      </c>
      <c r="D1020" s="133" t="s">
        <v>390</v>
      </c>
      <c r="E1020" s="134" t="s">
        <v>949</v>
      </c>
      <c r="F1020" s="135" t="s">
        <v>950</v>
      </c>
      <c r="G1020" s="136" t="s">
        <v>442</v>
      </c>
      <c r="H1020" s="137">
        <v>5.57</v>
      </c>
      <c r="I1020" s="138"/>
      <c r="J1020" s="139">
        <f>ROUND(I1020*H1020,2)</f>
        <v>0</v>
      </c>
      <c r="K1020" s="135" t="s">
        <v>394</v>
      </c>
      <c r="L1020" s="34"/>
      <c r="M1020" s="140" t="s">
        <v>35</v>
      </c>
      <c r="N1020" s="141" t="s">
        <v>52</v>
      </c>
      <c r="P1020" s="142">
        <f>O1020*H1020</f>
        <v>0</v>
      </c>
      <c r="Q1020" s="142">
        <v>0</v>
      </c>
      <c r="R1020" s="142">
        <f>Q1020*H1020</f>
        <v>0</v>
      </c>
      <c r="S1020" s="142">
        <v>0</v>
      </c>
      <c r="T1020" s="143">
        <f>S1020*H1020</f>
        <v>0</v>
      </c>
      <c r="AR1020" s="144" t="s">
        <v>116</v>
      </c>
      <c r="AT1020" s="144" t="s">
        <v>390</v>
      </c>
      <c r="AU1020" s="144" t="s">
        <v>103</v>
      </c>
      <c r="AY1020" s="18" t="s">
        <v>386</v>
      </c>
      <c r="BE1020" s="145">
        <f>IF(N1020="základní",J1020,0)</f>
        <v>0</v>
      </c>
      <c r="BF1020" s="145">
        <f>IF(N1020="snížená",J1020,0)</f>
        <v>0</v>
      </c>
      <c r="BG1020" s="145">
        <f>IF(N1020="zákl. přenesená",J1020,0)</f>
        <v>0</v>
      </c>
      <c r="BH1020" s="145">
        <f>IF(N1020="sníž. přenesená",J1020,0)</f>
        <v>0</v>
      </c>
      <c r="BI1020" s="145">
        <f>IF(N1020="nulová",J1020,0)</f>
        <v>0</v>
      </c>
      <c r="BJ1020" s="18" t="s">
        <v>89</v>
      </c>
      <c r="BK1020" s="145">
        <f>ROUND(I1020*H1020,2)</f>
        <v>0</v>
      </c>
      <c r="BL1020" s="18" t="s">
        <v>116</v>
      </c>
      <c r="BM1020" s="144" t="s">
        <v>951</v>
      </c>
    </row>
    <row r="1021" spans="2:65" s="1" customFormat="1" ht="10.199999999999999">
      <c r="B1021" s="34"/>
      <c r="D1021" s="146" t="s">
        <v>396</v>
      </c>
      <c r="F1021" s="147" t="s">
        <v>952</v>
      </c>
      <c r="I1021" s="148"/>
      <c r="L1021" s="34"/>
      <c r="M1021" s="149"/>
      <c r="T1021" s="55"/>
      <c r="AT1021" s="18" t="s">
        <v>396</v>
      </c>
      <c r="AU1021" s="18" t="s">
        <v>103</v>
      </c>
    </row>
    <row r="1022" spans="2:65" s="12" customFormat="1" ht="10.199999999999999">
      <c r="B1022" s="150"/>
      <c r="D1022" s="151" t="s">
        <v>398</v>
      </c>
      <c r="E1022" s="152" t="s">
        <v>35</v>
      </c>
      <c r="F1022" s="153" t="s">
        <v>399</v>
      </c>
      <c r="H1022" s="152" t="s">
        <v>35</v>
      </c>
      <c r="I1022" s="154"/>
      <c r="L1022" s="150"/>
      <c r="M1022" s="155"/>
      <c r="T1022" s="156"/>
      <c r="AT1022" s="152" t="s">
        <v>398</v>
      </c>
      <c r="AU1022" s="152" t="s">
        <v>103</v>
      </c>
      <c r="AV1022" s="12" t="s">
        <v>89</v>
      </c>
      <c r="AW1022" s="12" t="s">
        <v>42</v>
      </c>
      <c r="AX1022" s="12" t="s">
        <v>81</v>
      </c>
      <c r="AY1022" s="152" t="s">
        <v>386</v>
      </c>
    </row>
    <row r="1023" spans="2:65" s="12" customFormat="1" ht="10.199999999999999">
      <c r="B1023" s="150"/>
      <c r="D1023" s="151" t="s">
        <v>398</v>
      </c>
      <c r="E1023" s="152" t="s">
        <v>35</v>
      </c>
      <c r="F1023" s="153" t="s">
        <v>400</v>
      </c>
      <c r="H1023" s="152" t="s">
        <v>35</v>
      </c>
      <c r="I1023" s="154"/>
      <c r="L1023" s="150"/>
      <c r="M1023" s="155"/>
      <c r="T1023" s="156"/>
      <c r="AT1023" s="152" t="s">
        <v>398</v>
      </c>
      <c r="AU1023" s="152" t="s">
        <v>103</v>
      </c>
      <c r="AV1023" s="12" t="s">
        <v>89</v>
      </c>
      <c r="AW1023" s="12" t="s">
        <v>42</v>
      </c>
      <c r="AX1023" s="12" t="s">
        <v>81</v>
      </c>
      <c r="AY1023" s="152" t="s">
        <v>386</v>
      </c>
    </row>
    <row r="1024" spans="2:65" s="12" customFormat="1" ht="10.199999999999999">
      <c r="B1024" s="150"/>
      <c r="D1024" s="151" t="s">
        <v>398</v>
      </c>
      <c r="E1024" s="152" t="s">
        <v>35</v>
      </c>
      <c r="F1024" s="153" t="s">
        <v>401</v>
      </c>
      <c r="H1024" s="152" t="s">
        <v>35</v>
      </c>
      <c r="I1024" s="154"/>
      <c r="L1024" s="150"/>
      <c r="M1024" s="155"/>
      <c r="T1024" s="156"/>
      <c r="AT1024" s="152" t="s">
        <v>398</v>
      </c>
      <c r="AU1024" s="152" t="s">
        <v>103</v>
      </c>
      <c r="AV1024" s="12" t="s">
        <v>89</v>
      </c>
      <c r="AW1024" s="12" t="s">
        <v>42</v>
      </c>
      <c r="AX1024" s="12" t="s">
        <v>81</v>
      </c>
      <c r="AY1024" s="152" t="s">
        <v>386</v>
      </c>
    </row>
    <row r="1025" spans="2:65" s="12" customFormat="1" ht="10.199999999999999">
      <c r="B1025" s="150"/>
      <c r="D1025" s="151" t="s">
        <v>398</v>
      </c>
      <c r="E1025" s="152" t="s">
        <v>35</v>
      </c>
      <c r="F1025" s="153" t="s">
        <v>941</v>
      </c>
      <c r="H1025" s="152" t="s">
        <v>35</v>
      </c>
      <c r="I1025" s="154"/>
      <c r="L1025" s="150"/>
      <c r="M1025" s="155"/>
      <c r="T1025" s="156"/>
      <c r="AT1025" s="152" t="s">
        <v>398</v>
      </c>
      <c r="AU1025" s="152" t="s">
        <v>103</v>
      </c>
      <c r="AV1025" s="12" t="s">
        <v>89</v>
      </c>
      <c r="AW1025" s="12" t="s">
        <v>42</v>
      </c>
      <c r="AX1025" s="12" t="s">
        <v>81</v>
      </c>
      <c r="AY1025" s="152" t="s">
        <v>386</v>
      </c>
    </row>
    <row r="1026" spans="2:65" s="12" customFormat="1" ht="10.199999999999999">
      <c r="B1026" s="150"/>
      <c r="D1026" s="151" t="s">
        <v>398</v>
      </c>
      <c r="E1026" s="152" t="s">
        <v>35</v>
      </c>
      <c r="F1026" s="153" t="s">
        <v>452</v>
      </c>
      <c r="H1026" s="152" t="s">
        <v>35</v>
      </c>
      <c r="I1026" s="154"/>
      <c r="L1026" s="150"/>
      <c r="M1026" s="155"/>
      <c r="T1026" s="156"/>
      <c r="AT1026" s="152" t="s">
        <v>398</v>
      </c>
      <c r="AU1026" s="152" t="s">
        <v>103</v>
      </c>
      <c r="AV1026" s="12" t="s">
        <v>89</v>
      </c>
      <c r="AW1026" s="12" t="s">
        <v>42</v>
      </c>
      <c r="AX1026" s="12" t="s">
        <v>81</v>
      </c>
      <c r="AY1026" s="152" t="s">
        <v>386</v>
      </c>
    </row>
    <row r="1027" spans="2:65" s="13" customFormat="1" ht="10.199999999999999">
      <c r="B1027" s="157"/>
      <c r="D1027" s="151" t="s">
        <v>398</v>
      </c>
      <c r="E1027" s="158" t="s">
        <v>35</v>
      </c>
      <c r="F1027" s="159" t="s">
        <v>274</v>
      </c>
      <c r="H1027" s="160">
        <v>5.57</v>
      </c>
      <c r="I1027" s="161"/>
      <c r="L1027" s="157"/>
      <c r="M1027" s="162"/>
      <c r="T1027" s="163"/>
      <c r="AT1027" s="164" t="s">
        <v>398</v>
      </c>
      <c r="AU1027" s="164" t="s">
        <v>103</v>
      </c>
      <c r="AV1027" s="13" t="s">
        <v>91</v>
      </c>
      <c r="AW1027" s="13" t="s">
        <v>42</v>
      </c>
      <c r="AX1027" s="13" t="s">
        <v>89</v>
      </c>
      <c r="AY1027" s="164" t="s">
        <v>386</v>
      </c>
    </row>
    <row r="1028" spans="2:65" s="1" customFormat="1" ht="10.199999999999999">
      <c r="B1028" s="34"/>
      <c r="D1028" s="151" t="s">
        <v>412</v>
      </c>
      <c r="F1028" s="165" t="s">
        <v>427</v>
      </c>
      <c r="L1028" s="34"/>
      <c r="M1028" s="149"/>
      <c r="T1028" s="55"/>
      <c r="AU1028" s="18" t="s">
        <v>103</v>
      </c>
    </row>
    <row r="1029" spans="2:65" s="1" customFormat="1" ht="10.199999999999999">
      <c r="B1029" s="34"/>
      <c r="D1029" s="151" t="s">
        <v>412</v>
      </c>
      <c r="F1029" s="166" t="s">
        <v>428</v>
      </c>
      <c r="H1029" s="167">
        <v>5.57</v>
      </c>
      <c r="L1029" s="34"/>
      <c r="M1029" s="149"/>
      <c r="T1029" s="55"/>
      <c r="AU1029" s="18" t="s">
        <v>103</v>
      </c>
    </row>
    <row r="1030" spans="2:65" s="1" customFormat="1" ht="49.05" customHeight="1">
      <c r="B1030" s="34"/>
      <c r="C1030" s="133" t="s">
        <v>953</v>
      </c>
      <c r="D1030" s="133" t="s">
        <v>390</v>
      </c>
      <c r="E1030" s="134" t="s">
        <v>954</v>
      </c>
      <c r="F1030" s="135" t="s">
        <v>955</v>
      </c>
      <c r="G1030" s="136" t="s">
        <v>442</v>
      </c>
      <c r="H1030" s="137">
        <v>5.57</v>
      </c>
      <c r="I1030" s="138"/>
      <c r="J1030" s="139">
        <f>ROUND(I1030*H1030,2)</f>
        <v>0</v>
      </c>
      <c r="K1030" s="135" t="s">
        <v>394</v>
      </c>
      <c r="L1030" s="34"/>
      <c r="M1030" s="140" t="s">
        <v>35</v>
      </c>
      <c r="N1030" s="141" t="s">
        <v>52</v>
      </c>
      <c r="P1030" s="142">
        <f>O1030*H1030</f>
        <v>0</v>
      </c>
      <c r="Q1030" s="142">
        <v>4.4000000000000003E-3</v>
      </c>
      <c r="R1030" s="142">
        <f>Q1030*H1030</f>
        <v>2.4508000000000002E-2</v>
      </c>
      <c r="S1030" s="142">
        <v>0</v>
      </c>
      <c r="T1030" s="143">
        <f>S1030*H1030</f>
        <v>0</v>
      </c>
      <c r="AR1030" s="144" t="s">
        <v>116</v>
      </c>
      <c r="AT1030" s="144" t="s">
        <v>390</v>
      </c>
      <c r="AU1030" s="144" t="s">
        <v>103</v>
      </c>
      <c r="AY1030" s="18" t="s">
        <v>386</v>
      </c>
      <c r="BE1030" s="145">
        <f>IF(N1030="základní",J1030,0)</f>
        <v>0</v>
      </c>
      <c r="BF1030" s="145">
        <f>IF(N1030="snížená",J1030,0)</f>
        <v>0</v>
      </c>
      <c r="BG1030" s="145">
        <f>IF(N1030="zákl. přenesená",J1030,0)</f>
        <v>0</v>
      </c>
      <c r="BH1030" s="145">
        <f>IF(N1030="sníž. přenesená",J1030,0)</f>
        <v>0</v>
      </c>
      <c r="BI1030" s="145">
        <f>IF(N1030="nulová",J1030,0)</f>
        <v>0</v>
      </c>
      <c r="BJ1030" s="18" t="s">
        <v>89</v>
      </c>
      <c r="BK1030" s="145">
        <f>ROUND(I1030*H1030,2)</f>
        <v>0</v>
      </c>
      <c r="BL1030" s="18" t="s">
        <v>116</v>
      </c>
      <c r="BM1030" s="144" t="s">
        <v>956</v>
      </c>
    </row>
    <row r="1031" spans="2:65" s="1" customFormat="1" ht="10.199999999999999">
      <c r="B1031" s="34"/>
      <c r="D1031" s="146" t="s">
        <v>396</v>
      </c>
      <c r="F1031" s="147" t="s">
        <v>957</v>
      </c>
      <c r="I1031" s="148"/>
      <c r="L1031" s="34"/>
      <c r="M1031" s="149"/>
      <c r="T1031" s="55"/>
      <c r="AT1031" s="18" t="s">
        <v>396</v>
      </c>
      <c r="AU1031" s="18" t="s">
        <v>103</v>
      </c>
    </row>
    <row r="1032" spans="2:65" s="12" customFormat="1" ht="10.199999999999999">
      <c r="B1032" s="150"/>
      <c r="D1032" s="151" t="s">
        <v>398</v>
      </c>
      <c r="E1032" s="152" t="s">
        <v>35</v>
      </c>
      <c r="F1032" s="153" t="s">
        <v>399</v>
      </c>
      <c r="H1032" s="152" t="s">
        <v>35</v>
      </c>
      <c r="I1032" s="154"/>
      <c r="L1032" s="150"/>
      <c r="M1032" s="155"/>
      <c r="T1032" s="156"/>
      <c r="AT1032" s="152" t="s">
        <v>398</v>
      </c>
      <c r="AU1032" s="152" t="s">
        <v>103</v>
      </c>
      <c r="AV1032" s="12" t="s">
        <v>89</v>
      </c>
      <c r="AW1032" s="12" t="s">
        <v>42</v>
      </c>
      <c r="AX1032" s="12" t="s">
        <v>81</v>
      </c>
      <c r="AY1032" s="152" t="s">
        <v>386</v>
      </c>
    </row>
    <row r="1033" spans="2:65" s="12" customFormat="1" ht="10.199999999999999">
      <c r="B1033" s="150"/>
      <c r="D1033" s="151" t="s">
        <v>398</v>
      </c>
      <c r="E1033" s="152" t="s">
        <v>35</v>
      </c>
      <c r="F1033" s="153" t="s">
        <v>400</v>
      </c>
      <c r="H1033" s="152" t="s">
        <v>35</v>
      </c>
      <c r="I1033" s="154"/>
      <c r="L1033" s="150"/>
      <c r="M1033" s="155"/>
      <c r="T1033" s="156"/>
      <c r="AT1033" s="152" t="s">
        <v>398</v>
      </c>
      <c r="AU1033" s="152" t="s">
        <v>103</v>
      </c>
      <c r="AV1033" s="12" t="s">
        <v>89</v>
      </c>
      <c r="AW1033" s="12" t="s">
        <v>42</v>
      </c>
      <c r="AX1033" s="12" t="s">
        <v>81</v>
      </c>
      <c r="AY1033" s="152" t="s">
        <v>386</v>
      </c>
    </row>
    <row r="1034" spans="2:65" s="12" customFormat="1" ht="10.199999999999999">
      <c r="B1034" s="150"/>
      <c r="D1034" s="151" t="s">
        <v>398</v>
      </c>
      <c r="E1034" s="152" t="s">
        <v>35</v>
      </c>
      <c r="F1034" s="153" t="s">
        <v>401</v>
      </c>
      <c r="H1034" s="152" t="s">
        <v>35</v>
      </c>
      <c r="I1034" s="154"/>
      <c r="L1034" s="150"/>
      <c r="M1034" s="155"/>
      <c r="T1034" s="156"/>
      <c r="AT1034" s="152" t="s">
        <v>398</v>
      </c>
      <c r="AU1034" s="152" t="s">
        <v>103</v>
      </c>
      <c r="AV1034" s="12" t="s">
        <v>89</v>
      </c>
      <c r="AW1034" s="12" t="s">
        <v>42</v>
      </c>
      <c r="AX1034" s="12" t="s">
        <v>81</v>
      </c>
      <c r="AY1034" s="152" t="s">
        <v>386</v>
      </c>
    </row>
    <row r="1035" spans="2:65" s="12" customFormat="1" ht="10.199999999999999">
      <c r="B1035" s="150"/>
      <c r="D1035" s="151" t="s">
        <v>398</v>
      </c>
      <c r="E1035" s="152" t="s">
        <v>35</v>
      </c>
      <c r="F1035" s="153" t="s">
        <v>941</v>
      </c>
      <c r="H1035" s="152" t="s">
        <v>35</v>
      </c>
      <c r="I1035" s="154"/>
      <c r="L1035" s="150"/>
      <c r="M1035" s="155"/>
      <c r="T1035" s="156"/>
      <c r="AT1035" s="152" t="s">
        <v>398</v>
      </c>
      <c r="AU1035" s="152" t="s">
        <v>103</v>
      </c>
      <c r="AV1035" s="12" t="s">
        <v>89</v>
      </c>
      <c r="AW1035" s="12" t="s">
        <v>42</v>
      </c>
      <c r="AX1035" s="12" t="s">
        <v>81</v>
      </c>
      <c r="AY1035" s="152" t="s">
        <v>386</v>
      </c>
    </row>
    <row r="1036" spans="2:65" s="12" customFormat="1" ht="10.199999999999999">
      <c r="B1036" s="150"/>
      <c r="D1036" s="151" t="s">
        <v>398</v>
      </c>
      <c r="E1036" s="152" t="s">
        <v>35</v>
      </c>
      <c r="F1036" s="153" t="s">
        <v>452</v>
      </c>
      <c r="H1036" s="152" t="s">
        <v>35</v>
      </c>
      <c r="I1036" s="154"/>
      <c r="L1036" s="150"/>
      <c r="M1036" s="155"/>
      <c r="T1036" s="156"/>
      <c r="AT1036" s="152" t="s">
        <v>398</v>
      </c>
      <c r="AU1036" s="152" t="s">
        <v>103</v>
      </c>
      <c r="AV1036" s="12" t="s">
        <v>89</v>
      </c>
      <c r="AW1036" s="12" t="s">
        <v>42</v>
      </c>
      <c r="AX1036" s="12" t="s">
        <v>81</v>
      </c>
      <c r="AY1036" s="152" t="s">
        <v>386</v>
      </c>
    </row>
    <row r="1037" spans="2:65" s="13" customFormat="1" ht="10.199999999999999">
      <c r="B1037" s="157"/>
      <c r="D1037" s="151" t="s">
        <v>398</v>
      </c>
      <c r="E1037" s="158" t="s">
        <v>35</v>
      </c>
      <c r="F1037" s="159" t="s">
        <v>274</v>
      </c>
      <c r="H1037" s="160">
        <v>5.57</v>
      </c>
      <c r="I1037" s="161"/>
      <c r="L1037" s="157"/>
      <c r="M1037" s="162"/>
      <c r="T1037" s="163"/>
      <c r="AT1037" s="164" t="s">
        <v>398</v>
      </c>
      <c r="AU1037" s="164" t="s">
        <v>103</v>
      </c>
      <c r="AV1037" s="13" t="s">
        <v>91</v>
      </c>
      <c r="AW1037" s="13" t="s">
        <v>42</v>
      </c>
      <c r="AX1037" s="13" t="s">
        <v>89</v>
      </c>
      <c r="AY1037" s="164" t="s">
        <v>386</v>
      </c>
    </row>
    <row r="1038" spans="2:65" s="1" customFormat="1" ht="10.199999999999999">
      <c r="B1038" s="34"/>
      <c r="D1038" s="151" t="s">
        <v>412</v>
      </c>
      <c r="F1038" s="165" t="s">
        <v>427</v>
      </c>
      <c r="L1038" s="34"/>
      <c r="M1038" s="149"/>
      <c r="T1038" s="55"/>
      <c r="AU1038" s="18" t="s">
        <v>103</v>
      </c>
    </row>
    <row r="1039" spans="2:65" s="1" customFormat="1" ht="10.199999999999999">
      <c r="B1039" s="34"/>
      <c r="D1039" s="151" t="s">
        <v>412</v>
      </c>
      <c r="F1039" s="166" t="s">
        <v>428</v>
      </c>
      <c r="H1039" s="167">
        <v>5.57</v>
      </c>
      <c r="L1039" s="34"/>
      <c r="M1039" s="149"/>
      <c r="T1039" s="55"/>
      <c r="AU1039" s="18" t="s">
        <v>103</v>
      </c>
    </row>
    <row r="1040" spans="2:65" s="1" customFormat="1" ht="24.15" customHeight="1">
      <c r="B1040" s="34"/>
      <c r="C1040" s="133" t="s">
        <v>958</v>
      </c>
      <c r="D1040" s="133" t="s">
        <v>390</v>
      </c>
      <c r="E1040" s="134" t="s">
        <v>959</v>
      </c>
      <c r="F1040" s="135" t="s">
        <v>960</v>
      </c>
      <c r="G1040" s="136" t="s">
        <v>442</v>
      </c>
      <c r="H1040" s="137">
        <v>5.57</v>
      </c>
      <c r="I1040" s="138"/>
      <c r="J1040" s="139">
        <f>ROUND(I1040*H1040,2)</f>
        <v>0</v>
      </c>
      <c r="K1040" s="135" t="s">
        <v>394</v>
      </c>
      <c r="L1040" s="34"/>
      <c r="M1040" s="140" t="s">
        <v>35</v>
      </c>
      <c r="N1040" s="141" t="s">
        <v>52</v>
      </c>
      <c r="P1040" s="142">
        <f>O1040*H1040</f>
        <v>0</v>
      </c>
      <c r="Q1040" s="142">
        <v>6.9999999999999999E-4</v>
      </c>
      <c r="R1040" s="142">
        <f>Q1040*H1040</f>
        <v>3.8990000000000001E-3</v>
      </c>
      <c r="S1040" s="142">
        <v>0</v>
      </c>
      <c r="T1040" s="143">
        <f>S1040*H1040</f>
        <v>0</v>
      </c>
      <c r="AR1040" s="144" t="s">
        <v>116</v>
      </c>
      <c r="AT1040" s="144" t="s">
        <v>390</v>
      </c>
      <c r="AU1040" s="144" t="s">
        <v>103</v>
      </c>
      <c r="AY1040" s="18" t="s">
        <v>386</v>
      </c>
      <c r="BE1040" s="145">
        <f>IF(N1040="základní",J1040,0)</f>
        <v>0</v>
      </c>
      <c r="BF1040" s="145">
        <f>IF(N1040="snížená",J1040,0)</f>
        <v>0</v>
      </c>
      <c r="BG1040" s="145">
        <f>IF(N1040="zákl. přenesená",J1040,0)</f>
        <v>0</v>
      </c>
      <c r="BH1040" s="145">
        <f>IF(N1040="sníž. přenesená",J1040,0)</f>
        <v>0</v>
      </c>
      <c r="BI1040" s="145">
        <f>IF(N1040="nulová",J1040,0)</f>
        <v>0</v>
      </c>
      <c r="BJ1040" s="18" t="s">
        <v>89</v>
      </c>
      <c r="BK1040" s="145">
        <f>ROUND(I1040*H1040,2)</f>
        <v>0</v>
      </c>
      <c r="BL1040" s="18" t="s">
        <v>116</v>
      </c>
      <c r="BM1040" s="144" t="s">
        <v>961</v>
      </c>
    </row>
    <row r="1041" spans="2:65" s="1" customFormat="1" ht="10.199999999999999">
      <c r="B1041" s="34"/>
      <c r="D1041" s="146" t="s">
        <v>396</v>
      </c>
      <c r="F1041" s="147" t="s">
        <v>962</v>
      </c>
      <c r="I1041" s="148"/>
      <c r="L1041" s="34"/>
      <c r="M1041" s="149"/>
      <c r="T1041" s="55"/>
      <c r="AT1041" s="18" t="s">
        <v>396</v>
      </c>
      <c r="AU1041" s="18" t="s">
        <v>103</v>
      </c>
    </row>
    <row r="1042" spans="2:65" s="12" customFormat="1" ht="10.199999999999999">
      <c r="B1042" s="150"/>
      <c r="D1042" s="151" t="s">
        <v>398</v>
      </c>
      <c r="E1042" s="152" t="s">
        <v>35</v>
      </c>
      <c r="F1042" s="153" t="s">
        <v>399</v>
      </c>
      <c r="H1042" s="152" t="s">
        <v>35</v>
      </c>
      <c r="I1042" s="154"/>
      <c r="L1042" s="150"/>
      <c r="M1042" s="155"/>
      <c r="T1042" s="156"/>
      <c r="AT1042" s="152" t="s">
        <v>398</v>
      </c>
      <c r="AU1042" s="152" t="s">
        <v>103</v>
      </c>
      <c r="AV1042" s="12" t="s">
        <v>89</v>
      </c>
      <c r="AW1042" s="12" t="s">
        <v>42</v>
      </c>
      <c r="AX1042" s="12" t="s">
        <v>81</v>
      </c>
      <c r="AY1042" s="152" t="s">
        <v>386</v>
      </c>
    </row>
    <row r="1043" spans="2:65" s="12" customFormat="1" ht="10.199999999999999">
      <c r="B1043" s="150"/>
      <c r="D1043" s="151" t="s">
        <v>398</v>
      </c>
      <c r="E1043" s="152" t="s">
        <v>35</v>
      </c>
      <c r="F1043" s="153" t="s">
        <v>400</v>
      </c>
      <c r="H1043" s="152" t="s">
        <v>35</v>
      </c>
      <c r="I1043" s="154"/>
      <c r="L1043" s="150"/>
      <c r="M1043" s="155"/>
      <c r="T1043" s="156"/>
      <c r="AT1043" s="152" t="s">
        <v>398</v>
      </c>
      <c r="AU1043" s="152" t="s">
        <v>103</v>
      </c>
      <c r="AV1043" s="12" t="s">
        <v>89</v>
      </c>
      <c r="AW1043" s="12" t="s">
        <v>42</v>
      </c>
      <c r="AX1043" s="12" t="s">
        <v>81</v>
      </c>
      <c r="AY1043" s="152" t="s">
        <v>386</v>
      </c>
    </row>
    <row r="1044" spans="2:65" s="12" customFormat="1" ht="10.199999999999999">
      <c r="B1044" s="150"/>
      <c r="D1044" s="151" t="s">
        <v>398</v>
      </c>
      <c r="E1044" s="152" t="s">
        <v>35</v>
      </c>
      <c r="F1044" s="153" t="s">
        <v>401</v>
      </c>
      <c r="H1044" s="152" t="s">
        <v>35</v>
      </c>
      <c r="I1044" s="154"/>
      <c r="L1044" s="150"/>
      <c r="M1044" s="155"/>
      <c r="T1044" s="156"/>
      <c r="AT1044" s="152" t="s">
        <v>398</v>
      </c>
      <c r="AU1044" s="152" t="s">
        <v>103</v>
      </c>
      <c r="AV1044" s="12" t="s">
        <v>89</v>
      </c>
      <c r="AW1044" s="12" t="s">
        <v>42</v>
      </c>
      <c r="AX1044" s="12" t="s">
        <v>81</v>
      </c>
      <c r="AY1044" s="152" t="s">
        <v>386</v>
      </c>
    </row>
    <row r="1045" spans="2:65" s="12" customFormat="1" ht="10.199999999999999">
      <c r="B1045" s="150"/>
      <c r="D1045" s="151" t="s">
        <v>398</v>
      </c>
      <c r="E1045" s="152" t="s">
        <v>35</v>
      </c>
      <c r="F1045" s="153" t="s">
        <v>941</v>
      </c>
      <c r="H1045" s="152" t="s">
        <v>35</v>
      </c>
      <c r="I1045" s="154"/>
      <c r="L1045" s="150"/>
      <c r="M1045" s="155"/>
      <c r="T1045" s="156"/>
      <c r="AT1045" s="152" t="s">
        <v>398</v>
      </c>
      <c r="AU1045" s="152" t="s">
        <v>103</v>
      </c>
      <c r="AV1045" s="12" t="s">
        <v>89</v>
      </c>
      <c r="AW1045" s="12" t="s">
        <v>42</v>
      </c>
      <c r="AX1045" s="12" t="s">
        <v>81</v>
      </c>
      <c r="AY1045" s="152" t="s">
        <v>386</v>
      </c>
    </row>
    <row r="1046" spans="2:65" s="12" customFormat="1" ht="10.199999999999999">
      <c r="B1046" s="150"/>
      <c r="D1046" s="151" t="s">
        <v>398</v>
      </c>
      <c r="E1046" s="152" t="s">
        <v>35</v>
      </c>
      <c r="F1046" s="153" t="s">
        <v>452</v>
      </c>
      <c r="H1046" s="152" t="s">
        <v>35</v>
      </c>
      <c r="I1046" s="154"/>
      <c r="L1046" s="150"/>
      <c r="M1046" s="155"/>
      <c r="T1046" s="156"/>
      <c r="AT1046" s="152" t="s">
        <v>398</v>
      </c>
      <c r="AU1046" s="152" t="s">
        <v>103</v>
      </c>
      <c r="AV1046" s="12" t="s">
        <v>89</v>
      </c>
      <c r="AW1046" s="12" t="s">
        <v>42</v>
      </c>
      <c r="AX1046" s="12" t="s">
        <v>81</v>
      </c>
      <c r="AY1046" s="152" t="s">
        <v>386</v>
      </c>
    </row>
    <row r="1047" spans="2:65" s="13" customFormat="1" ht="10.199999999999999">
      <c r="B1047" s="157"/>
      <c r="D1047" s="151" t="s">
        <v>398</v>
      </c>
      <c r="E1047" s="158" t="s">
        <v>35</v>
      </c>
      <c r="F1047" s="159" t="s">
        <v>274</v>
      </c>
      <c r="H1047" s="160">
        <v>5.57</v>
      </c>
      <c r="I1047" s="161"/>
      <c r="L1047" s="157"/>
      <c r="M1047" s="162"/>
      <c r="T1047" s="163"/>
      <c r="AT1047" s="164" t="s">
        <v>398</v>
      </c>
      <c r="AU1047" s="164" t="s">
        <v>103</v>
      </c>
      <c r="AV1047" s="13" t="s">
        <v>91</v>
      </c>
      <c r="AW1047" s="13" t="s">
        <v>42</v>
      </c>
      <c r="AX1047" s="13" t="s">
        <v>89</v>
      </c>
      <c r="AY1047" s="164" t="s">
        <v>386</v>
      </c>
    </row>
    <row r="1048" spans="2:65" s="1" customFormat="1" ht="10.199999999999999">
      <c r="B1048" s="34"/>
      <c r="D1048" s="151" t="s">
        <v>412</v>
      </c>
      <c r="F1048" s="165" t="s">
        <v>427</v>
      </c>
      <c r="L1048" s="34"/>
      <c r="M1048" s="149"/>
      <c r="T1048" s="55"/>
      <c r="AU1048" s="18" t="s">
        <v>103</v>
      </c>
    </row>
    <row r="1049" spans="2:65" s="1" customFormat="1" ht="10.199999999999999">
      <c r="B1049" s="34"/>
      <c r="D1049" s="151" t="s">
        <v>412</v>
      </c>
      <c r="F1049" s="166" t="s">
        <v>428</v>
      </c>
      <c r="H1049" s="167">
        <v>5.57</v>
      </c>
      <c r="L1049" s="34"/>
      <c r="M1049" s="149"/>
      <c r="T1049" s="55"/>
      <c r="AU1049" s="18" t="s">
        <v>103</v>
      </c>
    </row>
    <row r="1050" spans="2:65" s="1" customFormat="1" ht="24.15" customHeight="1">
      <c r="B1050" s="34"/>
      <c r="C1050" s="133" t="s">
        <v>963</v>
      </c>
      <c r="D1050" s="133" t="s">
        <v>390</v>
      </c>
      <c r="E1050" s="134" t="s">
        <v>751</v>
      </c>
      <c r="F1050" s="135" t="s">
        <v>752</v>
      </c>
      <c r="G1050" s="136" t="s">
        <v>442</v>
      </c>
      <c r="H1050" s="137">
        <v>10.949</v>
      </c>
      <c r="I1050" s="138"/>
      <c r="J1050" s="139">
        <f>ROUND(I1050*H1050,2)</f>
        <v>0</v>
      </c>
      <c r="K1050" s="135" t="s">
        <v>394</v>
      </c>
      <c r="L1050" s="34"/>
      <c r="M1050" s="140" t="s">
        <v>35</v>
      </c>
      <c r="N1050" s="141" t="s">
        <v>52</v>
      </c>
      <c r="P1050" s="142">
        <f>O1050*H1050</f>
        <v>0</v>
      </c>
      <c r="Q1050" s="142">
        <v>6.8999999999999997E-4</v>
      </c>
      <c r="R1050" s="142">
        <f>Q1050*H1050</f>
        <v>7.5548099999999995E-3</v>
      </c>
      <c r="S1050" s="142">
        <v>0</v>
      </c>
      <c r="T1050" s="143">
        <f>S1050*H1050</f>
        <v>0</v>
      </c>
      <c r="AR1050" s="144" t="s">
        <v>116</v>
      </c>
      <c r="AT1050" s="144" t="s">
        <v>390</v>
      </c>
      <c r="AU1050" s="144" t="s">
        <v>103</v>
      </c>
      <c r="AY1050" s="18" t="s">
        <v>386</v>
      </c>
      <c r="BE1050" s="145">
        <f>IF(N1050="základní",J1050,0)</f>
        <v>0</v>
      </c>
      <c r="BF1050" s="145">
        <f>IF(N1050="snížená",J1050,0)</f>
        <v>0</v>
      </c>
      <c r="BG1050" s="145">
        <f>IF(N1050="zákl. přenesená",J1050,0)</f>
        <v>0</v>
      </c>
      <c r="BH1050" s="145">
        <f>IF(N1050="sníž. přenesená",J1050,0)</f>
        <v>0</v>
      </c>
      <c r="BI1050" s="145">
        <f>IF(N1050="nulová",J1050,0)</f>
        <v>0</v>
      </c>
      <c r="BJ1050" s="18" t="s">
        <v>89</v>
      </c>
      <c r="BK1050" s="145">
        <f>ROUND(I1050*H1050,2)</f>
        <v>0</v>
      </c>
      <c r="BL1050" s="18" t="s">
        <v>116</v>
      </c>
      <c r="BM1050" s="144" t="s">
        <v>964</v>
      </c>
    </row>
    <row r="1051" spans="2:65" s="1" customFormat="1" ht="10.199999999999999">
      <c r="B1051" s="34"/>
      <c r="D1051" s="146" t="s">
        <v>396</v>
      </c>
      <c r="F1051" s="147" t="s">
        <v>754</v>
      </c>
      <c r="I1051" s="148"/>
      <c r="L1051" s="34"/>
      <c r="M1051" s="149"/>
      <c r="T1051" s="55"/>
      <c r="AT1051" s="18" t="s">
        <v>396</v>
      </c>
      <c r="AU1051" s="18" t="s">
        <v>103</v>
      </c>
    </row>
    <row r="1052" spans="2:65" s="1" customFormat="1" ht="67.2">
      <c r="B1052" s="34"/>
      <c r="D1052" s="151" t="s">
        <v>755</v>
      </c>
      <c r="F1052" s="188" t="s">
        <v>756</v>
      </c>
      <c r="I1052" s="148"/>
      <c r="L1052" s="34"/>
      <c r="M1052" s="149"/>
      <c r="T1052" s="55"/>
      <c r="AT1052" s="18" t="s">
        <v>755</v>
      </c>
      <c r="AU1052" s="18" t="s">
        <v>103</v>
      </c>
    </row>
    <row r="1053" spans="2:65" s="12" customFormat="1" ht="10.199999999999999">
      <c r="B1053" s="150"/>
      <c r="D1053" s="151" t="s">
        <v>398</v>
      </c>
      <c r="E1053" s="152" t="s">
        <v>35</v>
      </c>
      <c r="F1053" s="153" t="s">
        <v>399</v>
      </c>
      <c r="H1053" s="152" t="s">
        <v>35</v>
      </c>
      <c r="I1053" s="154"/>
      <c r="L1053" s="150"/>
      <c r="M1053" s="155"/>
      <c r="T1053" s="156"/>
      <c r="AT1053" s="152" t="s">
        <v>398</v>
      </c>
      <c r="AU1053" s="152" t="s">
        <v>103</v>
      </c>
      <c r="AV1053" s="12" t="s">
        <v>89</v>
      </c>
      <c r="AW1053" s="12" t="s">
        <v>42</v>
      </c>
      <c r="AX1053" s="12" t="s">
        <v>81</v>
      </c>
      <c r="AY1053" s="152" t="s">
        <v>386</v>
      </c>
    </row>
    <row r="1054" spans="2:65" s="12" customFormat="1" ht="10.199999999999999">
      <c r="B1054" s="150"/>
      <c r="D1054" s="151" t="s">
        <v>398</v>
      </c>
      <c r="E1054" s="152" t="s">
        <v>35</v>
      </c>
      <c r="F1054" s="153" t="s">
        <v>400</v>
      </c>
      <c r="H1054" s="152" t="s">
        <v>35</v>
      </c>
      <c r="I1054" s="154"/>
      <c r="L1054" s="150"/>
      <c r="M1054" s="155"/>
      <c r="T1054" s="156"/>
      <c r="AT1054" s="152" t="s">
        <v>398</v>
      </c>
      <c r="AU1054" s="152" t="s">
        <v>103</v>
      </c>
      <c r="AV1054" s="12" t="s">
        <v>89</v>
      </c>
      <c r="AW1054" s="12" t="s">
        <v>42</v>
      </c>
      <c r="AX1054" s="12" t="s">
        <v>81</v>
      </c>
      <c r="AY1054" s="152" t="s">
        <v>386</v>
      </c>
    </row>
    <row r="1055" spans="2:65" s="12" customFormat="1" ht="10.199999999999999">
      <c r="B1055" s="150"/>
      <c r="D1055" s="151" t="s">
        <v>398</v>
      </c>
      <c r="E1055" s="152" t="s">
        <v>35</v>
      </c>
      <c r="F1055" s="153" t="s">
        <v>401</v>
      </c>
      <c r="H1055" s="152" t="s">
        <v>35</v>
      </c>
      <c r="I1055" s="154"/>
      <c r="L1055" s="150"/>
      <c r="M1055" s="155"/>
      <c r="T1055" s="156"/>
      <c r="AT1055" s="152" t="s">
        <v>398</v>
      </c>
      <c r="AU1055" s="152" t="s">
        <v>103</v>
      </c>
      <c r="AV1055" s="12" t="s">
        <v>89</v>
      </c>
      <c r="AW1055" s="12" t="s">
        <v>42</v>
      </c>
      <c r="AX1055" s="12" t="s">
        <v>81</v>
      </c>
      <c r="AY1055" s="152" t="s">
        <v>386</v>
      </c>
    </row>
    <row r="1056" spans="2:65" s="12" customFormat="1" ht="10.199999999999999">
      <c r="B1056" s="150"/>
      <c r="D1056" s="151" t="s">
        <v>398</v>
      </c>
      <c r="E1056" s="152" t="s">
        <v>35</v>
      </c>
      <c r="F1056" s="153" t="s">
        <v>941</v>
      </c>
      <c r="H1056" s="152" t="s">
        <v>35</v>
      </c>
      <c r="I1056" s="154"/>
      <c r="L1056" s="150"/>
      <c r="M1056" s="155"/>
      <c r="T1056" s="156"/>
      <c r="AT1056" s="152" t="s">
        <v>398</v>
      </c>
      <c r="AU1056" s="152" t="s">
        <v>103</v>
      </c>
      <c r="AV1056" s="12" t="s">
        <v>89</v>
      </c>
      <c r="AW1056" s="12" t="s">
        <v>42</v>
      </c>
      <c r="AX1056" s="12" t="s">
        <v>81</v>
      </c>
      <c r="AY1056" s="152" t="s">
        <v>386</v>
      </c>
    </row>
    <row r="1057" spans="2:65" s="12" customFormat="1" ht="10.199999999999999">
      <c r="B1057" s="150"/>
      <c r="D1057" s="151" t="s">
        <v>398</v>
      </c>
      <c r="E1057" s="152" t="s">
        <v>35</v>
      </c>
      <c r="F1057" s="153" t="s">
        <v>452</v>
      </c>
      <c r="H1057" s="152" t="s">
        <v>35</v>
      </c>
      <c r="I1057" s="154"/>
      <c r="L1057" s="150"/>
      <c r="M1057" s="155"/>
      <c r="T1057" s="156"/>
      <c r="AT1057" s="152" t="s">
        <v>398</v>
      </c>
      <c r="AU1057" s="152" t="s">
        <v>103</v>
      </c>
      <c r="AV1057" s="12" t="s">
        <v>89</v>
      </c>
      <c r="AW1057" s="12" t="s">
        <v>42</v>
      </c>
      <c r="AX1057" s="12" t="s">
        <v>81</v>
      </c>
      <c r="AY1057" s="152" t="s">
        <v>386</v>
      </c>
    </row>
    <row r="1058" spans="2:65" s="12" customFormat="1" ht="10.199999999999999">
      <c r="B1058" s="150"/>
      <c r="D1058" s="151" t="s">
        <v>398</v>
      </c>
      <c r="E1058" s="152" t="s">
        <v>35</v>
      </c>
      <c r="F1058" s="153" t="s">
        <v>856</v>
      </c>
      <c r="H1058" s="152" t="s">
        <v>35</v>
      </c>
      <c r="I1058" s="154"/>
      <c r="L1058" s="150"/>
      <c r="M1058" s="155"/>
      <c r="T1058" s="156"/>
      <c r="AT1058" s="152" t="s">
        <v>398</v>
      </c>
      <c r="AU1058" s="152" t="s">
        <v>103</v>
      </c>
      <c r="AV1058" s="12" t="s">
        <v>89</v>
      </c>
      <c r="AW1058" s="12" t="s">
        <v>42</v>
      </c>
      <c r="AX1058" s="12" t="s">
        <v>81</v>
      </c>
      <c r="AY1058" s="152" t="s">
        <v>386</v>
      </c>
    </row>
    <row r="1059" spans="2:65" s="12" customFormat="1" ht="10.199999999999999">
      <c r="B1059" s="150"/>
      <c r="D1059" s="151" t="s">
        <v>398</v>
      </c>
      <c r="E1059" s="152" t="s">
        <v>35</v>
      </c>
      <c r="F1059" s="153" t="s">
        <v>942</v>
      </c>
      <c r="H1059" s="152" t="s">
        <v>35</v>
      </c>
      <c r="I1059" s="154"/>
      <c r="L1059" s="150"/>
      <c r="M1059" s="155"/>
      <c r="T1059" s="156"/>
      <c r="AT1059" s="152" t="s">
        <v>398</v>
      </c>
      <c r="AU1059" s="152" t="s">
        <v>103</v>
      </c>
      <c r="AV1059" s="12" t="s">
        <v>89</v>
      </c>
      <c r="AW1059" s="12" t="s">
        <v>42</v>
      </c>
      <c r="AX1059" s="12" t="s">
        <v>81</v>
      </c>
      <c r="AY1059" s="152" t="s">
        <v>386</v>
      </c>
    </row>
    <row r="1060" spans="2:65" s="13" customFormat="1" ht="10.199999999999999">
      <c r="B1060" s="157"/>
      <c r="D1060" s="151" t="s">
        <v>398</v>
      </c>
      <c r="E1060" s="158" t="s">
        <v>35</v>
      </c>
      <c r="F1060" s="159" t="s">
        <v>270</v>
      </c>
      <c r="H1060" s="160">
        <v>10.949</v>
      </c>
      <c r="I1060" s="161"/>
      <c r="L1060" s="157"/>
      <c r="M1060" s="162"/>
      <c r="T1060" s="163"/>
      <c r="AT1060" s="164" t="s">
        <v>398</v>
      </c>
      <c r="AU1060" s="164" t="s">
        <v>103</v>
      </c>
      <c r="AV1060" s="13" t="s">
        <v>91</v>
      </c>
      <c r="AW1060" s="13" t="s">
        <v>42</v>
      </c>
      <c r="AX1060" s="13" t="s">
        <v>89</v>
      </c>
      <c r="AY1060" s="164" t="s">
        <v>386</v>
      </c>
    </row>
    <row r="1061" spans="2:65" s="1" customFormat="1" ht="10.199999999999999">
      <c r="B1061" s="34"/>
      <c r="D1061" s="151" t="s">
        <v>412</v>
      </c>
      <c r="F1061" s="165" t="s">
        <v>427</v>
      </c>
      <c r="L1061" s="34"/>
      <c r="M1061" s="149"/>
      <c r="T1061" s="55"/>
      <c r="AU1061" s="18" t="s">
        <v>103</v>
      </c>
    </row>
    <row r="1062" spans="2:65" s="1" customFormat="1" ht="10.199999999999999">
      <c r="B1062" s="34"/>
      <c r="D1062" s="151" t="s">
        <v>412</v>
      </c>
      <c r="F1062" s="166" t="s">
        <v>428</v>
      </c>
      <c r="H1062" s="167">
        <v>5.57</v>
      </c>
      <c r="L1062" s="34"/>
      <c r="M1062" s="149"/>
      <c r="T1062" s="55"/>
      <c r="AU1062" s="18" t="s">
        <v>103</v>
      </c>
    </row>
    <row r="1063" spans="2:65" s="11" customFormat="1" ht="20.85" customHeight="1">
      <c r="B1063" s="121"/>
      <c r="D1063" s="122" t="s">
        <v>80</v>
      </c>
      <c r="E1063" s="131" t="s">
        <v>965</v>
      </c>
      <c r="F1063" s="131" t="s">
        <v>966</v>
      </c>
      <c r="I1063" s="124"/>
      <c r="J1063" s="132">
        <f>BK1063</f>
        <v>0</v>
      </c>
      <c r="L1063" s="121"/>
      <c r="M1063" s="126"/>
      <c r="P1063" s="127">
        <f>SUM(P1064:P1080)</f>
        <v>0</v>
      </c>
      <c r="R1063" s="127">
        <f>SUM(R1064:R1080)</f>
        <v>8.5375341000000002</v>
      </c>
      <c r="T1063" s="128">
        <f>SUM(T1064:T1080)</f>
        <v>0</v>
      </c>
      <c r="AR1063" s="122" t="s">
        <v>89</v>
      </c>
      <c r="AT1063" s="129" t="s">
        <v>80</v>
      </c>
      <c r="AU1063" s="129" t="s">
        <v>91</v>
      </c>
      <c r="AY1063" s="122" t="s">
        <v>386</v>
      </c>
      <c r="BK1063" s="130">
        <f>SUM(BK1064:BK1080)</f>
        <v>0</v>
      </c>
    </row>
    <row r="1064" spans="2:65" s="1" customFormat="1" ht="24.15" customHeight="1">
      <c r="B1064" s="34"/>
      <c r="C1064" s="133" t="s">
        <v>967</v>
      </c>
      <c r="D1064" s="133" t="s">
        <v>390</v>
      </c>
      <c r="E1064" s="134" t="s">
        <v>968</v>
      </c>
      <c r="F1064" s="135" t="s">
        <v>969</v>
      </c>
      <c r="G1064" s="136" t="s">
        <v>442</v>
      </c>
      <c r="H1064" s="137">
        <v>20.89</v>
      </c>
      <c r="I1064" s="138"/>
      <c r="J1064" s="139">
        <f>ROUND(I1064*H1064,2)</f>
        <v>0</v>
      </c>
      <c r="K1064" s="135" t="s">
        <v>394</v>
      </c>
      <c r="L1064" s="34"/>
      <c r="M1064" s="140" t="s">
        <v>35</v>
      </c>
      <c r="N1064" s="141" t="s">
        <v>52</v>
      </c>
      <c r="P1064" s="142">
        <f>O1064*H1064</f>
        <v>0</v>
      </c>
      <c r="Q1064" s="142">
        <v>0.40799999999999997</v>
      </c>
      <c r="R1064" s="142">
        <f>Q1064*H1064</f>
        <v>8.5231200000000005</v>
      </c>
      <c r="S1064" s="142">
        <v>0</v>
      </c>
      <c r="T1064" s="143">
        <f>S1064*H1064</f>
        <v>0</v>
      </c>
      <c r="AR1064" s="144" t="s">
        <v>116</v>
      </c>
      <c r="AT1064" s="144" t="s">
        <v>390</v>
      </c>
      <c r="AU1064" s="144" t="s">
        <v>103</v>
      </c>
      <c r="AY1064" s="18" t="s">
        <v>386</v>
      </c>
      <c r="BE1064" s="145">
        <f>IF(N1064="základní",J1064,0)</f>
        <v>0</v>
      </c>
      <c r="BF1064" s="145">
        <f>IF(N1064="snížená",J1064,0)</f>
        <v>0</v>
      </c>
      <c r="BG1064" s="145">
        <f>IF(N1064="zákl. přenesená",J1064,0)</f>
        <v>0</v>
      </c>
      <c r="BH1064" s="145">
        <f>IF(N1064="sníž. přenesená",J1064,0)</f>
        <v>0</v>
      </c>
      <c r="BI1064" s="145">
        <f>IF(N1064="nulová",J1064,0)</f>
        <v>0</v>
      </c>
      <c r="BJ1064" s="18" t="s">
        <v>89</v>
      </c>
      <c r="BK1064" s="145">
        <f>ROUND(I1064*H1064,2)</f>
        <v>0</v>
      </c>
      <c r="BL1064" s="18" t="s">
        <v>116</v>
      </c>
      <c r="BM1064" s="144" t="s">
        <v>970</v>
      </c>
    </row>
    <row r="1065" spans="2:65" s="1" customFormat="1" ht="10.199999999999999">
      <c r="B1065" s="34"/>
      <c r="D1065" s="146" t="s">
        <v>396</v>
      </c>
      <c r="F1065" s="147" t="s">
        <v>971</v>
      </c>
      <c r="I1065" s="148"/>
      <c r="L1065" s="34"/>
      <c r="M1065" s="149"/>
      <c r="T1065" s="55"/>
      <c r="AT1065" s="18" t="s">
        <v>396</v>
      </c>
      <c r="AU1065" s="18" t="s">
        <v>103</v>
      </c>
    </row>
    <row r="1066" spans="2:65" s="12" customFormat="1" ht="10.199999999999999">
      <c r="B1066" s="150"/>
      <c r="D1066" s="151" t="s">
        <v>398</v>
      </c>
      <c r="E1066" s="152" t="s">
        <v>35</v>
      </c>
      <c r="F1066" s="153" t="s">
        <v>399</v>
      </c>
      <c r="H1066" s="152" t="s">
        <v>35</v>
      </c>
      <c r="I1066" s="154"/>
      <c r="L1066" s="150"/>
      <c r="M1066" s="155"/>
      <c r="T1066" s="156"/>
      <c r="AT1066" s="152" t="s">
        <v>398</v>
      </c>
      <c r="AU1066" s="152" t="s">
        <v>103</v>
      </c>
      <c r="AV1066" s="12" t="s">
        <v>89</v>
      </c>
      <c r="AW1066" s="12" t="s">
        <v>42</v>
      </c>
      <c r="AX1066" s="12" t="s">
        <v>81</v>
      </c>
      <c r="AY1066" s="152" t="s">
        <v>386</v>
      </c>
    </row>
    <row r="1067" spans="2:65" s="12" customFormat="1" ht="10.199999999999999">
      <c r="B1067" s="150"/>
      <c r="D1067" s="151" t="s">
        <v>398</v>
      </c>
      <c r="E1067" s="152" t="s">
        <v>35</v>
      </c>
      <c r="F1067" s="153" t="s">
        <v>400</v>
      </c>
      <c r="H1067" s="152" t="s">
        <v>35</v>
      </c>
      <c r="I1067" s="154"/>
      <c r="L1067" s="150"/>
      <c r="M1067" s="155"/>
      <c r="T1067" s="156"/>
      <c r="AT1067" s="152" t="s">
        <v>398</v>
      </c>
      <c r="AU1067" s="152" t="s">
        <v>103</v>
      </c>
      <c r="AV1067" s="12" t="s">
        <v>89</v>
      </c>
      <c r="AW1067" s="12" t="s">
        <v>42</v>
      </c>
      <c r="AX1067" s="12" t="s">
        <v>81</v>
      </c>
      <c r="AY1067" s="152" t="s">
        <v>386</v>
      </c>
    </row>
    <row r="1068" spans="2:65" s="12" customFormat="1" ht="10.199999999999999">
      <c r="B1068" s="150"/>
      <c r="D1068" s="151" t="s">
        <v>398</v>
      </c>
      <c r="E1068" s="152" t="s">
        <v>35</v>
      </c>
      <c r="F1068" s="153" t="s">
        <v>972</v>
      </c>
      <c r="H1068" s="152" t="s">
        <v>35</v>
      </c>
      <c r="I1068" s="154"/>
      <c r="L1068" s="150"/>
      <c r="M1068" s="155"/>
      <c r="T1068" s="156"/>
      <c r="AT1068" s="152" t="s">
        <v>398</v>
      </c>
      <c r="AU1068" s="152" t="s">
        <v>103</v>
      </c>
      <c r="AV1068" s="12" t="s">
        <v>89</v>
      </c>
      <c r="AW1068" s="12" t="s">
        <v>42</v>
      </c>
      <c r="AX1068" s="12" t="s">
        <v>81</v>
      </c>
      <c r="AY1068" s="152" t="s">
        <v>386</v>
      </c>
    </row>
    <row r="1069" spans="2:65" s="13" customFormat="1" ht="10.199999999999999">
      <c r="B1069" s="157"/>
      <c r="D1069" s="151" t="s">
        <v>398</v>
      </c>
      <c r="E1069" s="158" t="s">
        <v>35</v>
      </c>
      <c r="F1069" s="159" t="s">
        <v>290</v>
      </c>
      <c r="H1069" s="160">
        <v>20.89</v>
      </c>
      <c r="I1069" s="161"/>
      <c r="L1069" s="157"/>
      <c r="M1069" s="162"/>
      <c r="T1069" s="163"/>
      <c r="AT1069" s="164" t="s">
        <v>398</v>
      </c>
      <c r="AU1069" s="164" t="s">
        <v>103</v>
      </c>
      <c r="AV1069" s="13" t="s">
        <v>91</v>
      </c>
      <c r="AW1069" s="13" t="s">
        <v>42</v>
      </c>
      <c r="AX1069" s="13" t="s">
        <v>89</v>
      </c>
      <c r="AY1069" s="164" t="s">
        <v>386</v>
      </c>
    </row>
    <row r="1070" spans="2:65" s="1" customFormat="1" ht="10.199999999999999">
      <c r="B1070" s="34"/>
      <c r="D1070" s="151" t="s">
        <v>412</v>
      </c>
      <c r="F1070" s="165" t="s">
        <v>973</v>
      </c>
      <c r="L1070" s="34"/>
      <c r="M1070" s="149"/>
      <c r="T1070" s="55"/>
      <c r="AU1070" s="18" t="s">
        <v>103</v>
      </c>
    </row>
    <row r="1071" spans="2:65" s="1" customFormat="1" ht="10.199999999999999">
      <c r="B1071" s="34"/>
      <c r="D1071" s="151" t="s">
        <v>412</v>
      </c>
      <c r="F1071" s="166" t="s">
        <v>974</v>
      </c>
      <c r="H1071" s="167">
        <v>20.89</v>
      </c>
      <c r="L1071" s="34"/>
      <c r="M1071" s="149"/>
      <c r="T1071" s="55"/>
      <c r="AU1071" s="18" t="s">
        <v>103</v>
      </c>
    </row>
    <row r="1072" spans="2:65" s="1" customFormat="1" ht="24.15" customHeight="1">
      <c r="B1072" s="34"/>
      <c r="C1072" s="133" t="s">
        <v>975</v>
      </c>
      <c r="D1072" s="133" t="s">
        <v>390</v>
      </c>
      <c r="E1072" s="134" t="s">
        <v>751</v>
      </c>
      <c r="F1072" s="135" t="s">
        <v>752</v>
      </c>
      <c r="G1072" s="136" t="s">
        <v>442</v>
      </c>
      <c r="H1072" s="137">
        <v>20.89</v>
      </c>
      <c r="I1072" s="138"/>
      <c r="J1072" s="139">
        <f>ROUND(I1072*H1072,2)</f>
        <v>0</v>
      </c>
      <c r="K1072" s="135" t="s">
        <v>394</v>
      </c>
      <c r="L1072" s="34"/>
      <c r="M1072" s="140" t="s">
        <v>35</v>
      </c>
      <c r="N1072" s="141" t="s">
        <v>52</v>
      </c>
      <c r="P1072" s="142">
        <f>O1072*H1072</f>
        <v>0</v>
      </c>
      <c r="Q1072" s="142">
        <v>6.8999999999999997E-4</v>
      </c>
      <c r="R1072" s="142">
        <f>Q1072*H1072</f>
        <v>1.4414099999999999E-2</v>
      </c>
      <c r="S1072" s="142">
        <v>0</v>
      </c>
      <c r="T1072" s="143">
        <f>S1072*H1072</f>
        <v>0</v>
      </c>
      <c r="AR1072" s="144" t="s">
        <v>116</v>
      </c>
      <c r="AT1072" s="144" t="s">
        <v>390</v>
      </c>
      <c r="AU1072" s="144" t="s">
        <v>103</v>
      </c>
      <c r="AY1072" s="18" t="s">
        <v>386</v>
      </c>
      <c r="BE1072" s="145">
        <f>IF(N1072="základní",J1072,0)</f>
        <v>0</v>
      </c>
      <c r="BF1072" s="145">
        <f>IF(N1072="snížená",J1072,0)</f>
        <v>0</v>
      </c>
      <c r="BG1072" s="145">
        <f>IF(N1072="zákl. přenesená",J1072,0)</f>
        <v>0</v>
      </c>
      <c r="BH1072" s="145">
        <f>IF(N1072="sníž. přenesená",J1072,0)</f>
        <v>0</v>
      </c>
      <c r="BI1072" s="145">
        <f>IF(N1072="nulová",J1072,0)</f>
        <v>0</v>
      </c>
      <c r="BJ1072" s="18" t="s">
        <v>89</v>
      </c>
      <c r="BK1072" s="145">
        <f>ROUND(I1072*H1072,2)</f>
        <v>0</v>
      </c>
      <c r="BL1072" s="18" t="s">
        <v>116</v>
      </c>
      <c r="BM1072" s="144" t="s">
        <v>976</v>
      </c>
    </row>
    <row r="1073" spans="2:65" s="1" customFormat="1" ht="10.199999999999999">
      <c r="B1073" s="34"/>
      <c r="D1073" s="146" t="s">
        <v>396</v>
      </c>
      <c r="F1073" s="147" t="s">
        <v>754</v>
      </c>
      <c r="I1073" s="148"/>
      <c r="L1073" s="34"/>
      <c r="M1073" s="149"/>
      <c r="T1073" s="55"/>
      <c r="AT1073" s="18" t="s">
        <v>396</v>
      </c>
      <c r="AU1073" s="18" t="s">
        <v>103</v>
      </c>
    </row>
    <row r="1074" spans="2:65" s="1" customFormat="1" ht="67.2">
      <c r="B1074" s="34"/>
      <c r="D1074" s="151" t="s">
        <v>755</v>
      </c>
      <c r="F1074" s="188" t="s">
        <v>756</v>
      </c>
      <c r="I1074" s="148"/>
      <c r="L1074" s="34"/>
      <c r="M1074" s="149"/>
      <c r="T1074" s="55"/>
      <c r="AT1074" s="18" t="s">
        <v>755</v>
      </c>
      <c r="AU1074" s="18" t="s">
        <v>103</v>
      </c>
    </row>
    <row r="1075" spans="2:65" s="12" customFormat="1" ht="10.199999999999999">
      <c r="B1075" s="150"/>
      <c r="D1075" s="151" t="s">
        <v>398</v>
      </c>
      <c r="E1075" s="152" t="s">
        <v>35</v>
      </c>
      <c r="F1075" s="153" t="s">
        <v>399</v>
      </c>
      <c r="H1075" s="152" t="s">
        <v>35</v>
      </c>
      <c r="I1075" s="154"/>
      <c r="L1075" s="150"/>
      <c r="M1075" s="155"/>
      <c r="T1075" s="156"/>
      <c r="AT1075" s="152" t="s">
        <v>398</v>
      </c>
      <c r="AU1075" s="152" t="s">
        <v>103</v>
      </c>
      <c r="AV1075" s="12" t="s">
        <v>89</v>
      </c>
      <c r="AW1075" s="12" t="s">
        <v>42</v>
      </c>
      <c r="AX1075" s="12" t="s">
        <v>81</v>
      </c>
      <c r="AY1075" s="152" t="s">
        <v>386</v>
      </c>
    </row>
    <row r="1076" spans="2:65" s="12" customFormat="1" ht="10.199999999999999">
      <c r="B1076" s="150"/>
      <c r="D1076" s="151" t="s">
        <v>398</v>
      </c>
      <c r="E1076" s="152" t="s">
        <v>35</v>
      </c>
      <c r="F1076" s="153" t="s">
        <v>400</v>
      </c>
      <c r="H1076" s="152" t="s">
        <v>35</v>
      </c>
      <c r="I1076" s="154"/>
      <c r="L1076" s="150"/>
      <c r="M1076" s="155"/>
      <c r="T1076" s="156"/>
      <c r="AT1076" s="152" t="s">
        <v>398</v>
      </c>
      <c r="AU1076" s="152" t="s">
        <v>103</v>
      </c>
      <c r="AV1076" s="12" t="s">
        <v>89</v>
      </c>
      <c r="AW1076" s="12" t="s">
        <v>42</v>
      </c>
      <c r="AX1076" s="12" t="s">
        <v>81</v>
      </c>
      <c r="AY1076" s="152" t="s">
        <v>386</v>
      </c>
    </row>
    <row r="1077" spans="2:65" s="12" customFormat="1" ht="10.199999999999999">
      <c r="B1077" s="150"/>
      <c r="D1077" s="151" t="s">
        <v>398</v>
      </c>
      <c r="E1077" s="152" t="s">
        <v>35</v>
      </c>
      <c r="F1077" s="153" t="s">
        <v>972</v>
      </c>
      <c r="H1077" s="152" t="s">
        <v>35</v>
      </c>
      <c r="I1077" s="154"/>
      <c r="L1077" s="150"/>
      <c r="M1077" s="155"/>
      <c r="T1077" s="156"/>
      <c r="AT1077" s="152" t="s">
        <v>398</v>
      </c>
      <c r="AU1077" s="152" t="s">
        <v>103</v>
      </c>
      <c r="AV1077" s="12" t="s">
        <v>89</v>
      </c>
      <c r="AW1077" s="12" t="s">
        <v>42</v>
      </c>
      <c r="AX1077" s="12" t="s">
        <v>81</v>
      </c>
      <c r="AY1077" s="152" t="s">
        <v>386</v>
      </c>
    </row>
    <row r="1078" spans="2:65" s="13" customFormat="1" ht="10.199999999999999">
      <c r="B1078" s="157"/>
      <c r="D1078" s="151" t="s">
        <v>398</v>
      </c>
      <c r="E1078" s="158" t="s">
        <v>35</v>
      </c>
      <c r="F1078" s="159" t="s">
        <v>290</v>
      </c>
      <c r="H1078" s="160">
        <v>20.89</v>
      </c>
      <c r="I1078" s="161"/>
      <c r="L1078" s="157"/>
      <c r="M1078" s="162"/>
      <c r="T1078" s="163"/>
      <c r="AT1078" s="164" t="s">
        <v>398</v>
      </c>
      <c r="AU1078" s="164" t="s">
        <v>103</v>
      </c>
      <c r="AV1078" s="13" t="s">
        <v>91</v>
      </c>
      <c r="AW1078" s="13" t="s">
        <v>42</v>
      </c>
      <c r="AX1078" s="13" t="s">
        <v>89</v>
      </c>
      <c r="AY1078" s="164" t="s">
        <v>386</v>
      </c>
    </row>
    <row r="1079" spans="2:65" s="1" customFormat="1" ht="10.199999999999999">
      <c r="B1079" s="34"/>
      <c r="D1079" s="151" t="s">
        <v>412</v>
      </c>
      <c r="F1079" s="165" t="s">
        <v>973</v>
      </c>
      <c r="L1079" s="34"/>
      <c r="M1079" s="149"/>
      <c r="T1079" s="55"/>
      <c r="AU1079" s="18" t="s">
        <v>103</v>
      </c>
    </row>
    <row r="1080" spans="2:65" s="1" customFormat="1" ht="10.199999999999999">
      <c r="B1080" s="34"/>
      <c r="D1080" s="151" t="s">
        <v>412</v>
      </c>
      <c r="F1080" s="166" t="s">
        <v>974</v>
      </c>
      <c r="H1080" s="167">
        <v>20.89</v>
      </c>
      <c r="L1080" s="34"/>
      <c r="M1080" s="149"/>
      <c r="T1080" s="55"/>
      <c r="AU1080" s="18" t="s">
        <v>103</v>
      </c>
    </row>
    <row r="1081" spans="2:65" s="11" customFormat="1" ht="22.8" customHeight="1">
      <c r="B1081" s="121"/>
      <c r="D1081" s="122" t="s">
        <v>80</v>
      </c>
      <c r="E1081" s="131" t="s">
        <v>470</v>
      </c>
      <c r="F1081" s="131" t="s">
        <v>977</v>
      </c>
      <c r="I1081" s="124"/>
      <c r="J1081" s="132">
        <f>BK1081</f>
        <v>0</v>
      </c>
      <c r="L1081" s="121"/>
      <c r="M1081" s="126"/>
      <c r="P1081" s="127">
        <f>P1082+P1327</f>
        <v>0</v>
      </c>
      <c r="R1081" s="127">
        <f>R1082+R1327</f>
        <v>36.353107639999998</v>
      </c>
      <c r="T1081" s="128">
        <f>T1082+T1327</f>
        <v>0</v>
      </c>
      <c r="AR1081" s="122" t="s">
        <v>89</v>
      </c>
      <c r="AT1081" s="129" t="s">
        <v>80</v>
      </c>
      <c r="AU1081" s="129" t="s">
        <v>89</v>
      </c>
      <c r="AY1081" s="122" t="s">
        <v>386</v>
      </c>
      <c r="BK1081" s="130">
        <f>BK1082+BK1327</f>
        <v>0</v>
      </c>
    </row>
    <row r="1082" spans="2:65" s="11" customFormat="1" ht="20.85" customHeight="1">
      <c r="B1082" s="121"/>
      <c r="D1082" s="122" t="s">
        <v>80</v>
      </c>
      <c r="E1082" s="131" t="s">
        <v>978</v>
      </c>
      <c r="F1082" s="131" t="s">
        <v>979</v>
      </c>
      <c r="I1082" s="124"/>
      <c r="J1082" s="132">
        <f>BK1082</f>
        <v>0</v>
      </c>
      <c r="L1082" s="121"/>
      <c r="M1082" s="126"/>
      <c r="P1082" s="127">
        <f>SUM(P1083:P1326)</f>
        <v>0</v>
      </c>
      <c r="R1082" s="127">
        <f>SUM(R1083:R1326)</f>
        <v>33.37144764</v>
      </c>
      <c r="T1082" s="128">
        <f>SUM(T1083:T1326)</f>
        <v>0</v>
      </c>
      <c r="AR1082" s="122" t="s">
        <v>89</v>
      </c>
      <c r="AT1082" s="129" t="s">
        <v>80</v>
      </c>
      <c r="AU1082" s="129" t="s">
        <v>91</v>
      </c>
      <c r="AY1082" s="122" t="s">
        <v>386</v>
      </c>
      <c r="BK1082" s="130">
        <f>SUM(BK1083:BK1326)</f>
        <v>0</v>
      </c>
    </row>
    <row r="1083" spans="2:65" s="1" customFormat="1" ht="44.25" customHeight="1">
      <c r="B1083" s="34"/>
      <c r="C1083" s="133" t="s">
        <v>980</v>
      </c>
      <c r="D1083" s="133" t="s">
        <v>390</v>
      </c>
      <c r="E1083" s="134" t="s">
        <v>981</v>
      </c>
      <c r="F1083" s="135" t="s">
        <v>982</v>
      </c>
      <c r="G1083" s="136" t="s">
        <v>393</v>
      </c>
      <c r="H1083" s="137">
        <v>16.138999999999999</v>
      </c>
      <c r="I1083" s="138"/>
      <c r="J1083" s="139">
        <f>ROUND(I1083*H1083,2)</f>
        <v>0</v>
      </c>
      <c r="K1083" s="135" t="s">
        <v>394</v>
      </c>
      <c r="L1083" s="34"/>
      <c r="M1083" s="140" t="s">
        <v>35</v>
      </c>
      <c r="N1083" s="141" t="s">
        <v>52</v>
      </c>
      <c r="P1083" s="142">
        <f>O1083*H1083</f>
        <v>0</v>
      </c>
      <c r="Q1083" s="142">
        <v>0</v>
      </c>
      <c r="R1083" s="142">
        <f>Q1083*H1083</f>
        <v>0</v>
      </c>
      <c r="S1083" s="142">
        <v>0</v>
      </c>
      <c r="T1083" s="143">
        <f>S1083*H1083</f>
        <v>0</v>
      </c>
      <c r="AR1083" s="144" t="s">
        <v>116</v>
      </c>
      <c r="AT1083" s="144" t="s">
        <v>390</v>
      </c>
      <c r="AU1083" s="144" t="s">
        <v>103</v>
      </c>
      <c r="AY1083" s="18" t="s">
        <v>386</v>
      </c>
      <c r="BE1083" s="145">
        <f>IF(N1083="základní",J1083,0)</f>
        <v>0</v>
      </c>
      <c r="BF1083" s="145">
        <f>IF(N1083="snížená",J1083,0)</f>
        <v>0</v>
      </c>
      <c r="BG1083" s="145">
        <f>IF(N1083="zákl. přenesená",J1083,0)</f>
        <v>0</v>
      </c>
      <c r="BH1083" s="145">
        <f>IF(N1083="sníž. přenesená",J1083,0)</f>
        <v>0</v>
      </c>
      <c r="BI1083" s="145">
        <f>IF(N1083="nulová",J1083,0)</f>
        <v>0</v>
      </c>
      <c r="BJ1083" s="18" t="s">
        <v>89</v>
      </c>
      <c r="BK1083" s="145">
        <f>ROUND(I1083*H1083,2)</f>
        <v>0</v>
      </c>
      <c r="BL1083" s="18" t="s">
        <v>116</v>
      </c>
      <c r="BM1083" s="144" t="s">
        <v>983</v>
      </c>
    </row>
    <row r="1084" spans="2:65" s="1" customFormat="1" ht="10.199999999999999">
      <c r="B1084" s="34"/>
      <c r="D1084" s="146" t="s">
        <v>396</v>
      </c>
      <c r="F1084" s="147" t="s">
        <v>984</v>
      </c>
      <c r="I1084" s="148"/>
      <c r="L1084" s="34"/>
      <c r="M1084" s="149"/>
      <c r="T1084" s="55"/>
      <c r="AT1084" s="18" t="s">
        <v>396</v>
      </c>
      <c r="AU1084" s="18" t="s">
        <v>103</v>
      </c>
    </row>
    <row r="1085" spans="2:65" s="12" customFormat="1" ht="10.199999999999999">
      <c r="B1085" s="150"/>
      <c r="D1085" s="151" t="s">
        <v>398</v>
      </c>
      <c r="E1085" s="152" t="s">
        <v>35</v>
      </c>
      <c r="F1085" s="153" t="s">
        <v>399</v>
      </c>
      <c r="H1085" s="152" t="s">
        <v>35</v>
      </c>
      <c r="I1085" s="154"/>
      <c r="L1085" s="150"/>
      <c r="M1085" s="155"/>
      <c r="T1085" s="156"/>
      <c r="AT1085" s="152" t="s">
        <v>398</v>
      </c>
      <c r="AU1085" s="152" t="s">
        <v>103</v>
      </c>
      <c r="AV1085" s="12" t="s">
        <v>89</v>
      </c>
      <c r="AW1085" s="12" t="s">
        <v>42</v>
      </c>
      <c r="AX1085" s="12" t="s">
        <v>81</v>
      </c>
      <c r="AY1085" s="152" t="s">
        <v>386</v>
      </c>
    </row>
    <row r="1086" spans="2:65" s="12" customFormat="1" ht="10.199999999999999">
      <c r="B1086" s="150"/>
      <c r="D1086" s="151" t="s">
        <v>398</v>
      </c>
      <c r="E1086" s="152" t="s">
        <v>35</v>
      </c>
      <c r="F1086" s="153" t="s">
        <v>645</v>
      </c>
      <c r="H1086" s="152" t="s">
        <v>35</v>
      </c>
      <c r="I1086" s="154"/>
      <c r="L1086" s="150"/>
      <c r="M1086" s="155"/>
      <c r="T1086" s="156"/>
      <c r="AT1086" s="152" t="s">
        <v>398</v>
      </c>
      <c r="AU1086" s="152" t="s">
        <v>103</v>
      </c>
      <c r="AV1086" s="12" t="s">
        <v>89</v>
      </c>
      <c r="AW1086" s="12" t="s">
        <v>42</v>
      </c>
      <c r="AX1086" s="12" t="s">
        <v>81</v>
      </c>
      <c r="AY1086" s="152" t="s">
        <v>386</v>
      </c>
    </row>
    <row r="1087" spans="2:65" s="12" customFormat="1" ht="10.199999999999999">
      <c r="B1087" s="150"/>
      <c r="D1087" s="151" t="s">
        <v>398</v>
      </c>
      <c r="E1087" s="152" t="s">
        <v>35</v>
      </c>
      <c r="F1087" s="153" t="s">
        <v>985</v>
      </c>
      <c r="H1087" s="152" t="s">
        <v>35</v>
      </c>
      <c r="I1087" s="154"/>
      <c r="L1087" s="150"/>
      <c r="M1087" s="155"/>
      <c r="T1087" s="156"/>
      <c r="AT1087" s="152" t="s">
        <v>398</v>
      </c>
      <c r="AU1087" s="152" t="s">
        <v>103</v>
      </c>
      <c r="AV1087" s="12" t="s">
        <v>89</v>
      </c>
      <c r="AW1087" s="12" t="s">
        <v>42</v>
      </c>
      <c r="AX1087" s="12" t="s">
        <v>81</v>
      </c>
      <c r="AY1087" s="152" t="s">
        <v>386</v>
      </c>
    </row>
    <row r="1088" spans="2:65" s="12" customFormat="1" ht="10.199999999999999">
      <c r="B1088" s="150"/>
      <c r="D1088" s="151" t="s">
        <v>398</v>
      </c>
      <c r="E1088" s="152" t="s">
        <v>35</v>
      </c>
      <c r="F1088" s="153" t="s">
        <v>986</v>
      </c>
      <c r="H1088" s="152" t="s">
        <v>35</v>
      </c>
      <c r="I1088" s="154"/>
      <c r="L1088" s="150"/>
      <c r="M1088" s="155"/>
      <c r="T1088" s="156"/>
      <c r="AT1088" s="152" t="s">
        <v>398</v>
      </c>
      <c r="AU1088" s="152" t="s">
        <v>103</v>
      </c>
      <c r="AV1088" s="12" t="s">
        <v>89</v>
      </c>
      <c r="AW1088" s="12" t="s">
        <v>42</v>
      </c>
      <c r="AX1088" s="12" t="s">
        <v>81</v>
      </c>
      <c r="AY1088" s="152" t="s">
        <v>386</v>
      </c>
    </row>
    <row r="1089" spans="2:65" s="12" customFormat="1" ht="10.199999999999999">
      <c r="B1089" s="150"/>
      <c r="D1089" s="151" t="s">
        <v>398</v>
      </c>
      <c r="E1089" s="152" t="s">
        <v>35</v>
      </c>
      <c r="F1089" s="153" t="s">
        <v>987</v>
      </c>
      <c r="H1089" s="152" t="s">
        <v>35</v>
      </c>
      <c r="I1089" s="154"/>
      <c r="L1089" s="150"/>
      <c r="M1089" s="155"/>
      <c r="T1089" s="156"/>
      <c r="AT1089" s="152" t="s">
        <v>398</v>
      </c>
      <c r="AU1089" s="152" t="s">
        <v>103</v>
      </c>
      <c r="AV1089" s="12" t="s">
        <v>89</v>
      </c>
      <c r="AW1089" s="12" t="s">
        <v>42</v>
      </c>
      <c r="AX1089" s="12" t="s">
        <v>81</v>
      </c>
      <c r="AY1089" s="152" t="s">
        <v>386</v>
      </c>
    </row>
    <row r="1090" spans="2:65" s="12" customFormat="1" ht="10.199999999999999">
      <c r="B1090" s="150"/>
      <c r="D1090" s="151" t="s">
        <v>398</v>
      </c>
      <c r="E1090" s="152" t="s">
        <v>35</v>
      </c>
      <c r="F1090" s="153" t="s">
        <v>988</v>
      </c>
      <c r="H1090" s="152" t="s">
        <v>35</v>
      </c>
      <c r="I1090" s="154"/>
      <c r="L1090" s="150"/>
      <c r="M1090" s="155"/>
      <c r="T1090" s="156"/>
      <c r="AT1090" s="152" t="s">
        <v>398</v>
      </c>
      <c r="AU1090" s="152" t="s">
        <v>103</v>
      </c>
      <c r="AV1090" s="12" t="s">
        <v>89</v>
      </c>
      <c r="AW1090" s="12" t="s">
        <v>42</v>
      </c>
      <c r="AX1090" s="12" t="s">
        <v>81</v>
      </c>
      <c r="AY1090" s="152" t="s">
        <v>386</v>
      </c>
    </row>
    <row r="1091" spans="2:65" s="13" customFormat="1" ht="10.199999999999999">
      <c r="B1091" s="157"/>
      <c r="D1091" s="151" t="s">
        <v>398</v>
      </c>
      <c r="E1091" s="158" t="s">
        <v>35</v>
      </c>
      <c r="F1091" s="159" t="s">
        <v>310</v>
      </c>
      <c r="H1091" s="160">
        <v>16.138999999999999</v>
      </c>
      <c r="I1091" s="161"/>
      <c r="L1091" s="157"/>
      <c r="M1091" s="162"/>
      <c r="T1091" s="163"/>
      <c r="AT1091" s="164" t="s">
        <v>398</v>
      </c>
      <c r="AU1091" s="164" t="s">
        <v>103</v>
      </c>
      <c r="AV1091" s="13" t="s">
        <v>91</v>
      </c>
      <c r="AW1091" s="13" t="s">
        <v>42</v>
      </c>
      <c r="AX1091" s="13" t="s">
        <v>89</v>
      </c>
      <c r="AY1091" s="164" t="s">
        <v>386</v>
      </c>
    </row>
    <row r="1092" spans="2:65" s="1" customFormat="1" ht="10.199999999999999">
      <c r="B1092" s="34"/>
      <c r="D1092" s="151" t="s">
        <v>412</v>
      </c>
      <c r="F1092" s="165" t="s">
        <v>989</v>
      </c>
      <c r="L1092" s="34"/>
      <c r="M1092" s="149"/>
      <c r="T1092" s="55"/>
      <c r="AU1092" s="18" t="s">
        <v>103</v>
      </c>
    </row>
    <row r="1093" spans="2:65" s="1" customFormat="1" ht="10.199999999999999">
      <c r="B1093" s="34"/>
      <c r="D1093" s="151" t="s">
        <v>412</v>
      </c>
      <c r="F1093" s="166" t="s">
        <v>990</v>
      </c>
      <c r="H1093" s="167">
        <v>7.3360000000000003</v>
      </c>
      <c r="L1093" s="34"/>
      <c r="M1093" s="149"/>
      <c r="T1093" s="55"/>
      <c r="AU1093" s="18" t="s">
        <v>103</v>
      </c>
    </row>
    <row r="1094" spans="2:65" s="1" customFormat="1" ht="37.799999999999997" customHeight="1">
      <c r="B1094" s="34"/>
      <c r="C1094" s="133" t="s">
        <v>991</v>
      </c>
      <c r="D1094" s="133" t="s">
        <v>390</v>
      </c>
      <c r="E1094" s="134" t="s">
        <v>992</v>
      </c>
      <c r="F1094" s="135" t="s">
        <v>993</v>
      </c>
      <c r="G1094" s="136" t="s">
        <v>393</v>
      </c>
      <c r="H1094" s="137">
        <v>6.7320000000000002</v>
      </c>
      <c r="I1094" s="138"/>
      <c r="J1094" s="139">
        <f>ROUND(I1094*H1094,2)</f>
        <v>0</v>
      </c>
      <c r="K1094" s="135" t="s">
        <v>394</v>
      </c>
      <c r="L1094" s="34"/>
      <c r="M1094" s="140" t="s">
        <v>35</v>
      </c>
      <c r="N1094" s="141" t="s">
        <v>52</v>
      </c>
      <c r="P1094" s="142">
        <f>O1094*H1094</f>
        <v>0</v>
      </c>
      <c r="Q1094" s="142">
        <v>0</v>
      </c>
      <c r="R1094" s="142">
        <f>Q1094*H1094</f>
        <v>0</v>
      </c>
      <c r="S1094" s="142">
        <v>0</v>
      </c>
      <c r="T1094" s="143">
        <f>S1094*H1094</f>
        <v>0</v>
      </c>
      <c r="AR1094" s="144" t="s">
        <v>116</v>
      </c>
      <c r="AT1094" s="144" t="s">
        <v>390</v>
      </c>
      <c r="AU1094" s="144" t="s">
        <v>103</v>
      </c>
      <c r="AY1094" s="18" t="s">
        <v>386</v>
      </c>
      <c r="BE1094" s="145">
        <f>IF(N1094="základní",J1094,0)</f>
        <v>0</v>
      </c>
      <c r="BF1094" s="145">
        <f>IF(N1094="snížená",J1094,0)</f>
        <v>0</v>
      </c>
      <c r="BG1094" s="145">
        <f>IF(N1094="zákl. přenesená",J1094,0)</f>
        <v>0</v>
      </c>
      <c r="BH1094" s="145">
        <f>IF(N1094="sníž. přenesená",J1094,0)</f>
        <v>0</v>
      </c>
      <c r="BI1094" s="145">
        <f>IF(N1094="nulová",J1094,0)</f>
        <v>0</v>
      </c>
      <c r="BJ1094" s="18" t="s">
        <v>89</v>
      </c>
      <c r="BK1094" s="145">
        <f>ROUND(I1094*H1094,2)</f>
        <v>0</v>
      </c>
      <c r="BL1094" s="18" t="s">
        <v>116</v>
      </c>
      <c r="BM1094" s="144" t="s">
        <v>994</v>
      </c>
    </row>
    <row r="1095" spans="2:65" s="1" customFormat="1" ht="10.199999999999999">
      <c r="B1095" s="34"/>
      <c r="D1095" s="146" t="s">
        <v>396</v>
      </c>
      <c r="F1095" s="147" t="s">
        <v>995</v>
      </c>
      <c r="I1095" s="148"/>
      <c r="L1095" s="34"/>
      <c r="M1095" s="149"/>
      <c r="T1095" s="55"/>
      <c r="AT1095" s="18" t="s">
        <v>396</v>
      </c>
      <c r="AU1095" s="18" t="s">
        <v>103</v>
      </c>
    </row>
    <row r="1096" spans="2:65" s="13" customFormat="1" ht="10.199999999999999">
      <c r="B1096" s="157"/>
      <c r="D1096" s="151" t="s">
        <v>398</v>
      </c>
      <c r="E1096" s="164" t="s">
        <v>35</v>
      </c>
      <c r="F1096" s="158" t="s">
        <v>996</v>
      </c>
      <c r="H1096" s="160">
        <v>6.7320000000000002</v>
      </c>
      <c r="I1096" s="161"/>
      <c r="L1096" s="157"/>
      <c r="M1096" s="162"/>
      <c r="T1096" s="163"/>
      <c r="AT1096" s="164" t="s">
        <v>398</v>
      </c>
      <c r="AU1096" s="164" t="s">
        <v>103</v>
      </c>
      <c r="AV1096" s="13" t="s">
        <v>91</v>
      </c>
      <c r="AW1096" s="13" t="s">
        <v>42</v>
      </c>
      <c r="AX1096" s="13" t="s">
        <v>89</v>
      </c>
      <c r="AY1096" s="164" t="s">
        <v>386</v>
      </c>
    </row>
    <row r="1097" spans="2:65" s="1" customFormat="1" ht="37.799999999999997" customHeight="1">
      <c r="B1097" s="34"/>
      <c r="C1097" s="133" t="s">
        <v>997</v>
      </c>
      <c r="D1097" s="133" t="s">
        <v>390</v>
      </c>
      <c r="E1097" s="134" t="s">
        <v>998</v>
      </c>
      <c r="F1097" s="135" t="s">
        <v>999</v>
      </c>
      <c r="G1097" s="136" t="s">
        <v>442</v>
      </c>
      <c r="H1097" s="137">
        <v>29.344000000000001</v>
      </c>
      <c r="I1097" s="138"/>
      <c r="J1097" s="139">
        <f>ROUND(I1097*H1097,2)</f>
        <v>0</v>
      </c>
      <c r="K1097" s="135" t="s">
        <v>394</v>
      </c>
      <c r="L1097" s="34"/>
      <c r="M1097" s="140" t="s">
        <v>35</v>
      </c>
      <c r="N1097" s="141" t="s">
        <v>52</v>
      </c>
      <c r="P1097" s="142">
        <f>O1097*H1097</f>
        <v>0</v>
      </c>
      <c r="Q1097" s="142">
        <v>8.4999999999999995E-4</v>
      </c>
      <c r="R1097" s="142">
        <f>Q1097*H1097</f>
        <v>2.49424E-2</v>
      </c>
      <c r="S1097" s="142">
        <v>0</v>
      </c>
      <c r="T1097" s="143">
        <f>S1097*H1097</f>
        <v>0</v>
      </c>
      <c r="AR1097" s="144" t="s">
        <v>116</v>
      </c>
      <c r="AT1097" s="144" t="s">
        <v>390</v>
      </c>
      <c r="AU1097" s="144" t="s">
        <v>103</v>
      </c>
      <c r="AY1097" s="18" t="s">
        <v>386</v>
      </c>
      <c r="BE1097" s="145">
        <f>IF(N1097="základní",J1097,0)</f>
        <v>0</v>
      </c>
      <c r="BF1097" s="145">
        <f>IF(N1097="snížená",J1097,0)</f>
        <v>0</v>
      </c>
      <c r="BG1097" s="145">
        <f>IF(N1097="zákl. přenesená",J1097,0)</f>
        <v>0</v>
      </c>
      <c r="BH1097" s="145">
        <f>IF(N1097="sníž. přenesená",J1097,0)</f>
        <v>0</v>
      </c>
      <c r="BI1097" s="145">
        <f>IF(N1097="nulová",J1097,0)</f>
        <v>0</v>
      </c>
      <c r="BJ1097" s="18" t="s">
        <v>89</v>
      </c>
      <c r="BK1097" s="145">
        <f>ROUND(I1097*H1097,2)</f>
        <v>0</v>
      </c>
      <c r="BL1097" s="18" t="s">
        <v>116</v>
      </c>
      <c r="BM1097" s="144" t="s">
        <v>1000</v>
      </c>
    </row>
    <row r="1098" spans="2:65" s="1" customFormat="1" ht="10.199999999999999">
      <c r="B1098" s="34"/>
      <c r="D1098" s="146" t="s">
        <v>396</v>
      </c>
      <c r="F1098" s="147" t="s">
        <v>1001</v>
      </c>
      <c r="I1098" s="148"/>
      <c r="L1098" s="34"/>
      <c r="M1098" s="149"/>
      <c r="T1098" s="55"/>
      <c r="AT1098" s="18" t="s">
        <v>396</v>
      </c>
      <c r="AU1098" s="18" t="s">
        <v>103</v>
      </c>
    </row>
    <row r="1099" spans="2:65" s="12" customFormat="1" ht="10.199999999999999">
      <c r="B1099" s="150"/>
      <c r="D1099" s="151" t="s">
        <v>398</v>
      </c>
      <c r="E1099" s="152" t="s">
        <v>35</v>
      </c>
      <c r="F1099" s="153" t="s">
        <v>399</v>
      </c>
      <c r="H1099" s="152" t="s">
        <v>35</v>
      </c>
      <c r="I1099" s="154"/>
      <c r="L1099" s="150"/>
      <c r="M1099" s="155"/>
      <c r="T1099" s="156"/>
      <c r="AT1099" s="152" t="s">
        <v>398</v>
      </c>
      <c r="AU1099" s="152" t="s">
        <v>103</v>
      </c>
      <c r="AV1099" s="12" t="s">
        <v>89</v>
      </c>
      <c r="AW1099" s="12" t="s">
        <v>42</v>
      </c>
      <c r="AX1099" s="12" t="s">
        <v>81</v>
      </c>
      <c r="AY1099" s="152" t="s">
        <v>386</v>
      </c>
    </row>
    <row r="1100" spans="2:65" s="12" customFormat="1" ht="10.199999999999999">
      <c r="B1100" s="150"/>
      <c r="D1100" s="151" t="s">
        <v>398</v>
      </c>
      <c r="E1100" s="152" t="s">
        <v>35</v>
      </c>
      <c r="F1100" s="153" t="s">
        <v>645</v>
      </c>
      <c r="H1100" s="152" t="s">
        <v>35</v>
      </c>
      <c r="I1100" s="154"/>
      <c r="L1100" s="150"/>
      <c r="M1100" s="155"/>
      <c r="T1100" s="156"/>
      <c r="AT1100" s="152" t="s">
        <v>398</v>
      </c>
      <c r="AU1100" s="152" t="s">
        <v>103</v>
      </c>
      <c r="AV1100" s="12" t="s">
        <v>89</v>
      </c>
      <c r="AW1100" s="12" t="s">
        <v>42</v>
      </c>
      <c r="AX1100" s="12" t="s">
        <v>81</v>
      </c>
      <c r="AY1100" s="152" t="s">
        <v>386</v>
      </c>
    </row>
    <row r="1101" spans="2:65" s="12" customFormat="1" ht="10.199999999999999">
      <c r="B1101" s="150"/>
      <c r="D1101" s="151" t="s">
        <v>398</v>
      </c>
      <c r="E1101" s="152" t="s">
        <v>35</v>
      </c>
      <c r="F1101" s="153" t="s">
        <v>985</v>
      </c>
      <c r="H1101" s="152" t="s">
        <v>35</v>
      </c>
      <c r="I1101" s="154"/>
      <c r="L1101" s="150"/>
      <c r="M1101" s="155"/>
      <c r="T1101" s="156"/>
      <c r="AT1101" s="152" t="s">
        <v>398</v>
      </c>
      <c r="AU1101" s="152" t="s">
        <v>103</v>
      </c>
      <c r="AV1101" s="12" t="s">
        <v>89</v>
      </c>
      <c r="AW1101" s="12" t="s">
        <v>42</v>
      </c>
      <c r="AX1101" s="12" t="s">
        <v>81</v>
      </c>
      <c r="AY1101" s="152" t="s">
        <v>386</v>
      </c>
    </row>
    <row r="1102" spans="2:65" s="12" customFormat="1" ht="10.199999999999999">
      <c r="B1102" s="150"/>
      <c r="D1102" s="151" t="s">
        <v>398</v>
      </c>
      <c r="E1102" s="152" t="s">
        <v>35</v>
      </c>
      <c r="F1102" s="153" t="s">
        <v>986</v>
      </c>
      <c r="H1102" s="152" t="s">
        <v>35</v>
      </c>
      <c r="I1102" s="154"/>
      <c r="L1102" s="150"/>
      <c r="M1102" s="155"/>
      <c r="T1102" s="156"/>
      <c r="AT1102" s="152" t="s">
        <v>398</v>
      </c>
      <c r="AU1102" s="152" t="s">
        <v>103</v>
      </c>
      <c r="AV1102" s="12" t="s">
        <v>89</v>
      </c>
      <c r="AW1102" s="12" t="s">
        <v>42</v>
      </c>
      <c r="AX1102" s="12" t="s">
        <v>81</v>
      </c>
      <c r="AY1102" s="152" t="s">
        <v>386</v>
      </c>
    </row>
    <row r="1103" spans="2:65" s="12" customFormat="1" ht="10.199999999999999">
      <c r="B1103" s="150"/>
      <c r="D1103" s="151" t="s">
        <v>398</v>
      </c>
      <c r="E1103" s="152" t="s">
        <v>35</v>
      </c>
      <c r="F1103" s="153" t="s">
        <v>1002</v>
      </c>
      <c r="H1103" s="152" t="s">
        <v>35</v>
      </c>
      <c r="I1103" s="154"/>
      <c r="L1103" s="150"/>
      <c r="M1103" s="155"/>
      <c r="T1103" s="156"/>
      <c r="AT1103" s="152" t="s">
        <v>398</v>
      </c>
      <c r="AU1103" s="152" t="s">
        <v>103</v>
      </c>
      <c r="AV1103" s="12" t="s">
        <v>89</v>
      </c>
      <c r="AW1103" s="12" t="s">
        <v>42</v>
      </c>
      <c r="AX1103" s="12" t="s">
        <v>81</v>
      </c>
      <c r="AY1103" s="152" t="s">
        <v>386</v>
      </c>
    </row>
    <row r="1104" spans="2:65" s="12" customFormat="1" ht="10.199999999999999">
      <c r="B1104" s="150"/>
      <c r="D1104" s="151" t="s">
        <v>398</v>
      </c>
      <c r="E1104" s="152" t="s">
        <v>35</v>
      </c>
      <c r="F1104" s="153" t="s">
        <v>1003</v>
      </c>
      <c r="H1104" s="152" t="s">
        <v>35</v>
      </c>
      <c r="I1104" s="154"/>
      <c r="L1104" s="150"/>
      <c r="M1104" s="155"/>
      <c r="T1104" s="156"/>
      <c r="AT1104" s="152" t="s">
        <v>398</v>
      </c>
      <c r="AU1104" s="152" t="s">
        <v>103</v>
      </c>
      <c r="AV1104" s="12" t="s">
        <v>89</v>
      </c>
      <c r="AW1104" s="12" t="s">
        <v>42</v>
      </c>
      <c r="AX1104" s="12" t="s">
        <v>81</v>
      </c>
      <c r="AY1104" s="152" t="s">
        <v>386</v>
      </c>
    </row>
    <row r="1105" spans="2:65" s="13" customFormat="1" ht="10.199999999999999">
      <c r="B1105" s="157"/>
      <c r="D1105" s="151" t="s">
        <v>398</v>
      </c>
      <c r="E1105" s="158" t="s">
        <v>35</v>
      </c>
      <c r="F1105" s="159" t="s">
        <v>314</v>
      </c>
      <c r="H1105" s="160">
        <v>29.344000000000001</v>
      </c>
      <c r="I1105" s="161"/>
      <c r="L1105" s="157"/>
      <c r="M1105" s="162"/>
      <c r="T1105" s="163"/>
      <c r="AT1105" s="164" t="s">
        <v>398</v>
      </c>
      <c r="AU1105" s="164" t="s">
        <v>103</v>
      </c>
      <c r="AV1105" s="13" t="s">
        <v>91</v>
      </c>
      <c r="AW1105" s="13" t="s">
        <v>42</v>
      </c>
      <c r="AX1105" s="13" t="s">
        <v>89</v>
      </c>
      <c r="AY1105" s="164" t="s">
        <v>386</v>
      </c>
    </row>
    <row r="1106" spans="2:65" s="1" customFormat="1" ht="10.199999999999999">
      <c r="B1106" s="34"/>
      <c r="D1106" s="151" t="s">
        <v>412</v>
      </c>
      <c r="F1106" s="165" t="s">
        <v>989</v>
      </c>
      <c r="L1106" s="34"/>
      <c r="M1106" s="149"/>
      <c r="T1106" s="55"/>
      <c r="AU1106" s="18" t="s">
        <v>103</v>
      </c>
    </row>
    <row r="1107" spans="2:65" s="1" customFormat="1" ht="10.199999999999999">
      <c r="B1107" s="34"/>
      <c r="D1107" s="151" t="s">
        <v>412</v>
      </c>
      <c r="F1107" s="166" t="s">
        <v>990</v>
      </c>
      <c r="H1107" s="167">
        <v>7.3360000000000003</v>
      </c>
      <c r="L1107" s="34"/>
      <c r="M1107" s="149"/>
      <c r="T1107" s="55"/>
      <c r="AU1107" s="18" t="s">
        <v>103</v>
      </c>
    </row>
    <row r="1108" spans="2:65" s="1" customFormat="1" ht="44.25" customHeight="1">
      <c r="B1108" s="34"/>
      <c r="C1108" s="133" t="s">
        <v>1004</v>
      </c>
      <c r="D1108" s="133" t="s">
        <v>390</v>
      </c>
      <c r="E1108" s="134" t="s">
        <v>1005</v>
      </c>
      <c r="F1108" s="135" t="s">
        <v>1006</v>
      </c>
      <c r="G1108" s="136" t="s">
        <v>442</v>
      </c>
      <c r="H1108" s="137">
        <v>29.344000000000001</v>
      </c>
      <c r="I1108" s="138"/>
      <c r="J1108" s="139">
        <f>ROUND(I1108*H1108,2)</f>
        <v>0</v>
      </c>
      <c r="K1108" s="135" t="s">
        <v>394</v>
      </c>
      <c r="L1108" s="34"/>
      <c r="M1108" s="140" t="s">
        <v>35</v>
      </c>
      <c r="N1108" s="141" t="s">
        <v>52</v>
      </c>
      <c r="P1108" s="142">
        <f>O1108*H1108</f>
        <v>0</v>
      </c>
      <c r="Q1108" s="142">
        <v>0</v>
      </c>
      <c r="R1108" s="142">
        <f>Q1108*H1108</f>
        <v>0</v>
      </c>
      <c r="S1108" s="142">
        <v>0</v>
      </c>
      <c r="T1108" s="143">
        <f>S1108*H1108</f>
        <v>0</v>
      </c>
      <c r="AR1108" s="144" t="s">
        <v>116</v>
      </c>
      <c r="AT1108" s="144" t="s">
        <v>390</v>
      </c>
      <c r="AU1108" s="144" t="s">
        <v>103</v>
      </c>
      <c r="AY1108" s="18" t="s">
        <v>386</v>
      </c>
      <c r="BE1108" s="145">
        <f>IF(N1108="základní",J1108,0)</f>
        <v>0</v>
      </c>
      <c r="BF1108" s="145">
        <f>IF(N1108="snížená",J1108,0)</f>
        <v>0</v>
      </c>
      <c r="BG1108" s="145">
        <f>IF(N1108="zákl. přenesená",J1108,0)</f>
        <v>0</v>
      </c>
      <c r="BH1108" s="145">
        <f>IF(N1108="sníž. přenesená",J1108,0)</f>
        <v>0</v>
      </c>
      <c r="BI1108" s="145">
        <f>IF(N1108="nulová",J1108,0)</f>
        <v>0</v>
      </c>
      <c r="BJ1108" s="18" t="s">
        <v>89</v>
      </c>
      <c r="BK1108" s="145">
        <f>ROUND(I1108*H1108,2)</f>
        <v>0</v>
      </c>
      <c r="BL1108" s="18" t="s">
        <v>116</v>
      </c>
      <c r="BM1108" s="144" t="s">
        <v>1007</v>
      </c>
    </row>
    <row r="1109" spans="2:65" s="1" customFormat="1" ht="10.199999999999999">
      <c r="B1109" s="34"/>
      <c r="D1109" s="146" t="s">
        <v>396</v>
      </c>
      <c r="F1109" s="147" t="s">
        <v>1008</v>
      </c>
      <c r="I1109" s="148"/>
      <c r="L1109" s="34"/>
      <c r="M1109" s="149"/>
      <c r="T1109" s="55"/>
      <c r="AT1109" s="18" t="s">
        <v>396</v>
      </c>
      <c r="AU1109" s="18" t="s">
        <v>103</v>
      </c>
    </row>
    <row r="1110" spans="2:65" s="12" customFormat="1" ht="10.199999999999999">
      <c r="B1110" s="150"/>
      <c r="D1110" s="151" t="s">
        <v>398</v>
      </c>
      <c r="E1110" s="152" t="s">
        <v>35</v>
      </c>
      <c r="F1110" s="153" t="s">
        <v>399</v>
      </c>
      <c r="H1110" s="152" t="s">
        <v>35</v>
      </c>
      <c r="I1110" s="154"/>
      <c r="L1110" s="150"/>
      <c r="M1110" s="155"/>
      <c r="T1110" s="156"/>
      <c r="AT1110" s="152" t="s">
        <v>398</v>
      </c>
      <c r="AU1110" s="152" t="s">
        <v>103</v>
      </c>
      <c r="AV1110" s="12" t="s">
        <v>89</v>
      </c>
      <c r="AW1110" s="12" t="s">
        <v>42</v>
      </c>
      <c r="AX1110" s="12" t="s">
        <v>81</v>
      </c>
      <c r="AY1110" s="152" t="s">
        <v>386</v>
      </c>
    </row>
    <row r="1111" spans="2:65" s="12" customFormat="1" ht="10.199999999999999">
      <c r="B1111" s="150"/>
      <c r="D1111" s="151" t="s">
        <v>398</v>
      </c>
      <c r="E1111" s="152" t="s">
        <v>35</v>
      </c>
      <c r="F1111" s="153" t="s">
        <v>645</v>
      </c>
      <c r="H1111" s="152" t="s">
        <v>35</v>
      </c>
      <c r="I1111" s="154"/>
      <c r="L1111" s="150"/>
      <c r="M1111" s="155"/>
      <c r="T1111" s="156"/>
      <c r="AT1111" s="152" t="s">
        <v>398</v>
      </c>
      <c r="AU1111" s="152" t="s">
        <v>103</v>
      </c>
      <c r="AV1111" s="12" t="s">
        <v>89</v>
      </c>
      <c r="AW1111" s="12" t="s">
        <v>42</v>
      </c>
      <c r="AX1111" s="12" t="s">
        <v>81</v>
      </c>
      <c r="AY1111" s="152" t="s">
        <v>386</v>
      </c>
    </row>
    <row r="1112" spans="2:65" s="12" customFormat="1" ht="10.199999999999999">
      <c r="B1112" s="150"/>
      <c r="D1112" s="151" t="s">
        <v>398</v>
      </c>
      <c r="E1112" s="152" t="s">
        <v>35</v>
      </c>
      <c r="F1112" s="153" t="s">
        <v>985</v>
      </c>
      <c r="H1112" s="152" t="s">
        <v>35</v>
      </c>
      <c r="I1112" s="154"/>
      <c r="L1112" s="150"/>
      <c r="M1112" s="155"/>
      <c r="T1112" s="156"/>
      <c r="AT1112" s="152" t="s">
        <v>398</v>
      </c>
      <c r="AU1112" s="152" t="s">
        <v>103</v>
      </c>
      <c r="AV1112" s="12" t="s">
        <v>89</v>
      </c>
      <c r="AW1112" s="12" t="s">
        <v>42</v>
      </c>
      <c r="AX1112" s="12" t="s">
        <v>81</v>
      </c>
      <c r="AY1112" s="152" t="s">
        <v>386</v>
      </c>
    </row>
    <row r="1113" spans="2:65" s="12" customFormat="1" ht="10.199999999999999">
      <c r="B1113" s="150"/>
      <c r="D1113" s="151" t="s">
        <v>398</v>
      </c>
      <c r="E1113" s="152" t="s">
        <v>35</v>
      </c>
      <c r="F1113" s="153" t="s">
        <v>986</v>
      </c>
      <c r="H1113" s="152" t="s">
        <v>35</v>
      </c>
      <c r="I1113" s="154"/>
      <c r="L1113" s="150"/>
      <c r="M1113" s="155"/>
      <c r="T1113" s="156"/>
      <c r="AT1113" s="152" t="s">
        <v>398</v>
      </c>
      <c r="AU1113" s="152" t="s">
        <v>103</v>
      </c>
      <c r="AV1113" s="12" t="s">
        <v>89</v>
      </c>
      <c r="AW1113" s="12" t="s">
        <v>42</v>
      </c>
      <c r="AX1113" s="12" t="s">
        <v>81</v>
      </c>
      <c r="AY1113" s="152" t="s">
        <v>386</v>
      </c>
    </row>
    <row r="1114" spans="2:65" s="12" customFormat="1" ht="10.199999999999999">
      <c r="B1114" s="150"/>
      <c r="D1114" s="151" t="s">
        <v>398</v>
      </c>
      <c r="E1114" s="152" t="s">
        <v>35</v>
      </c>
      <c r="F1114" s="153" t="s">
        <v>1002</v>
      </c>
      <c r="H1114" s="152" t="s">
        <v>35</v>
      </c>
      <c r="I1114" s="154"/>
      <c r="L1114" s="150"/>
      <c r="M1114" s="155"/>
      <c r="T1114" s="156"/>
      <c r="AT1114" s="152" t="s">
        <v>398</v>
      </c>
      <c r="AU1114" s="152" t="s">
        <v>103</v>
      </c>
      <c r="AV1114" s="12" t="s">
        <v>89</v>
      </c>
      <c r="AW1114" s="12" t="s">
        <v>42</v>
      </c>
      <c r="AX1114" s="12" t="s">
        <v>81</v>
      </c>
      <c r="AY1114" s="152" t="s">
        <v>386</v>
      </c>
    </row>
    <row r="1115" spans="2:65" s="12" customFormat="1" ht="10.199999999999999">
      <c r="B1115" s="150"/>
      <c r="D1115" s="151" t="s">
        <v>398</v>
      </c>
      <c r="E1115" s="152" t="s">
        <v>35</v>
      </c>
      <c r="F1115" s="153" t="s">
        <v>1003</v>
      </c>
      <c r="H1115" s="152" t="s">
        <v>35</v>
      </c>
      <c r="I1115" s="154"/>
      <c r="L1115" s="150"/>
      <c r="M1115" s="155"/>
      <c r="T1115" s="156"/>
      <c r="AT1115" s="152" t="s">
        <v>398</v>
      </c>
      <c r="AU1115" s="152" t="s">
        <v>103</v>
      </c>
      <c r="AV1115" s="12" t="s">
        <v>89</v>
      </c>
      <c r="AW1115" s="12" t="s">
        <v>42</v>
      </c>
      <c r="AX1115" s="12" t="s">
        <v>81</v>
      </c>
      <c r="AY1115" s="152" t="s">
        <v>386</v>
      </c>
    </row>
    <row r="1116" spans="2:65" s="13" customFormat="1" ht="10.199999999999999">
      <c r="B1116" s="157"/>
      <c r="D1116" s="151" t="s">
        <v>398</v>
      </c>
      <c r="E1116" s="158" t="s">
        <v>35</v>
      </c>
      <c r="F1116" s="159" t="s">
        <v>314</v>
      </c>
      <c r="H1116" s="160">
        <v>29.344000000000001</v>
      </c>
      <c r="I1116" s="161"/>
      <c r="L1116" s="157"/>
      <c r="M1116" s="162"/>
      <c r="T1116" s="163"/>
      <c r="AT1116" s="164" t="s">
        <v>398</v>
      </c>
      <c r="AU1116" s="164" t="s">
        <v>103</v>
      </c>
      <c r="AV1116" s="13" t="s">
        <v>91</v>
      </c>
      <c r="AW1116" s="13" t="s">
        <v>42</v>
      </c>
      <c r="AX1116" s="13" t="s">
        <v>89</v>
      </c>
      <c r="AY1116" s="164" t="s">
        <v>386</v>
      </c>
    </row>
    <row r="1117" spans="2:65" s="1" customFormat="1" ht="10.199999999999999">
      <c r="B1117" s="34"/>
      <c r="D1117" s="151" t="s">
        <v>412</v>
      </c>
      <c r="F1117" s="165" t="s">
        <v>989</v>
      </c>
      <c r="L1117" s="34"/>
      <c r="M1117" s="149"/>
      <c r="T1117" s="55"/>
      <c r="AU1117" s="18" t="s">
        <v>103</v>
      </c>
    </row>
    <row r="1118" spans="2:65" s="1" customFormat="1" ht="10.199999999999999">
      <c r="B1118" s="34"/>
      <c r="D1118" s="151" t="s">
        <v>412</v>
      </c>
      <c r="F1118" s="166" t="s">
        <v>990</v>
      </c>
      <c r="H1118" s="167">
        <v>7.3360000000000003</v>
      </c>
      <c r="L1118" s="34"/>
      <c r="M1118" s="149"/>
      <c r="T1118" s="55"/>
      <c r="AU1118" s="18" t="s">
        <v>103</v>
      </c>
    </row>
    <row r="1119" spans="2:65" s="1" customFormat="1" ht="62.7" customHeight="1">
      <c r="B1119" s="34"/>
      <c r="C1119" s="133" t="s">
        <v>1009</v>
      </c>
      <c r="D1119" s="133" t="s">
        <v>390</v>
      </c>
      <c r="E1119" s="134" t="s">
        <v>429</v>
      </c>
      <c r="F1119" s="135" t="s">
        <v>430</v>
      </c>
      <c r="G1119" s="136" t="s">
        <v>393</v>
      </c>
      <c r="H1119" s="137">
        <v>16.138999999999999</v>
      </c>
      <c r="I1119" s="138"/>
      <c r="J1119" s="139">
        <f>ROUND(I1119*H1119,2)</f>
        <v>0</v>
      </c>
      <c r="K1119" s="135" t="s">
        <v>394</v>
      </c>
      <c r="L1119" s="34"/>
      <c r="M1119" s="140" t="s">
        <v>35</v>
      </c>
      <c r="N1119" s="141" t="s">
        <v>52</v>
      </c>
      <c r="P1119" s="142">
        <f>O1119*H1119</f>
        <v>0</v>
      </c>
      <c r="Q1119" s="142">
        <v>0</v>
      </c>
      <c r="R1119" s="142">
        <f>Q1119*H1119</f>
        <v>0</v>
      </c>
      <c r="S1119" s="142">
        <v>0</v>
      </c>
      <c r="T1119" s="143">
        <f>S1119*H1119</f>
        <v>0</v>
      </c>
      <c r="AR1119" s="144" t="s">
        <v>116</v>
      </c>
      <c r="AT1119" s="144" t="s">
        <v>390</v>
      </c>
      <c r="AU1119" s="144" t="s">
        <v>103</v>
      </c>
      <c r="AY1119" s="18" t="s">
        <v>386</v>
      </c>
      <c r="BE1119" s="145">
        <f>IF(N1119="základní",J1119,0)</f>
        <v>0</v>
      </c>
      <c r="BF1119" s="145">
        <f>IF(N1119="snížená",J1119,0)</f>
        <v>0</v>
      </c>
      <c r="BG1119" s="145">
        <f>IF(N1119="zákl. přenesená",J1119,0)</f>
        <v>0</v>
      </c>
      <c r="BH1119" s="145">
        <f>IF(N1119="sníž. přenesená",J1119,0)</f>
        <v>0</v>
      </c>
      <c r="BI1119" s="145">
        <f>IF(N1119="nulová",J1119,0)</f>
        <v>0</v>
      </c>
      <c r="BJ1119" s="18" t="s">
        <v>89</v>
      </c>
      <c r="BK1119" s="145">
        <f>ROUND(I1119*H1119,2)</f>
        <v>0</v>
      </c>
      <c r="BL1119" s="18" t="s">
        <v>116</v>
      </c>
      <c r="BM1119" s="144" t="s">
        <v>1010</v>
      </c>
    </row>
    <row r="1120" spans="2:65" s="1" customFormat="1" ht="10.199999999999999">
      <c r="B1120" s="34"/>
      <c r="D1120" s="146" t="s">
        <v>396</v>
      </c>
      <c r="F1120" s="147" t="s">
        <v>432</v>
      </c>
      <c r="I1120" s="148"/>
      <c r="L1120" s="34"/>
      <c r="M1120" s="149"/>
      <c r="T1120" s="55"/>
      <c r="AT1120" s="18" t="s">
        <v>396</v>
      </c>
      <c r="AU1120" s="18" t="s">
        <v>103</v>
      </c>
    </row>
    <row r="1121" spans="2:65" s="12" customFormat="1" ht="10.199999999999999">
      <c r="B1121" s="150"/>
      <c r="D1121" s="151" t="s">
        <v>398</v>
      </c>
      <c r="E1121" s="152" t="s">
        <v>35</v>
      </c>
      <c r="F1121" s="153" t="s">
        <v>433</v>
      </c>
      <c r="H1121" s="152" t="s">
        <v>35</v>
      </c>
      <c r="I1121" s="154"/>
      <c r="L1121" s="150"/>
      <c r="M1121" s="155"/>
      <c r="T1121" s="156"/>
      <c r="AT1121" s="152" t="s">
        <v>398</v>
      </c>
      <c r="AU1121" s="152" t="s">
        <v>103</v>
      </c>
      <c r="AV1121" s="12" t="s">
        <v>89</v>
      </c>
      <c r="AW1121" s="12" t="s">
        <v>42</v>
      </c>
      <c r="AX1121" s="12" t="s">
        <v>81</v>
      </c>
      <c r="AY1121" s="152" t="s">
        <v>386</v>
      </c>
    </row>
    <row r="1122" spans="2:65" s="13" customFormat="1" ht="10.199999999999999">
      <c r="B1122" s="157"/>
      <c r="D1122" s="151" t="s">
        <v>398</v>
      </c>
      <c r="E1122" s="164" t="s">
        <v>35</v>
      </c>
      <c r="F1122" s="158" t="s">
        <v>1011</v>
      </c>
      <c r="H1122" s="160">
        <v>16.138999999999999</v>
      </c>
      <c r="I1122" s="161"/>
      <c r="L1122" s="157"/>
      <c r="M1122" s="162"/>
      <c r="T1122" s="163"/>
      <c r="AT1122" s="164" t="s">
        <v>398</v>
      </c>
      <c r="AU1122" s="164" t="s">
        <v>103</v>
      </c>
      <c r="AV1122" s="13" t="s">
        <v>91</v>
      </c>
      <c r="AW1122" s="13" t="s">
        <v>42</v>
      </c>
      <c r="AX1122" s="13" t="s">
        <v>89</v>
      </c>
      <c r="AY1122" s="164" t="s">
        <v>386</v>
      </c>
    </row>
    <row r="1123" spans="2:65" s="1" customFormat="1" ht="66.75" customHeight="1">
      <c r="B1123" s="34"/>
      <c r="C1123" s="133" t="s">
        <v>1012</v>
      </c>
      <c r="D1123" s="133" t="s">
        <v>390</v>
      </c>
      <c r="E1123" s="134" t="s">
        <v>435</v>
      </c>
      <c r="F1123" s="135" t="s">
        <v>436</v>
      </c>
      <c r="G1123" s="136" t="s">
        <v>393</v>
      </c>
      <c r="H1123" s="137">
        <v>161.38999999999999</v>
      </c>
      <c r="I1123" s="138"/>
      <c r="J1123" s="139">
        <f>ROUND(I1123*H1123,2)</f>
        <v>0</v>
      </c>
      <c r="K1123" s="135" t="s">
        <v>394</v>
      </c>
      <c r="L1123" s="34"/>
      <c r="M1123" s="140" t="s">
        <v>35</v>
      </c>
      <c r="N1123" s="141" t="s">
        <v>52</v>
      </c>
      <c r="P1123" s="142">
        <f>O1123*H1123</f>
        <v>0</v>
      </c>
      <c r="Q1123" s="142">
        <v>0</v>
      </c>
      <c r="R1123" s="142">
        <f>Q1123*H1123</f>
        <v>0</v>
      </c>
      <c r="S1123" s="142">
        <v>0</v>
      </c>
      <c r="T1123" s="143">
        <f>S1123*H1123</f>
        <v>0</v>
      </c>
      <c r="AR1123" s="144" t="s">
        <v>116</v>
      </c>
      <c r="AT1123" s="144" t="s">
        <v>390</v>
      </c>
      <c r="AU1123" s="144" t="s">
        <v>103</v>
      </c>
      <c r="AY1123" s="18" t="s">
        <v>386</v>
      </c>
      <c r="BE1123" s="145">
        <f>IF(N1123="základní",J1123,0)</f>
        <v>0</v>
      </c>
      <c r="BF1123" s="145">
        <f>IF(N1123="snížená",J1123,0)</f>
        <v>0</v>
      </c>
      <c r="BG1123" s="145">
        <f>IF(N1123="zákl. přenesená",J1123,0)</f>
        <v>0</v>
      </c>
      <c r="BH1123" s="145">
        <f>IF(N1123="sníž. přenesená",J1123,0)</f>
        <v>0</v>
      </c>
      <c r="BI1123" s="145">
        <f>IF(N1123="nulová",J1123,0)</f>
        <v>0</v>
      </c>
      <c r="BJ1123" s="18" t="s">
        <v>89</v>
      </c>
      <c r="BK1123" s="145">
        <f>ROUND(I1123*H1123,2)</f>
        <v>0</v>
      </c>
      <c r="BL1123" s="18" t="s">
        <v>116</v>
      </c>
      <c r="BM1123" s="144" t="s">
        <v>1013</v>
      </c>
    </row>
    <row r="1124" spans="2:65" s="1" customFormat="1" ht="10.199999999999999">
      <c r="B1124" s="34"/>
      <c r="D1124" s="146" t="s">
        <v>396</v>
      </c>
      <c r="F1124" s="147" t="s">
        <v>438</v>
      </c>
      <c r="I1124" s="148"/>
      <c r="L1124" s="34"/>
      <c r="M1124" s="149"/>
      <c r="T1124" s="55"/>
      <c r="AT1124" s="18" t="s">
        <v>396</v>
      </c>
      <c r="AU1124" s="18" t="s">
        <v>103</v>
      </c>
    </row>
    <row r="1125" spans="2:65" s="12" customFormat="1" ht="10.199999999999999">
      <c r="B1125" s="150"/>
      <c r="D1125" s="151" t="s">
        <v>398</v>
      </c>
      <c r="E1125" s="152" t="s">
        <v>35</v>
      </c>
      <c r="F1125" s="153" t="s">
        <v>433</v>
      </c>
      <c r="H1125" s="152" t="s">
        <v>35</v>
      </c>
      <c r="I1125" s="154"/>
      <c r="L1125" s="150"/>
      <c r="M1125" s="155"/>
      <c r="T1125" s="156"/>
      <c r="AT1125" s="152" t="s">
        <v>398</v>
      </c>
      <c r="AU1125" s="152" t="s">
        <v>103</v>
      </c>
      <c r="AV1125" s="12" t="s">
        <v>89</v>
      </c>
      <c r="AW1125" s="12" t="s">
        <v>42</v>
      </c>
      <c r="AX1125" s="12" t="s">
        <v>81</v>
      </c>
      <c r="AY1125" s="152" t="s">
        <v>386</v>
      </c>
    </row>
    <row r="1126" spans="2:65" s="13" customFormat="1" ht="10.199999999999999">
      <c r="B1126" s="157"/>
      <c r="D1126" s="151" t="s">
        <v>398</v>
      </c>
      <c r="E1126" s="164" t="s">
        <v>35</v>
      </c>
      <c r="F1126" s="158" t="s">
        <v>1011</v>
      </c>
      <c r="H1126" s="160">
        <v>16.138999999999999</v>
      </c>
      <c r="I1126" s="161"/>
      <c r="L1126" s="157"/>
      <c r="M1126" s="162"/>
      <c r="T1126" s="163"/>
      <c r="AT1126" s="164" t="s">
        <v>398</v>
      </c>
      <c r="AU1126" s="164" t="s">
        <v>103</v>
      </c>
      <c r="AV1126" s="13" t="s">
        <v>91</v>
      </c>
      <c r="AW1126" s="13" t="s">
        <v>42</v>
      </c>
      <c r="AX1126" s="13" t="s">
        <v>89</v>
      </c>
      <c r="AY1126" s="164" t="s">
        <v>386</v>
      </c>
    </row>
    <row r="1127" spans="2:65" s="13" customFormat="1" ht="10.199999999999999">
      <c r="B1127" s="157"/>
      <c r="D1127" s="151" t="s">
        <v>398</v>
      </c>
      <c r="F1127" s="158" t="s">
        <v>1014</v>
      </c>
      <c r="H1127" s="160">
        <v>161.38999999999999</v>
      </c>
      <c r="I1127" s="161"/>
      <c r="L1127" s="157"/>
      <c r="M1127" s="162"/>
      <c r="T1127" s="163"/>
      <c r="AT1127" s="164" t="s">
        <v>398</v>
      </c>
      <c r="AU1127" s="164" t="s">
        <v>103</v>
      </c>
      <c r="AV1127" s="13" t="s">
        <v>91</v>
      </c>
      <c r="AW1127" s="13" t="s">
        <v>4</v>
      </c>
      <c r="AX1127" s="13" t="s">
        <v>89</v>
      </c>
      <c r="AY1127" s="164" t="s">
        <v>386</v>
      </c>
    </row>
    <row r="1128" spans="2:65" s="1" customFormat="1" ht="37.799999999999997" customHeight="1">
      <c r="B1128" s="34"/>
      <c r="C1128" s="133" t="s">
        <v>1015</v>
      </c>
      <c r="D1128" s="133" t="s">
        <v>390</v>
      </c>
      <c r="E1128" s="134" t="s">
        <v>454</v>
      </c>
      <c r="F1128" s="135" t="s">
        <v>455</v>
      </c>
      <c r="G1128" s="136" t="s">
        <v>393</v>
      </c>
      <c r="H1128" s="137">
        <v>16.138999999999999</v>
      </c>
      <c r="I1128" s="138"/>
      <c r="J1128" s="139">
        <f>ROUND(I1128*H1128,2)</f>
        <v>0</v>
      </c>
      <c r="K1128" s="135" t="s">
        <v>394</v>
      </c>
      <c r="L1128" s="34"/>
      <c r="M1128" s="140" t="s">
        <v>35</v>
      </c>
      <c r="N1128" s="141" t="s">
        <v>52</v>
      </c>
      <c r="P1128" s="142">
        <f>O1128*H1128</f>
        <v>0</v>
      </c>
      <c r="Q1128" s="142">
        <v>0</v>
      </c>
      <c r="R1128" s="142">
        <f>Q1128*H1128</f>
        <v>0</v>
      </c>
      <c r="S1128" s="142">
        <v>0</v>
      </c>
      <c r="T1128" s="143">
        <f>S1128*H1128</f>
        <v>0</v>
      </c>
      <c r="AR1128" s="144" t="s">
        <v>116</v>
      </c>
      <c r="AT1128" s="144" t="s">
        <v>390</v>
      </c>
      <c r="AU1128" s="144" t="s">
        <v>103</v>
      </c>
      <c r="AY1128" s="18" t="s">
        <v>386</v>
      </c>
      <c r="BE1128" s="145">
        <f>IF(N1128="základní",J1128,0)</f>
        <v>0</v>
      </c>
      <c r="BF1128" s="145">
        <f>IF(N1128="snížená",J1128,0)</f>
        <v>0</v>
      </c>
      <c r="BG1128" s="145">
        <f>IF(N1128="zákl. přenesená",J1128,0)</f>
        <v>0</v>
      </c>
      <c r="BH1128" s="145">
        <f>IF(N1128="sníž. přenesená",J1128,0)</f>
        <v>0</v>
      </c>
      <c r="BI1128" s="145">
        <f>IF(N1128="nulová",J1128,0)</f>
        <v>0</v>
      </c>
      <c r="BJ1128" s="18" t="s">
        <v>89</v>
      </c>
      <c r="BK1128" s="145">
        <f>ROUND(I1128*H1128,2)</f>
        <v>0</v>
      </c>
      <c r="BL1128" s="18" t="s">
        <v>116</v>
      </c>
      <c r="BM1128" s="144" t="s">
        <v>1016</v>
      </c>
    </row>
    <row r="1129" spans="2:65" s="1" customFormat="1" ht="10.199999999999999">
      <c r="B1129" s="34"/>
      <c r="D1129" s="146" t="s">
        <v>396</v>
      </c>
      <c r="F1129" s="147" t="s">
        <v>457</v>
      </c>
      <c r="I1129" s="148"/>
      <c r="L1129" s="34"/>
      <c r="M1129" s="149"/>
      <c r="T1129" s="55"/>
      <c r="AT1129" s="18" t="s">
        <v>396</v>
      </c>
      <c r="AU1129" s="18" t="s">
        <v>103</v>
      </c>
    </row>
    <row r="1130" spans="2:65" s="12" customFormat="1" ht="10.199999999999999">
      <c r="B1130" s="150"/>
      <c r="D1130" s="151" t="s">
        <v>398</v>
      </c>
      <c r="E1130" s="152" t="s">
        <v>35</v>
      </c>
      <c r="F1130" s="153" t="s">
        <v>433</v>
      </c>
      <c r="H1130" s="152" t="s">
        <v>35</v>
      </c>
      <c r="I1130" s="154"/>
      <c r="L1130" s="150"/>
      <c r="M1130" s="155"/>
      <c r="T1130" s="156"/>
      <c r="AT1130" s="152" t="s">
        <v>398</v>
      </c>
      <c r="AU1130" s="152" t="s">
        <v>103</v>
      </c>
      <c r="AV1130" s="12" t="s">
        <v>89</v>
      </c>
      <c r="AW1130" s="12" t="s">
        <v>42</v>
      </c>
      <c r="AX1130" s="12" t="s">
        <v>81</v>
      </c>
      <c r="AY1130" s="152" t="s">
        <v>386</v>
      </c>
    </row>
    <row r="1131" spans="2:65" s="13" customFormat="1" ht="10.199999999999999">
      <c r="B1131" s="157"/>
      <c r="D1131" s="151" t="s">
        <v>398</v>
      </c>
      <c r="E1131" s="164" t="s">
        <v>35</v>
      </c>
      <c r="F1131" s="158" t="s">
        <v>1011</v>
      </c>
      <c r="H1131" s="160">
        <v>16.138999999999999</v>
      </c>
      <c r="I1131" s="161"/>
      <c r="L1131" s="157"/>
      <c r="M1131" s="162"/>
      <c r="T1131" s="163"/>
      <c r="AT1131" s="164" t="s">
        <v>398</v>
      </c>
      <c r="AU1131" s="164" t="s">
        <v>103</v>
      </c>
      <c r="AV1131" s="13" t="s">
        <v>91</v>
      </c>
      <c r="AW1131" s="13" t="s">
        <v>42</v>
      </c>
      <c r="AX1131" s="13" t="s">
        <v>89</v>
      </c>
      <c r="AY1131" s="164" t="s">
        <v>386</v>
      </c>
    </row>
    <row r="1132" spans="2:65" s="1" customFormat="1" ht="44.25" customHeight="1">
      <c r="B1132" s="34"/>
      <c r="C1132" s="133" t="s">
        <v>1017</v>
      </c>
      <c r="D1132" s="133" t="s">
        <v>390</v>
      </c>
      <c r="E1132" s="134" t="s">
        <v>458</v>
      </c>
      <c r="F1132" s="135" t="s">
        <v>459</v>
      </c>
      <c r="G1132" s="136" t="s">
        <v>460</v>
      </c>
      <c r="H1132" s="137">
        <v>28.242999999999999</v>
      </c>
      <c r="I1132" s="138"/>
      <c r="J1132" s="139">
        <f>ROUND(I1132*H1132,2)</f>
        <v>0</v>
      </c>
      <c r="K1132" s="135" t="s">
        <v>394</v>
      </c>
      <c r="L1132" s="34"/>
      <c r="M1132" s="140" t="s">
        <v>35</v>
      </c>
      <c r="N1132" s="141" t="s">
        <v>52</v>
      </c>
      <c r="P1132" s="142">
        <f>O1132*H1132</f>
        <v>0</v>
      </c>
      <c r="Q1132" s="142">
        <v>0</v>
      </c>
      <c r="R1132" s="142">
        <f>Q1132*H1132</f>
        <v>0</v>
      </c>
      <c r="S1132" s="142">
        <v>0</v>
      </c>
      <c r="T1132" s="143">
        <f>S1132*H1132</f>
        <v>0</v>
      </c>
      <c r="AR1132" s="144" t="s">
        <v>116</v>
      </c>
      <c r="AT1132" s="144" t="s">
        <v>390</v>
      </c>
      <c r="AU1132" s="144" t="s">
        <v>103</v>
      </c>
      <c r="AY1132" s="18" t="s">
        <v>386</v>
      </c>
      <c r="BE1132" s="145">
        <f>IF(N1132="základní",J1132,0)</f>
        <v>0</v>
      </c>
      <c r="BF1132" s="145">
        <f>IF(N1132="snížená",J1132,0)</f>
        <v>0</v>
      </c>
      <c r="BG1132" s="145">
        <f>IF(N1132="zákl. přenesená",J1132,0)</f>
        <v>0</v>
      </c>
      <c r="BH1132" s="145">
        <f>IF(N1132="sníž. přenesená",J1132,0)</f>
        <v>0</v>
      </c>
      <c r="BI1132" s="145">
        <f>IF(N1132="nulová",J1132,0)</f>
        <v>0</v>
      </c>
      <c r="BJ1132" s="18" t="s">
        <v>89</v>
      </c>
      <c r="BK1132" s="145">
        <f>ROUND(I1132*H1132,2)</f>
        <v>0</v>
      </c>
      <c r="BL1132" s="18" t="s">
        <v>116</v>
      </c>
      <c r="BM1132" s="144" t="s">
        <v>1018</v>
      </c>
    </row>
    <row r="1133" spans="2:65" s="1" customFormat="1" ht="10.199999999999999">
      <c r="B1133" s="34"/>
      <c r="D1133" s="146" t="s">
        <v>396</v>
      </c>
      <c r="F1133" s="147" t="s">
        <v>462</v>
      </c>
      <c r="I1133" s="148"/>
      <c r="L1133" s="34"/>
      <c r="M1133" s="149"/>
      <c r="T1133" s="55"/>
      <c r="AT1133" s="18" t="s">
        <v>396</v>
      </c>
      <c r="AU1133" s="18" t="s">
        <v>103</v>
      </c>
    </row>
    <row r="1134" spans="2:65" s="12" customFormat="1" ht="10.199999999999999">
      <c r="B1134" s="150"/>
      <c r="D1134" s="151" t="s">
        <v>398</v>
      </c>
      <c r="E1134" s="152" t="s">
        <v>35</v>
      </c>
      <c r="F1134" s="153" t="s">
        <v>433</v>
      </c>
      <c r="H1134" s="152" t="s">
        <v>35</v>
      </c>
      <c r="I1134" s="154"/>
      <c r="L1134" s="150"/>
      <c r="M1134" s="155"/>
      <c r="T1134" s="156"/>
      <c r="AT1134" s="152" t="s">
        <v>398</v>
      </c>
      <c r="AU1134" s="152" t="s">
        <v>103</v>
      </c>
      <c r="AV1134" s="12" t="s">
        <v>89</v>
      </c>
      <c r="AW1134" s="12" t="s">
        <v>42</v>
      </c>
      <c r="AX1134" s="12" t="s">
        <v>81</v>
      </c>
      <c r="AY1134" s="152" t="s">
        <v>386</v>
      </c>
    </row>
    <row r="1135" spans="2:65" s="13" customFormat="1" ht="10.199999999999999">
      <c r="B1135" s="157"/>
      <c r="D1135" s="151" t="s">
        <v>398</v>
      </c>
      <c r="E1135" s="164" t="s">
        <v>35</v>
      </c>
      <c r="F1135" s="158" t="s">
        <v>1011</v>
      </c>
      <c r="H1135" s="160">
        <v>16.138999999999999</v>
      </c>
      <c r="I1135" s="161"/>
      <c r="L1135" s="157"/>
      <c r="M1135" s="162"/>
      <c r="T1135" s="163"/>
      <c r="AT1135" s="164" t="s">
        <v>398</v>
      </c>
      <c r="AU1135" s="164" t="s">
        <v>103</v>
      </c>
      <c r="AV1135" s="13" t="s">
        <v>91</v>
      </c>
      <c r="AW1135" s="13" t="s">
        <v>42</v>
      </c>
      <c r="AX1135" s="13" t="s">
        <v>89</v>
      </c>
      <c r="AY1135" s="164" t="s">
        <v>386</v>
      </c>
    </row>
    <row r="1136" spans="2:65" s="13" customFormat="1" ht="10.199999999999999">
      <c r="B1136" s="157"/>
      <c r="D1136" s="151" t="s">
        <v>398</v>
      </c>
      <c r="F1136" s="158" t="s">
        <v>1019</v>
      </c>
      <c r="H1136" s="160">
        <v>28.242999999999999</v>
      </c>
      <c r="I1136" s="161"/>
      <c r="L1136" s="157"/>
      <c r="M1136" s="162"/>
      <c r="T1136" s="163"/>
      <c r="AT1136" s="164" t="s">
        <v>398</v>
      </c>
      <c r="AU1136" s="164" t="s">
        <v>103</v>
      </c>
      <c r="AV1136" s="13" t="s">
        <v>91</v>
      </c>
      <c r="AW1136" s="13" t="s">
        <v>4</v>
      </c>
      <c r="AX1136" s="13" t="s">
        <v>89</v>
      </c>
      <c r="AY1136" s="164" t="s">
        <v>386</v>
      </c>
    </row>
    <row r="1137" spans="2:65" s="1" customFormat="1" ht="44.25" customHeight="1">
      <c r="B1137" s="34"/>
      <c r="C1137" s="133" t="s">
        <v>1020</v>
      </c>
      <c r="D1137" s="133" t="s">
        <v>390</v>
      </c>
      <c r="E1137" s="134" t="s">
        <v>1021</v>
      </c>
      <c r="F1137" s="135" t="s">
        <v>1022</v>
      </c>
      <c r="G1137" s="136" t="s">
        <v>393</v>
      </c>
      <c r="H1137" s="137">
        <v>11.297000000000001</v>
      </c>
      <c r="I1137" s="138"/>
      <c r="J1137" s="139">
        <f>ROUND(I1137*H1137,2)</f>
        <v>0</v>
      </c>
      <c r="K1137" s="135" t="s">
        <v>394</v>
      </c>
      <c r="L1137" s="34"/>
      <c r="M1137" s="140" t="s">
        <v>35</v>
      </c>
      <c r="N1137" s="141" t="s">
        <v>52</v>
      </c>
      <c r="P1137" s="142">
        <f>O1137*H1137</f>
        <v>0</v>
      </c>
      <c r="Q1137" s="142">
        <v>0</v>
      </c>
      <c r="R1137" s="142">
        <f>Q1137*H1137</f>
        <v>0</v>
      </c>
      <c r="S1137" s="142">
        <v>0</v>
      </c>
      <c r="T1137" s="143">
        <f>S1137*H1137</f>
        <v>0</v>
      </c>
      <c r="AR1137" s="144" t="s">
        <v>116</v>
      </c>
      <c r="AT1137" s="144" t="s">
        <v>390</v>
      </c>
      <c r="AU1137" s="144" t="s">
        <v>103</v>
      </c>
      <c r="AY1137" s="18" t="s">
        <v>386</v>
      </c>
      <c r="BE1137" s="145">
        <f>IF(N1137="základní",J1137,0)</f>
        <v>0</v>
      </c>
      <c r="BF1137" s="145">
        <f>IF(N1137="snížená",J1137,0)</f>
        <v>0</v>
      </c>
      <c r="BG1137" s="145">
        <f>IF(N1137="zákl. přenesená",J1137,0)</f>
        <v>0</v>
      </c>
      <c r="BH1137" s="145">
        <f>IF(N1137="sníž. přenesená",J1137,0)</f>
        <v>0</v>
      </c>
      <c r="BI1137" s="145">
        <f>IF(N1137="nulová",J1137,0)</f>
        <v>0</v>
      </c>
      <c r="BJ1137" s="18" t="s">
        <v>89</v>
      </c>
      <c r="BK1137" s="145">
        <f>ROUND(I1137*H1137,2)</f>
        <v>0</v>
      </c>
      <c r="BL1137" s="18" t="s">
        <v>116</v>
      </c>
      <c r="BM1137" s="144" t="s">
        <v>1023</v>
      </c>
    </row>
    <row r="1138" spans="2:65" s="1" customFormat="1" ht="10.199999999999999">
      <c r="B1138" s="34"/>
      <c r="D1138" s="146" t="s">
        <v>396</v>
      </c>
      <c r="F1138" s="147" t="s">
        <v>1024</v>
      </c>
      <c r="I1138" s="148"/>
      <c r="L1138" s="34"/>
      <c r="M1138" s="149"/>
      <c r="T1138" s="55"/>
      <c r="AT1138" s="18" t="s">
        <v>396</v>
      </c>
      <c r="AU1138" s="18" t="s">
        <v>103</v>
      </c>
    </row>
    <row r="1139" spans="2:65" s="12" customFormat="1" ht="10.199999999999999">
      <c r="B1139" s="150"/>
      <c r="D1139" s="151" t="s">
        <v>398</v>
      </c>
      <c r="E1139" s="152" t="s">
        <v>35</v>
      </c>
      <c r="F1139" s="153" t="s">
        <v>399</v>
      </c>
      <c r="H1139" s="152" t="s">
        <v>35</v>
      </c>
      <c r="I1139" s="154"/>
      <c r="L1139" s="150"/>
      <c r="M1139" s="155"/>
      <c r="T1139" s="156"/>
      <c r="AT1139" s="152" t="s">
        <v>398</v>
      </c>
      <c r="AU1139" s="152" t="s">
        <v>103</v>
      </c>
      <c r="AV1139" s="12" t="s">
        <v>89</v>
      </c>
      <c r="AW1139" s="12" t="s">
        <v>42</v>
      </c>
      <c r="AX1139" s="12" t="s">
        <v>81</v>
      </c>
      <c r="AY1139" s="152" t="s">
        <v>386</v>
      </c>
    </row>
    <row r="1140" spans="2:65" s="12" customFormat="1" ht="10.199999999999999">
      <c r="B1140" s="150"/>
      <c r="D1140" s="151" t="s">
        <v>398</v>
      </c>
      <c r="E1140" s="152" t="s">
        <v>35</v>
      </c>
      <c r="F1140" s="153" t="s">
        <v>645</v>
      </c>
      <c r="H1140" s="152" t="s">
        <v>35</v>
      </c>
      <c r="I1140" s="154"/>
      <c r="L1140" s="150"/>
      <c r="M1140" s="155"/>
      <c r="T1140" s="156"/>
      <c r="AT1140" s="152" t="s">
        <v>398</v>
      </c>
      <c r="AU1140" s="152" t="s">
        <v>103</v>
      </c>
      <c r="AV1140" s="12" t="s">
        <v>89</v>
      </c>
      <c r="AW1140" s="12" t="s">
        <v>42</v>
      </c>
      <c r="AX1140" s="12" t="s">
        <v>81</v>
      </c>
      <c r="AY1140" s="152" t="s">
        <v>386</v>
      </c>
    </row>
    <row r="1141" spans="2:65" s="12" customFormat="1" ht="10.199999999999999">
      <c r="B1141" s="150"/>
      <c r="D1141" s="151" t="s">
        <v>398</v>
      </c>
      <c r="E1141" s="152" t="s">
        <v>35</v>
      </c>
      <c r="F1141" s="153" t="s">
        <v>985</v>
      </c>
      <c r="H1141" s="152" t="s">
        <v>35</v>
      </c>
      <c r="I1141" s="154"/>
      <c r="L1141" s="150"/>
      <c r="M1141" s="155"/>
      <c r="T1141" s="156"/>
      <c r="AT1141" s="152" t="s">
        <v>398</v>
      </c>
      <c r="AU1141" s="152" t="s">
        <v>103</v>
      </c>
      <c r="AV1141" s="12" t="s">
        <v>89</v>
      </c>
      <c r="AW1141" s="12" t="s">
        <v>42</v>
      </c>
      <c r="AX1141" s="12" t="s">
        <v>81</v>
      </c>
      <c r="AY1141" s="152" t="s">
        <v>386</v>
      </c>
    </row>
    <row r="1142" spans="2:65" s="12" customFormat="1" ht="10.199999999999999">
      <c r="B1142" s="150"/>
      <c r="D1142" s="151" t="s">
        <v>398</v>
      </c>
      <c r="E1142" s="152" t="s">
        <v>35</v>
      </c>
      <c r="F1142" s="153" t="s">
        <v>988</v>
      </c>
      <c r="H1142" s="152" t="s">
        <v>35</v>
      </c>
      <c r="I1142" s="154"/>
      <c r="L1142" s="150"/>
      <c r="M1142" s="155"/>
      <c r="T1142" s="156"/>
      <c r="AT1142" s="152" t="s">
        <v>398</v>
      </c>
      <c r="AU1142" s="152" t="s">
        <v>103</v>
      </c>
      <c r="AV1142" s="12" t="s">
        <v>89</v>
      </c>
      <c r="AW1142" s="12" t="s">
        <v>42</v>
      </c>
      <c r="AX1142" s="12" t="s">
        <v>81</v>
      </c>
      <c r="AY1142" s="152" t="s">
        <v>386</v>
      </c>
    </row>
    <row r="1143" spans="2:65" s="12" customFormat="1" ht="10.199999999999999">
      <c r="B1143" s="150"/>
      <c r="D1143" s="151" t="s">
        <v>398</v>
      </c>
      <c r="E1143" s="152" t="s">
        <v>35</v>
      </c>
      <c r="F1143" s="153" t="s">
        <v>1025</v>
      </c>
      <c r="H1143" s="152" t="s">
        <v>35</v>
      </c>
      <c r="I1143" s="154"/>
      <c r="L1143" s="150"/>
      <c r="M1143" s="155"/>
      <c r="T1143" s="156"/>
      <c r="AT1143" s="152" t="s">
        <v>398</v>
      </c>
      <c r="AU1143" s="152" t="s">
        <v>103</v>
      </c>
      <c r="AV1143" s="12" t="s">
        <v>89</v>
      </c>
      <c r="AW1143" s="12" t="s">
        <v>42</v>
      </c>
      <c r="AX1143" s="12" t="s">
        <v>81</v>
      </c>
      <c r="AY1143" s="152" t="s">
        <v>386</v>
      </c>
    </row>
    <row r="1144" spans="2:65" s="12" customFormat="1" ht="10.199999999999999">
      <c r="B1144" s="150"/>
      <c r="D1144" s="151" t="s">
        <v>398</v>
      </c>
      <c r="E1144" s="152" t="s">
        <v>35</v>
      </c>
      <c r="F1144" s="153" t="s">
        <v>1026</v>
      </c>
      <c r="H1144" s="152" t="s">
        <v>35</v>
      </c>
      <c r="I1144" s="154"/>
      <c r="L1144" s="150"/>
      <c r="M1144" s="155"/>
      <c r="T1144" s="156"/>
      <c r="AT1144" s="152" t="s">
        <v>398</v>
      </c>
      <c r="AU1144" s="152" t="s">
        <v>103</v>
      </c>
      <c r="AV1144" s="12" t="s">
        <v>89</v>
      </c>
      <c r="AW1144" s="12" t="s">
        <v>42</v>
      </c>
      <c r="AX1144" s="12" t="s">
        <v>81</v>
      </c>
      <c r="AY1144" s="152" t="s">
        <v>386</v>
      </c>
    </row>
    <row r="1145" spans="2:65" s="12" customFormat="1" ht="10.199999999999999">
      <c r="B1145" s="150"/>
      <c r="D1145" s="151" t="s">
        <v>398</v>
      </c>
      <c r="E1145" s="152" t="s">
        <v>35</v>
      </c>
      <c r="F1145" s="153" t="s">
        <v>1027</v>
      </c>
      <c r="H1145" s="152" t="s">
        <v>35</v>
      </c>
      <c r="I1145" s="154"/>
      <c r="L1145" s="150"/>
      <c r="M1145" s="155"/>
      <c r="T1145" s="156"/>
      <c r="AT1145" s="152" t="s">
        <v>398</v>
      </c>
      <c r="AU1145" s="152" t="s">
        <v>103</v>
      </c>
      <c r="AV1145" s="12" t="s">
        <v>89</v>
      </c>
      <c r="AW1145" s="12" t="s">
        <v>42</v>
      </c>
      <c r="AX1145" s="12" t="s">
        <v>81</v>
      </c>
      <c r="AY1145" s="152" t="s">
        <v>386</v>
      </c>
    </row>
    <row r="1146" spans="2:65" s="12" customFormat="1" ht="10.199999999999999">
      <c r="B1146" s="150"/>
      <c r="D1146" s="151" t="s">
        <v>398</v>
      </c>
      <c r="E1146" s="152" t="s">
        <v>35</v>
      </c>
      <c r="F1146" s="153" t="s">
        <v>1028</v>
      </c>
      <c r="H1146" s="152" t="s">
        <v>35</v>
      </c>
      <c r="I1146" s="154"/>
      <c r="L1146" s="150"/>
      <c r="M1146" s="155"/>
      <c r="T1146" s="156"/>
      <c r="AT1146" s="152" t="s">
        <v>398</v>
      </c>
      <c r="AU1146" s="152" t="s">
        <v>103</v>
      </c>
      <c r="AV1146" s="12" t="s">
        <v>89</v>
      </c>
      <c r="AW1146" s="12" t="s">
        <v>42</v>
      </c>
      <c r="AX1146" s="12" t="s">
        <v>81</v>
      </c>
      <c r="AY1146" s="152" t="s">
        <v>386</v>
      </c>
    </row>
    <row r="1147" spans="2:65" s="13" customFormat="1" ht="10.199999999999999">
      <c r="B1147" s="157"/>
      <c r="D1147" s="151" t="s">
        <v>398</v>
      </c>
      <c r="E1147" s="158" t="s">
        <v>35</v>
      </c>
      <c r="F1147" s="159" t="s">
        <v>318</v>
      </c>
      <c r="H1147" s="160">
        <v>11.297000000000001</v>
      </c>
      <c r="I1147" s="161"/>
      <c r="L1147" s="157"/>
      <c r="M1147" s="162"/>
      <c r="T1147" s="163"/>
      <c r="AT1147" s="164" t="s">
        <v>398</v>
      </c>
      <c r="AU1147" s="164" t="s">
        <v>103</v>
      </c>
      <c r="AV1147" s="13" t="s">
        <v>91</v>
      </c>
      <c r="AW1147" s="13" t="s">
        <v>42</v>
      </c>
      <c r="AX1147" s="13" t="s">
        <v>89</v>
      </c>
      <c r="AY1147" s="164" t="s">
        <v>386</v>
      </c>
    </row>
    <row r="1148" spans="2:65" s="1" customFormat="1" ht="10.199999999999999">
      <c r="B1148" s="34"/>
      <c r="D1148" s="151" t="s">
        <v>412</v>
      </c>
      <c r="F1148" s="165" t="s">
        <v>989</v>
      </c>
      <c r="L1148" s="34"/>
      <c r="M1148" s="149"/>
      <c r="T1148" s="55"/>
      <c r="AU1148" s="18" t="s">
        <v>103</v>
      </c>
    </row>
    <row r="1149" spans="2:65" s="1" customFormat="1" ht="10.199999999999999">
      <c r="B1149" s="34"/>
      <c r="D1149" s="151" t="s">
        <v>412</v>
      </c>
      <c r="F1149" s="166" t="s">
        <v>990</v>
      </c>
      <c r="H1149" s="167">
        <v>7.3360000000000003</v>
      </c>
      <c r="L1149" s="34"/>
      <c r="M1149" s="149"/>
      <c r="T1149" s="55"/>
      <c r="AU1149" s="18" t="s">
        <v>103</v>
      </c>
    </row>
    <row r="1150" spans="2:65" s="1" customFormat="1" ht="16.5" customHeight="1">
      <c r="B1150" s="34"/>
      <c r="C1150" s="168" t="s">
        <v>1029</v>
      </c>
      <c r="D1150" s="168" t="s">
        <v>523</v>
      </c>
      <c r="E1150" s="169" t="s">
        <v>1030</v>
      </c>
      <c r="F1150" s="170" t="s">
        <v>1031</v>
      </c>
      <c r="G1150" s="171" t="s">
        <v>460</v>
      </c>
      <c r="H1150" s="172">
        <v>22.594000000000001</v>
      </c>
      <c r="I1150" s="173"/>
      <c r="J1150" s="174">
        <f>ROUND(I1150*H1150,2)</f>
        <v>0</v>
      </c>
      <c r="K1150" s="170" t="s">
        <v>394</v>
      </c>
      <c r="L1150" s="175"/>
      <c r="M1150" s="176" t="s">
        <v>35</v>
      </c>
      <c r="N1150" s="177" t="s">
        <v>52</v>
      </c>
      <c r="P1150" s="142">
        <f>O1150*H1150</f>
        <v>0</v>
      </c>
      <c r="Q1150" s="142">
        <v>1</v>
      </c>
      <c r="R1150" s="142">
        <f>Q1150*H1150</f>
        <v>22.594000000000001</v>
      </c>
      <c r="S1150" s="142">
        <v>0</v>
      </c>
      <c r="T1150" s="143">
        <f>S1150*H1150</f>
        <v>0</v>
      </c>
      <c r="AR1150" s="144" t="s">
        <v>470</v>
      </c>
      <c r="AT1150" s="144" t="s">
        <v>523</v>
      </c>
      <c r="AU1150" s="144" t="s">
        <v>103</v>
      </c>
      <c r="AY1150" s="18" t="s">
        <v>386</v>
      </c>
      <c r="BE1150" s="145">
        <f>IF(N1150="základní",J1150,0)</f>
        <v>0</v>
      </c>
      <c r="BF1150" s="145">
        <f>IF(N1150="snížená",J1150,0)</f>
        <v>0</v>
      </c>
      <c r="BG1150" s="145">
        <f>IF(N1150="zákl. přenesená",J1150,0)</f>
        <v>0</v>
      </c>
      <c r="BH1150" s="145">
        <f>IF(N1150="sníž. přenesená",J1150,0)</f>
        <v>0</v>
      </c>
      <c r="BI1150" s="145">
        <f>IF(N1150="nulová",J1150,0)</f>
        <v>0</v>
      </c>
      <c r="BJ1150" s="18" t="s">
        <v>89</v>
      </c>
      <c r="BK1150" s="145">
        <f>ROUND(I1150*H1150,2)</f>
        <v>0</v>
      </c>
      <c r="BL1150" s="18" t="s">
        <v>116</v>
      </c>
      <c r="BM1150" s="144" t="s">
        <v>1032</v>
      </c>
    </row>
    <row r="1151" spans="2:65" s="13" customFormat="1" ht="10.199999999999999">
      <c r="B1151" s="157"/>
      <c r="D1151" s="151" t="s">
        <v>398</v>
      </c>
      <c r="F1151" s="158" t="s">
        <v>1033</v>
      </c>
      <c r="H1151" s="160">
        <v>22.594000000000001</v>
      </c>
      <c r="I1151" s="161"/>
      <c r="L1151" s="157"/>
      <c r="M1151" s="162"/>
      <c r="T1151" s="163"/>
      <c r="AT1151" s="164" t="s">
        <v>398</v>
      </c>
      <c r="AU1151" s="164" t="s">
        <v>103</v>
      </c>
      <c r="AV1151" s="13" t="s">
        <v>91</v>
      </c>
      <c r="AW1151" s="13" t="s">
        <v>4</v>
      </c>
      <c r="AX1151" s="13" t="s">
        <v>89</v>
      </c>
      <c r="AY1151" s="164" t="s">
        <v>386</v>
      </c>
    </row>
    <row r="1152" spans="2:65" s="1" customFormat="1" ht="66.75" customHeight="1">
      <c r="B1152" s="34"/>
      <c r="C1152" s="133" t="s">
        <v>1034</v>
      </c>
      <c r="D1152" s="133" t="s">
        <v>390</v>
      </c>
      <c r="E1152" s="134" t="s">
        <v>1035</v>
      </c>
      <c r="F1152" s="135" t="s">
        <v>1036</v>
      </c>
      <c r="G1152" s="136" t="s">
        <v>393</v>
      </c>
      <c r="H1152" s="137">
        <v>3.8050000000000002</v>
      </c>
      <c r="I1152" s="138"/>
      <c r="J1152" s="139">
        <f>ROUND(I1152*H1152,2)</f>
        <v>0</v>
      </c>
      <c r="K1152" s="135" t="s">
        <v>394</v>
      </c>
      <c r="L1152" s="34"/>
      <c r="M1152" s="140" t="s">
        <v>35</v>
      </c>
      <c r="N1152" s="141" t="s">
        <v>52</v>
      </c>
      <c r="P1152" s="142">
        <f>O1152*H1152</f>
        <v>0</v>
      </c>
      <c r="Q1152" s="142">
        <v>0</v>
      </c>
      <c r="R1152" s="142">
        <f>Q1152*H1152</f>
        <v>0</v>
      </c>
      <c r="S1152" s="142">
        <v>0</v>
      </c>
      <c r="T1152" s="143">
        <f>S1152*H1152</f>
        <v>0</v>
      </c>
      <c r="AR1152" s="144" t="s">
        <v>116</v>
      </c>
      <c r="AT1152" s="144" t="s">
        <v>390</v>
      </c>
      <c r="AU1152" s="144" t="s">
        <v>103</v>
      </c>
      <c r="AY1152" s="18" t="s">
        <v>386</v>
      </c>
      <c r="BE1152" s="145">
        <f>IF(N1152="základní",J1152,0)</f>
        <v>0</v>
      </c>
      <c r="BF1152" s="145">
        <f>IF(N1152="snížená",J1152,0)</f>
        <v>0</v>
      </c>
      <c r="BG1152" s="145">
        <f>IF(N1152="zákl. přenesená",J1152,0)</f>
        <v>0</v>
      </c>
      <c r="BH1152" s="145">
        <f>IF(N1152="sníž. přenesená",J1152,0)</f>
        <v>0</v>
      </c>
      <c r="BI1152" s="145">
        <f>IF(N1152="nulová",J1152,0)</f>
        <v>0</v>
      </c>
      <c r="BJ1152" s="18" t="s">
        <v>89</v>
      </c>
      <c r="BK1152" s="145">
        <f>ROUND(I1152*H1152,2)</f>
        <v>0</v>
      </c>
      <c r="BL1152" s="18" t="s">
        <v>116</v>
      </c>
      <c r="BM1152" s="144" t="s">
        <v>1037</v>
      </c>
    </row>
    <row r="1153" spans="2:65" s="1" customFormat="1" ht="10.199999999999999">
      <c r="B1153" s="34"/>
      <c r="D1153" s="146" t="s">
        <v>396</v>
      </c>
      <c r="F1153" s="147" t="s">
        <v>1038</v>
      </c>
      <c r="I1153" s="148"/>
      <c r="L1153" s="34"/>
      <c r="M1153" s="149"/>
      <c r="T1153" s="55"/>
      <c r="AT1153" s="18" t="s">
        <v>396</v>
      </c>
      <c r="AU1153" s="18" t="s">
        <v>103</v>
      </c>
    </row>
    <row r="1154" spans="2:65" s="12" customFormat="1" ht="10.199999999999999">
      <c r="B1154" s="150"/>
      <c r="D1154" s="151" t="s">
        <v>398</v>
      </c>
      <c r="E1154" s="152" t="s">
        <v>35</v>
      </c>
      <c r="F1154" s="153" t="s">
        <v>399</v>
      </c>
      <c r="H1154" s="152" t="s">
        <v>35</v>
      </c>
      <c r="I1154" s="154"/>
      <c r="L1154" s="150"/>
      <c r="M1154" s="155"/>
      <c r="T1154" s="156"/>
      <c r="AT1154" s="152" t="s">
        <v>398</v>
      </c>
      <c r="AU1154" s="152" t="s">
        <v>103</v>
      </c>
      <c r="AV1154" s="12" t="s">
        <v>89</v>
      </c>
      <c r="AW1154" s="12" t="s">
        <v>42</v>
      </c>
      <c r="AX1154" s="12" t="s">
        <v>81</v>
      </c>
      <c r="AY1154" s="152" t="s">
        <v>386</v>
      </c>
    </row>
    <row r="1155" spans="2:65" s="12" customFormat="1" ht="10.199999999999999">
      <c r="B1155" s="150"/>
      <c r="D1155" s="151" t="s">
        <v>398</v>
      </c>
      <c r="E1155" s="152" t="s">
        <v>35</v>
      </c>
      <c r="F1155" s="153" t="s">
        <v>645</v>
      </c>
      <c r="H1155" s="152" t="s">
        <v>35</v>
      </c>
      <c r="I1155" s="154"/>
      <c r="L1155" s="150"/>
      <c r="M1155" s="155"/>
      <c r="T1155" s="156"/>
      <c r="AT1155" s="152" t="s">
        <v>398</v>
      </c>
      <c r="AU1155" s="152" t="s">
        <v>103</v>
      </c>
      <c r="AV1155" s="12" t="s">
        <v>89</v>
      </c>
      <c r="AW1155" s="12" t="s">
        <v>42</v>
      </c>
      <c r="AX1155" s="12" t="s">
        <v>81</v>
      </c>
      <c r="AY1155" s="152" t="s">
        <v>386</v>
      </c>
    </row>
    <row r="1156" spans="2:65" s="12" customFormat="1" ht="10.199999999999999">
      <c r="B1156" s="150"/>
      <c r="D1156" s="151" t="s">
        <v>398</v>
      </c>
      <c r="E1156" s="152" t="s">
        <v>35</v>
      </c>
      <c r="F1156" s="153" t="s">
        <v>1039</v>
      </c>
      <c r="H1156" s="152" t="s">
        <v>35</v>
      </c>
      <c r="I1156" s="154"/>
      <c r="L1156" s="150"/>
      <c r="M1156" s="155"/>
      <c r="T1156" s="156"/>
      <c r="AT1156" s="152" t="s">
        <v>398</v>
      </c>
      <c r="AU1156" s="152" t="s">
        <v>103</v>
      </c>
      <c r="AV1156" s="12" t="s">
        <v>89</v>
      </c>
      <c r="AW1156" s="12" t="s">
        <v>42</v>
      </c>
      <c r="AX1156" s="12" t="s">
        <v>81</v>
      </c>
      <c r="AY1156" s="152" t="s">
        <v>386</v>
      </c>
    </row>
    <row r="1157" spans="2:65" s="12" customFormat="1" ht="10.199999999999999">
      <c r="B1157" s="150"/>
      <c r="D1157" s="151" t="s">
        <v>398</v>
      </c>
      <c r="E1157" s="152" t="s">
        <v>35</v>
      </c>
      <c r="F1157" s="153" t="s">
        <v>1040</v>
      </c>
      <c r="H1157" s="152" t="s">
        <v>35</v>
      </c>
      <c r="I1157" s="154"/>
      <c r="L1157" s="150"/>
      <c r="M1157" s="155"/>
      <c r="T1157" s="156"/>
      <c r="AT1157" s="152" t="s">
        <v>398</v>
      </c>
      <c r="AU1157" s="152" t="s">
        <v>103</v>
      </c>
      <c r="AV1157" s="12" t="s">
        <v>89</v>
      </c>
      <c r="AW1157" s="12" t="s">
        <v>42</v>
      </c>
      <c r="AX1157" s="12" t="s">
        <v>81</v>
      </c>
      <c r="AY1157" s="152" t="s">
        <v>386</v>
      </c>
    </row>
    <row r="1158" spans="2:65" s="12" customFormat="1" ht="10.199999999999999">
      <c r="B1158" s="150"/>
      <c r="D1158" s="151" t="s">
        <v>398</v>
      </c>
      <c r="E1158" s="152" t="s">
        <v>35</v>
      </c>
      <c r="F1158" s="153" t="s">
        <v>1041</v>
      </c>
      <c r="H1158" s="152" t="s">
        <v>35</v>
      </c>
      <c r="I1158" s="154"/>
      <c r="L1158" s="150"/>
      <c r="M1158" s="155"/>
      <c r="T1158" s="156"/>
      <c r="AT1158" s="152" t="s">
        <v>398</v>
      </c>
      <c r="AU1158" s="152" t="s">
        <v>103</v>
      </c>
      <c r="AV1158" s="12" t="s">
        <v>89</v>
      </c>
      <c r="AW1158" s="12" t="s">
        <v>42</v>
      </c>
      <c r="AX1158" s="12" t="s">
        <v>81</v>
      </c>
      <c r="AY1158" s="152" t="s">
        <v>386</v>
      </c>
    </row>
    <row r="1159" spans="2:65" s="12" customFormat="1" ht="10.199999999999999">
      <c r="B1159" s="150"/>
      <c r="D1159" s="151" t="s">
        <v>398</v>
      </c>
      <c r="E1159" s="152" t="s">
        <v>35</v>
      </c>
      <c r="F1159" s="153" t="s">
        <v>1042</v>
      </c>
      <c r="H1159" s="152" t="s">
        <v>35</v>
      </c>
      <c r="I1159" s="154"/>
      <c r="L1159" s="150"/>
      <c r="M1159" s="155"/>
      <c r="T1159" s="156"/>
      <c r="AT1159" s="152" t="s">
        <v>398</v>
      </c>
      <c r="AU1159" s="152" t="s">
        <v>103</v>
      </c>
      <c r="AV1159" s="12" t="s">
        <v>89</v>
      </c>
      <c r="AW1159" s="12" t="s">
        <v>42</v>
      </c>
      <c r="AX1159" s="12" t="s">
        <v>81</v>
      </c>
      <c r="AY1159" s="152" t="s">
        <v>386</v>
      </c>
    </row>
    <row r="1160" spans="2:65" s="13" customFormat="1" ht="10.199999999999999">
      <c r="B1160" s="157"/>
      <c r="D1160" s="151" t="s">
        <v>398</v>
      </c>
      <c r="E1160" s="158" t="s">
        <v>35</v>
      </c>
      <c r="F1160" s="159" t="s">
        <v>322</v>
      </c>
      <c r="H1160" s="160">
        <v>3.8050000000000002</v>
      </c>
      <c r="I1160" s="161"/>
      <c r="L1160" s="157"/>
      <c r="M1160" s="162"/>
      <c r="T1160" s="163"/>
      <c r="AT1160" s="164" t="s">
        <v>398</v>
      </c>
      <c r="AU1160" s="164" t="s">
        <v>103</v>
      </c>
      <c r="AV1160" s="13" t="s">
        <v>91</v>
      </c>
      <c r="AW1160" s="13" t="s">
        <v>42</v>
      </c>
      <c r="AX1160" s="13" t="s">
        <v>89</v>
      </c>
      <c r="AY1160" s="164" t="s">
        <v>386</v>
      </c>
    </row>
    <row r="1161" spans="2:65" s="1" customFormat="1" ht="10.199999999999999">
      <c r="B1161" s="34"/>
      <c r="D1161" s="151" t="s">
        <v>412</v>
      </c>
      <c r="F1161" s="165" t="s">
        <v>989</v>
      </c>
      <c r="L1161" s="34"/>
      <c r="M1161" s="149"/>
      <c r="T1161" s="55"/>
      <c r="AU1161" s="18" t="s">
        <v>103</v>
      </c>
    </row>
    <row r="1162" spans="2:65" s="1" customFormat="1" ht="10.199999999999999">
      <c r="B1162" s="34"/>
      <c r="D1162" s="151" t="s">
        <v>412</v>
      </c>
      <c r="F1162" s="166" t="s">
        <v>990</v>
      </c>
      <c r="H1162" s="167">
        <v>7.3360000000000003</v>
      </c>
      <c r="L1162" s="34"/>
      <c r="M1162" s="149"/>
      <c r="T1162" s="55"/>
      <c r="AU1162" s="18" t="s">
        <v>103</v>
      </c>
    </row>
    <row r="1163" spans="2:65" s="1" customFormat="1" ht="16.5" customHeight="1">
      <c r="B1163" s="34"/>
      <c r="C1163" s="168" t="s">
        <v>1043</v>
      </c>
      <c r="D1163" s="168" t="s">
        <v>523</v>
      </c>
      <c r="E1163" s="169" t="s">
        <v>1044</v>
      </c>
      <c r="F1163" s="170" t="s">
        <v>1045</v>
      </c>
      <c r="G1163" s="171" t="s">
        <v>460</v>
      </c>
      <c r="H1163" s="172">
        <v>7.61</v>
      </c>
      <c r="I1163" s="173"/>
      <c r="J1163" s="174">
        <f>ROUND(I1163*H1163,2)</f>
        <v>0</v>
      </c>
      <c r="K1163" s="170" t="s">
        <v>394</v>
      </c>
      <c r="L1163" s="175"/>
      <c r="M1163" s="176" t="s">
        <v>35</v>
      </c>
      <c r="N1163" s="177" t="s">
        <v>52</v>
      </c>
      <c r="P1163" s="142">
        <f>O1163*H1163</f>
        <v>0</v>
      </c>
      <c r="Q1163" s="142">
        <v>1</v>
      </c>
      <c r="R1163" s="142">
        <f>Q1163*H1163</f>
        <v>7.61</v>
      </c>
      <c r="S1163" s="142">
        <v>0</v>
      </c>
      <c r="T1163" s="143">
        <f>S1163*H1163</f>
        <v>0</v>
      </c>
      <c r="AR1163" s="144" t="s">
        <v>470</v>
      </c>
      <c r="AT1163" s="144" t="s">
        <v>523</v>
      </c>
      <c r="AU1163" s="144" t="s">
        <v>103</v>
      </c>
      <c r="AY1163" s="18" t="s">
        <v>386</v>
      </c>
      <c r="BE1163" s="145">
        <f>IF(N1163="základní",J1163,0)</f>
        <v>0</v>
      </c>
      <c r="BF1163" s="145">
        <f>IF(N1163="snížená",J1163,0)</f>
        <v>0</v>
      </c>
      <c r="BG1163" s="145">
        <f>IF(N1163="zákl. přenesená",J1163,0)</f>
        <v>0</v>
      </c>
      <c r="BH1163" s="145">
        <f>IF(N1163="sníž. přenesená",J1163,0)</f>
        <v>0</v>
      </c>
      <c r="BI1163" s="145">
        <f>IF(N1163="nulová",J1163,0)</f>
        <v>0</v>
      </c>
      <c r="BJ1163" s="18" t="s">
        <v>89</v>
      </c>
      <c r="BK1163" s="145">
        <f>ROUND(I1163*H1163,2)</f>
        <v>0</v>
      </c>
      <c r="BL1163" s="18" t="s">
        <v>116</v>
      </c>
      <c r="BM1163" s="144" t="s">
        <v>1046</v>
      </c>
    </row>
    <row r="1164" spans="2:65" s="13" customFormat="1" ht="10.199999999999999">
      <c r="B1164" s="157"/>
      <c r="D1164" s="151" t="s">
        <v>398</v>
      </c>
      <c r="F1164" s="158" t="s">
        <v>1047</v>
      </c>
      <c r="H1164" s="160">
        <v>7.61</v>
      </c>
      <c r="I1164" s="161"/>
      <c r="L1164" s="157"/>
      <c r="M1164" s="162"/>
      <c r="T1164" s="163"/>
      <c r="AT1164" s="164" t="s">
        <v>398</v>
      </c>
      <c r="AU1164" s="164" t="s">
        <v>103</v>
      </c>
      <c r="AV1164" s="13" t="s">
        <v>91</v>
      </c>
      <c r="AW1164" s="13" t="s">
        <v>4</v>
      </c>
      <c r="AX1164" s="13" t="s">
        <v>89</v>
      </c>
      <c r="AY1164" s="164" t="s">
        <v>386</v>
      </c>
    </row>
    <row r="1165" spans="2:65" s="1" customFormat="1" ht="33" customHeight="1">
      <c r="B1165" s="34"/>
      <c r="C1165" s="133" t="s">
        <v>1048</v>
      </c>
      <c r="D1165" s="133" t="s">
        <v>390</v>
      </c>
      <c r="E1165" s="134" t="s">
        <v>1049</v>
      </c>
      <c r="F1165" s="135" t="s">
        <v>1050</v>
      </c>
      <c r="G1165" s="136" t="s">
        <v>393</v>
      </c>
      <c r="H1165" s="137">
        <v>0.80700000000000005</v>
      </c>
      <c r="I1165" s="138"/>
      <c r="J1165" s="139">
        <f>ROUND(I1165*H1165,2)</f>
        <v>0</v>
      </c>
      <c r="K1165" s="135" t="s">
        <v>394</v>
      </c>
      <c r="L1165" s="34"/>
      <c r="M1165" s="140" t="s">
        <v>35</v>
      </c>
      <c r="N1165" s="141" t="s">
        <v>52</v>
      </c>
      <c r="P1165" s="142">
        <f>O1165*H1165</f>
        <v>0</v>
      </c>
      <c r="Q1165" s="142">
        <v>0</v>
      </c>
      <c r="R1165" s="142">
        <f>Q1165*H1165</f>
        <v>0</v>
      </c>
      <c r="S1165" s="142">
        <v>0</v>
      </c>
      <c r="T1165" s="143">
        <f>S1165*H1165</f>
        <v>0</v>
      </c>
      <c r="AR1165" s="144" t="s">
        <v>116</v>
      </c>
      <c r="AT1165" s="144" t="s">
        <v>390</v>
      </c>
      <c r="AU1165" s="144" t="s">
        <v>103</v>
      </c>
      <c r="AY1165" s="18" t="s">
        <v>386</v>
      </c>
      <c r="BE1165" s="145">
        <f>IF(N1165="základní",J1165,0)</f>
        <v>0</v>
      </c>
      <c r="BF1165" s="145">
        <f>IF(N1165="snížená",J1165,0)</f>
        <v>0</v>
      </c>
      <c r="BG1165" s="145">
        <f>IF(N1165="zákl. přenesená",J1165,0)</f>
        <v>0</v>
      </c>
      <c r="BH1165" s="145">
        <f>IF(N1165="sníž. přenesená",J1165,0)</f>
        <v>0</v>
      </c>
      <c r="BI1165" s="145">
        <f>IF(N1165="nulová",J1165,0)</f>
        <v>0</v>
      </c>
      <c r="BJ1165" s="18" t="s">
        <v>89</v>
      </c>
      <c r="BK1165" s="145">
        <f>ROUND(I1165*H1165,2)</f>
        <v>0</v>
      </c>
      <c r="BL1165" s="18" t="s">
        <v>116</v>
      </c>
      <c r="BM1165" s="144" t="s">
        <v>1051</v>
      </c>
    </row>
    <row r="1166" spans="2:65" s="1" customFormat="1" ht="10.199999999999999">
      <c r="B1166" s="34"/>
      <c r="D1166" s="146" t="s">
        <v>396</v>
      </c>
      <c r="F1166" s="147" t="s">
        <v>1052</v>
      </c>
      <c r="I1166" s="148"/>
      <c r="L1166" s="34"/>
      <c r="M1166" s="149"/>
      <c r="T1166" s="55"/>
      <c r="AT1166" s="18" t="s">
        <v>396</v>
      </c>
      <c r="AU1166" s="18" t="s">
        <v>103</v>
      </c>
    </row>
    <row r="1167" spans="2:65" s="12" customFormat="1" ht="10.199999999999999">
      <c r="B1167" s="150"/>
      <c r="D1167" s="151" t="s">
        <v>398</v>
      </c>
      <c r="E1167" s="152" t="s">
        <v>35</v>
      </c>
      <c r="F1167" s="153" t="s">
        <v>399</v>
      </c>
      <c r="H1167" s="152" t="s">
        <v>35</v>
      </c>
      <c r="I1167" s="154"/>
      <c r="L1167" s="150"/>
      <c r="M1167" s="155"/>
      <c r="T1167" s="156"/>
      <c r="AT1167" s="152" t="s">
        <v>398</v>
      </c>
      <c r="AU1167" s="152" t="s">
        <v>103</v>
      </c>
      <c r="AV1167" s="12" t="s">
        <v>89</v>
      </c>
      <c r="AW1167" s="12" t="s">
        <v>42</v>
      </c>
      <c r="AX1167" s="12" t="s">
        <v>81</v>
      </c>
      <c r="AY1167" s="152" t="s">
        <v>386</v>
      </c>
    </row>
    <row r="1168" spans="2:65" s="12" customFormat="1" ht="10.199999999999999">
      <c r="B1168" s="150"/>
      <c r="D1168" s="151" t="s">
        <v>398</v>
      </c>
      <c r="E1168" s="152" t="s">
        <v>35</v>
      </c>
      <c r="F1168" s="153" t="s">
        <v>645</v>
      </c>
      <c r="H1168" s="152" t="s">
        <v>35</v>
      </c>
      <c r="I1168" s="154"/>
      <c r="L1168" s="150"/>
      <c r="M1168" s="155"/>
      <c r="T1168" s="156"/>
      <c r="AT1168" s="152" t="s">
        <v>398</v>
      </c>
      <c r="AU1168" s="152" t="s">
        <v>103</v>
      </c>
      <c r="AV1168" s="12" t="s">
        <v>89</v>
      </c>
      <c r="AW1168" s="12" t="s">
        <v>42</v>
      </c>
      <c r="AX1168" s="12" t="s">
        <v>81</v>
      </c>
      <c r="AY1168" s="152" t="s">
        <v>386</v>
      </c>
    </row>
    <row r="1169" spans="2:65" s="12" customFormat="1" ht="10.199999999999999">
      <c r="B1169" s="150"/>
      <c r="D1169" s="151" t="s">
        <v>398</v>
      </c>
      <c r="E1169" s="152" t="s">
        <v>35</v>
      </c>
      <c r="F1169" s="153" t="s">
        <v>985</v>
      </c>
      <c r="H1169" s="152" t="s">
        <v>35</v>
      </c>
      <c r="I1169" s="154"/>
      <c r="L1169" s="150"/>
      <c r="M1169" s="155"/>
      <c r="T1169" s="156"/>
      <c r="AT1169" s="152" t="s">
        <v>398</v>
      </c>
      <c r="AU1169" s="152" t="s">
        <v>103</v>
      </c>
      <c r="AV1169" s="12" t="s">
        <v>89</v>
      </c>
      <c r="AW1169" s="12" t="s">
        <v>42</v>
      </c>
      <c r="AX1169" s="12" t="s">
        <v>81</v>
      </c>
      <c r="AY1169" s="152" t="s">
        <v>386</v>
      </c>
    </row>
    <row r="1170" spans="2:65" s="12" customFormat="1" ht="10.199999999999999">
      <c r="B1170" s="150"/>
      <c r="D1170" s="151" t="s">
        <v>398</v>
      </c>
      <c r="E1170" s="152" t="s">
        <v>35</v>
      </c>
      <c r="F1170" s="153" t="s">
        <v>1053</v>
      </c>
      <c r="H1170" s="152" t="s">
        <v>35</v>
      </c>
      <c r="I1170" s="154"/>
      <c r="L1170" s="150"/>
      <c r="M1170" s="155"/>
      <c r="T1170" s="156"/>
      <c r="AT1170" s="152" t="s">
        <v>398</v>
      </c>
      <c r="AU1170" s="152" t="s">
        <v>103</v>
      </c>
      <c r="AV1170" s="12" t="s">
        <v>89</v>
      </c>
      <c r="AW1170" s="12" t="s">
        <v>42</v>
      </c>
      <c r="AX1170" s="12" t="s">
        <v>81</v>
      </c>
      <c r="AY1170" s="152" t="s">
        <v>386</v>
      </c>
    </row>
    <row r="1171" spans="2:65" s="12" customFormat="1" ht="10.199999999999999">
      <c r="B1171" s="150"/>
      <c r="D1171" s="151" t="s">
        <v>398</v>
      </c>
      <c r="E1171" s="152" t="s">
        <v>35</v>
      </c>
      <c r="F1171" s="153" t="s">
        <v>1054</v>
      </c>
      <c r="H1171" s="152" t="s">
        <v>35</v>
      </c>
      <c r="I1171" s="154"/>
      <c r="L1171" s="150"/>
      <c r="M1171" s="155"/>
      <c r="T1171" s="156"/>
      <c r="AT1171" s="152" t="s">
        <v>398</v>
      </c>
      <c r="AU1171" s="152" t="s">
        <v>103</v>
      </c>
      <c r="AV1171" s="12" t="s">
        <v>89</v>
      </c>
      <c r="AW1171" s="12" t="s">
        <v>42</v>
      </c>
      <c r="AX1171" s="12" t="s">
        <v>81</v>
      </c>
      <c r="AY1171" s="152" t="s">
        <v>386</v>
      </c>
    </row>
    <row r="1172" spans="2:65" s="13" customFormat="1" ht="10.199999999999999">
      <c r="B1172" s="157"/>
      <c r="D1172" s="151" t="s">
        <v>398</v>
      </c>
      <c r="E1172" s="158" t="s">
        <v>35</v>
      </c>
      <c r="F1172" s="159" t="s">
        <v>326</v>
      </c>
      <c r="H1172" s="160">
        <v>0.80700000000000005</v>
      </c>
      <c r="I1172" s="161"/>
      <c r="L1172" s="157"/>
      <c r="M1172" s="162"/>
      <c r="T1172" s="163"/>
      <c r="AT1172" s="164" t="s">
        <v>398</v>
      </c>
      <c r="AU1172" s="164" t="s">
        <v>103</v>
      </c>
      <c r="AV1172" s="13" t="s">
        <v>91</v>
      </c>
      <c r="AW1172" s="13" t="s">
        <v>42</v>
      </c>
      <c r="AX1172" s="13" t="s">
        <v>89</v>
      </c>
      <c r="AY1172" s="164" t="s">
        <v>386</v>
      </c>
    </row>
    <row r="1173" spans="2:65" s="1" customFormat="1" ht="10.199999999999999">
      <c r="B1173" s="34"/>
      <c r="D1173" s="151" t="s">
        <v>412</v>
      </c>
      <c r="F1173" s="165" t="s">
        <v>989</v>
      </c>
      <c r="L1173" s="34"/>
      <c r="M1173" s="149"/>
      <c r="T1173" s="55"/>
      <c r="AU1173" s="18" t="s">
        <v>103</v>
      </c>
    </row>
    <row r="1174" spans="2:65" s="1" customFormat="1" ht="10.199999999999999">
      <c r="B1174" s="34"/>
      <c r="D1174" s="151" t="s">
        <v>412</v>
      </c>
      <c r="F1174" s="166" t="s">
        <v>990</v>
      </c>
      <c r="H1174" s="167">
        <v>7.3360000000000003</v>
      </c>
      <c r="L1174" s="34"/>
      <c r="M1174" s="149"/>
      <c r="T1174" s="55"/>
      <c r="AU1174" s="18" t="s">
        <v>103</v>
      </c>
    </row>
    <row r="1175" spans="2:65" s="1" customFormat="1" ht="24.15" customHeight="1">
      <c r="B1175" s="34"/>
      <c r="C1175" s="133" t="s">
        <v>1055</v>
      </c>
      <c r="D1175" s="133" t="s">
        <v>390</v>
      </c>
      <c r="E1175" s="134" t="s">
        <v>1056</v>
      </c>
      <c r="F1175" s="135" t="s">
        <v>1057</v>
      </c>
      <c r="G1175" s="136" t="s">
        <v>689</v>
      </c>
      <c r="H1175" s="137">
        <v>7.3360000000000003</v>
      </c>
      <c r="I1175" s="138"/>
      <c r="J1175" s="139">
        <f>ROUND(I1175*H1175,2)</f>
        <v>0</v>
      </c>
      <c r="K1175" s="135" t="s">
        <v>394</v>
      </c>
      <c r="L1175" s="34"/>
      <c r="M1175" s="140" t="s">
        <v>35</v>
      </c>
      <c r="N1175" s="141" t="s">
        <v>52</v>
      </c>
      <c r="P1175" s="142">
        <f>O1175*H1175</f>
        <v>0</v>
      </c>
      <c r="Q1175" s="142">
        <v>1.0000000000000001E-5</v>
      </c>
      <c r="R1175" s="142">
        <f>Q1175*H1175</f>
        <v>7.3360000000000002E-5</v>
      </c>
      <c r="S1175" s="142">
        <v>0</v>
      </c>
      <c r="T1175" s="143">
        <f>S1175*H1175</f>
        <v>0</v>
      </c>
      <c r="AR1175" s="144" t="s">
        <v>116</v>
      </c>
      <c r="AT1175" s="144" t="s">
        <v>390</v>
      </c>
      <c r="AU1175" s="144" t="s">
        <v>103</v>
      </c>
      <c r="AY1175" s="18" t="s">
        <v>386</v>
      </c>
      <c r="BE1175" s="145">
        <f>IF(N1175="základní",J1175,0)</f>
        <v>0</v>
      </c>
      <c r="BF1175" s="145">
        <f>IF(N1175="snížená",J1175,0)</f>
        <v>0</v>
      </c>
      <c r="BG1175" s="145">
        <f>IF(N1175="zákl. přenesená",J1175,0)</f>
        <v>0</v>
      </c>
      <c r="BH1175" s="145">
        <f>IF(N1175="sníž. přenesená",J1175,0)</f>
        <v>0</v>
      </c>
      <c r="BI1175" s="145">
        <f>IF(N1175="nulová",J1175,0)</f>
        <v>0</v>
      </c>
      <c r="BJ1175" s="18" t="s">
        <v>89</v>
      </c>
      <c r="BK1175" s="145">
        <f>ROUND(I1175*H1175,2)</f>
        <v>0</v>
      </c>
      <c r="BL1175" s="18" t="s">
        <v>116</v>
      </c>
      <c r="BM1175" s="144" t="s">
        <v>1058</v>
      </c>
    </row>
    <row r="1176" spans="2:65" s="1" customFormat="1" ht="10.199999999999999">
      <c r="B1176" s="34"/>
      <c r="D1176" s="146" t="s">
        <v>396</v>
      </c>
      <c r="F1176" s="147" t="s">
        <v>1059</v>
      </c>
      <c r="I1176" s="148"/>
      <c r="L1176" s="34"/>
      <c r="M1176" s="149"/>
      <c r="T1176" s="55"/>
      <c r="AT1176" s="18" t="s">
        <v>396</v>
      </c>
      <c r="AU1176" s="18" t="s">
        <v>103</v>
      </c>
    </row>
    <row r="1177" spans="2:65" s="12" customFormat="1" ht="10.199999999999999">
      <c r="B1177" s="150"/>
      <c r="D1177" s="151" t="s">
        <v>398</v>
      </c>
      <c r="E1177" s="152" t="s">
        <v>35</v>
      </c>
      <c r="F1177" s="153" t="s">
        <v>399</v>
      </c>
      <c r="H1177" s="152" t="s">
        <v>35</v>
      </c>
      <c r="I1177" s="154"/>
      <c r="L1177" s="150"/>
      <c r="M1177" s="155"/>
      <c r="T1177" s="156"/>
      <c r="AT1177" s="152" t="s">
        <v>398</v>
      </c>
      <c r="AU1177" s="152" t="s">
        <v>103</v>
      </c>
      <c r="AV1177" s="12" t="s">
        <v>89</v>
      </c>
      <c r="AW1177" s="12" t="s">
        <v>42</v>
      </c>
      <c r="AX1177" s="12" t="s">
        <v>81</v>
      </c>
      <c r="AY1177" s="152" t="s">
        <v>386</v>
      </c>
    </row>
    <row r="1178" spans="2:65" s="12" customFormat="1" ht="10.199999999999999">
      <c r="B1178" s="150"/>
      <c r="D1178" s="151" t="s">
        <v>398</v>
      </c>
      <c r="E1178" s="152" t="s">
        <v>35</v>
      </c>
      <c r="F1178" s="153" t="s">
        <v>645</v>
      </c>
      <c r="H1178" s="152" t="s">
        <v>35</v>
      </c>
      <c r="I1178" s="154"/>
      <c r="L1178" s="150"/>
      <c r="M1178" s="155"/>
      <c r="T1178" s="156"/>
      <c r="AT1178" s="152" t="s">
        <v>398</v>
      </c>
      <c r="AU1178" s="152" t="s">
        <v>103</v>
      </c>
      <c r="AV1178" s="12" t="s">
        <v>89</v>
      </c>
      <c r="AW1178" s="12" t="s">
        <v>42</v>
      </c>
      <c r="AX1178" s="12" t="s">
        <v>81</v>
      </c>
      <c r="AY1178" s="152" t="s">
        <v>386</v>
      </c>
    </row>
    <row r="1179" spans="2:65" s="12" customFormat="1" ht="10.199999999999999">
      <c r="B1179" s="150"/>
      <c r="D1179" s="151" t="s">
        <v>398</v>
      </c>
      <c r="E1179" s="152" t="s">
        <v>35</v>
      </c>
      <c r="F1179" s="153" t="s">
        <v>1060</v>
      </c>
      <c r="H1179" s="152" t="s">
        <v>35</v>
      </c>
      <c r="I1179" s="154"/>
      <c r="L1179" s="150"/>
      <c r="M1179" s="155"/>
      <c r="T1179" s="156"/>
      <c r="AT1179" s="152" t="s">
        <v>398</v>
      </c>
      <c r="AU1179" s="152" t="s">
        <v>103</v>
      </c>
      <c r="AV1179" s="12" t="s">
        <v>89</v>
      </c>
      <c r="AW1179" s="12" t="s">
        <v>42</v>
      </c>
      <c r="AX1179" s="12" t="s">
        <v>81</v>
      </c>
      <c r="AY1179" s="152" t="s">
        <v>386</v>
      </c>
    </row>
    <row r="1180" spans="2:65" s="13" customFormat="1" ht="10.199999999999999">
      <c r="B1180" s="157"/>
      <c r="D1180" s="151" t="s">
        <v>398</v>
      </c>
      <c r="E1180" s="158" t="s">
        <v>35</v>
      </c>
      <c r="F1180" s="159" t="s">
        <v>330</v>
      </c>
      <c r="H1180" s="160">
        <v>7.3360000000000003</v>
      </c>
      <c r="I1180" s="161"/>
      <c r="L1180" s="157"/>
      <c r="M1180" s="162"/>
      <c r="T1180" s="163"/>
      <c r="AT1180" s="164" t="s">
        <v>398</v>
      </c>
      <c r="AU1180" s="164" t="s">
        <v>103</v>
      </c>
      <c r="AV1180" s="13" t="s">
        <v>91</v>
      </c>
      <c r="AW1180" s="13" t="s">
        <v>42</v>
      </c>
      <c r="AX1180" s="13" t="s">
        <v>89</v>
      </c>
      <c r="AY1180" s="164" t="s">
        <v>386</v>
      </c>
    </row>
    <row r="1181" spans="2:65" s="1" customFormat="1" ht="10.199999999999999">
      <c r="B1181" s="34"/>
      <c r="D1181" s="151" t="s">
        <v>412</v>
      </c>
      <c r="F1181" s="165" t="s">
        <v>989</v>
      </c>
      <c r="L1181" s="34"/>
      <c r="M1181" s="149"/>
      <c r="T1181" s="55"/>
      <c r="AU1181" s="18" t="s">
        <v>103</v>
      </c>
    </row>
    <row r="1182" spans="2:65" s="1" customFormat="1" ht="10.199999999999999">
      <c r="B1182" s="34"/>
      <c r="D1182" s="151" t="s">
        <v>412</v>
      </c>
      <c r="F1182" s="166" t="s">
        <v>990</v>
      </c>
      <c r="H1182" s="167">
        <v>7.3360000000000003</v>
      </c>
      <c r="L1182" s="34"/>
      <c r="M1182" s="149"/>
      <c r="T1182" s="55"/>
      <c r="AU1182" s="18" t="s">
        <v>103</v>
      </c>
    </row>
    <row r="1183" spans="2:65" s="1" customFormat="1" ht="24.15" customHeight="1">
      <c r="B1183" s="34"/>
      <c r="C1183" s="168" t="s">
        <v>1061</v>
      </c>
      <c r="D1183" s="168" t="s">
        <v>523</v>
      </c>
      <c r="E1183" s="169" t="s">
        <v>1062</v>
      </c>
      <c r="F1183" s="170" t="s">
        <v>1063</v>
      </c>
      <c r="G1183" s="171" t="s">
        <v>689</v>
      </c>
      <c r="H1183" s="172">
        <v>7.556</v>
      </c>
      <c r="I1183" s="173"/>
      <c r="J1183" s="174">
        <f>ROUND(I1183*H1183,2)</f>
        <v>0</v>
      </c>
      <c r="K1183" s="170" t="s">
        <v>394</v>
      </c>
      <c r="L1183" s="175"/>
      <c r="M1183" s="176" t="s">
        <v>35</v>
      </c>
      <c r="N1183" s="177" t="s">
        <v>52</v>
      </c>
      <c r="P1183" s="142">
        <f>O1183*H1183</f>
        <v>0</v>
      </c>
      <c r="Q1183" s="142">
        <v>6.7299999999999999E-3</v>
      </c>
      <c r="R1183" s="142">
        <f>Q1183*H1183</f>
        <v>5.0851880000000002E-2</v>
      </c>
      <c r="S1183" s="142">
        <v>0</v>
      </c>
      <c r="T1183" s="143">
        <f>S1183*H1183</f>
        <v>0</v>
      </c>
      <c r="AR1183" s="144" t="s">
        <v>470</v>
      </c>
      <c r="AT1183" s="144" t="s">
        <v>523</v>
      </c>
      <c r="AU1183" s="144" t="s">
        <v>103</v>
      </c>
      <c r="AY1183" s="18" t="s">
        <v>386</v>
      </c>
      <c r="BE1183" s="145">
        <f>IF(N1183="základní",J1183,0)</f>
        <v>0</v>
      </c>
      <c r="BF1183" s="145">
        <f>IF(N1183="snížená",J1183,0)</f>
        <v>0</v>
      </c>
      <c r="BG1183" s="145">
        <f>IF(N1183="zákl. přenesená",J1183,0)</f>
        <v>0</v>
      </c>
      <c r="BH1183" s="145">
        <f>IF(N1183="sníž. přenesená",J1183,0)</f>
        <v>0</v>
      </c>
      <c r="BI1183" s="145">
        <f>IF(N1183="nulová",J1183,0)</f>
        <v>0</v>
      </c>
      <c r="BJ1183" s="18" t="s">
        <v>89</v>
      </c>
      <c r="BK1183" s="145">
        <f>ROUND(I1183*H1183,2)</f>
        <v>0</v>
      </c>
      <c r="BL1183" s="18" t="s">
        <v>116</v>
      </c>
      <c r="BM1183" s="144" t="s">
        <v>1064</v>
      </c>
    </row>
    <row r="1184" spans="2:65" s="13" customFormat="1" ht="10.199999999999999">
      <c r="B1184" s="157"/>
      <c r="D1184" s="151" t="s">
        <v>398</v>
      </c>
      <c r="F1184" s="158" t="s">
        <v>1065</v>
      </c>
      <c r="H1184" s="160">
        <v>7.556</v>
      </c>
      <c r="I1184" s="161"/>
      <c r="L1184" s="157"/>
      <c r="M1184" s="162"/>
      <c r="T1184" s="163"/>
      <c r="AT1184" s="164" t="s">
        <v>398</v>
      </c>
      <c r="AU1184" s="164" t="s">
        <v>103</v>
      </c>
      <c r="AV1184" s="13" t="s">
        <v>91</v>
      </c>
      <c r="AW1184" s="13" t="s">
        <v>4</v>
      </c>
      <c r="AX1184" s="13" t="s">
        <v>89</v>
      </c>
      <c r="AY1184" s="164" t="s">
        <v>386</v>
      </c>
    </row>
    <row r="1185" spans="2:65" s="1" customFormat="1" ht="44.25" customHeight="1">
      <c r="B1185" s="34"/>
      <c r="C1185" s="133" t="s">
        <v>1066</v>
      </c>
      <c r="D1185" s="133" t="s">
        <v>390</v>
      </c>
      <c r="E1185" s="134" t="s">
        <v>1067</v>
      </c>
      <c r="F1185" s="135" t="s">
        <v>1068</v>
      </c>
      <c r="G1185" s="136" t="s">
        <v>1069</v>
      </c>
      <c r="H1185" s="137">
        <v>3</v>
      </c>
      <c r="I1185" s="138"/>
      <c r="J1185" s="139">
        <f>ROUND(I1185*H1185,2)</f>
        <v>0</v>
      </c>
      <c r="K1185" s="135" t="s">
        <v>394</v>
      </c>
      <c r="L1185" s="34"/>
      <c r="M1185" s="140" t="s">
        <v>35</v>
      </c>
      <c r="N1185" s="141" t="s">
        <v>52</v>
      </c>
      <c r="P1185" s="142">
        <f>O1185*H1185</f>
        <v>0</v>
      </c>
      <c r="Q1185" s="142">
        <v>0</v>
      </c>
      <c r="R1185" s="142">
        <f>Q1185*H1185</f>
        <v>0</v>
      </c>
      <c r="S1185" s="142">
        <v>0</v>
      </c>
      <c r="T1185" s="143">
        <f>S1185*H1185</f>
        <v>0</v>
      </c>
      <c r="AR1185" s="144" t="s">
        <v>116</v>
      </c>
      <c r="AT1185" s="144" t="s">
        <v>390</v>
      </c>
      <c r="AU1185" s="144" t="s">
        <v>103</v>
      </c>
      <c r="AY1185" s="18" t="s">
        <v>386</v>
      </c>
      <c r="BE1185" s="145">
        <f>IF(N1185="základní",J1185,0)</f>
        <v>0</v>
      </c>
      <c r="BF1185" s="145">
        <f>IF(N1185="snížená",J1185,0)</f>
        <v>0</v>
      </c>
      <c r="BG1185" s="145">
        <f>IF(N1185="zákl. přenesená",J1185,0)</f>
        <v>0</v>
      </c>
      <c r="BH1185" s="145">
        <f>IF(N1185="sníž. přenesená",J1185,0)</f>
        <v>0</v>
      </c>
      <c r="BI1185" s="145">
        <f>IF(N1185="nulová",J1185,0)</f>
        <v>0</v>
      </c>
      <c r="BJ1185" s="18" t="s">
        <v>89</v>
      </c>
      <c r="BK1185" s="145">
        <f>ROUND(I1185*H1185,2)</f>
        <v>0</v>
      </c>
      <c r="BL1185" s="18" t="s">
        <v>116</v>
      </c>
      <c r="BM1185" s="144" t="s">
        <v>1070</v>
      </c>
    </row>
    <row r="1186" spans="2:65" s="1" customFormat="1" ht="10.199999999999999">
      <c r="B1186" s="34"/>
      <c r="D1186" s="146" t="s">
        <v>396</v>
      </c>
      <c r="F1186" s="147" t="s">
        <v>1071</v>
      </c>
      <c r="I1186" s="148"/>
      <c r="L1186" s="34"/>
      <c r="M1186" s="149"/>
      <c r="T1186" s="55"/>
      <c r="AT1186" s="18" t="s">
        <v>396</v>
      </c>
      <c r="AU1186" s="18" t="s">
        <v>103</v>
      </c>
    </row>
    <row r="1187" spans="2:65" s="12" customFormat="1" ht="10.199999999999999">
      <c r="B1187" s="150"/>
      <c r="D1187" s="151" t="s">
        <v>398</v>
      </c>
      <c r="E1187" s="152" t="s">
        <v>35</v>
      </c>
      <c r="F1187" s="153" t="s">
        <v>399</v>
      </c>
      <c r="H1187" s="152" t="s">
        <v>35</v>
      </c>
      <c r="I1187" s="154"/>
      <c r="L1187" s="150"/>
      <c r="M1187" s="155"/>
      <c r="T1187" s="156"/>
      <c r="AT1187" s="152" t="s">
        <v>398</v>
      </c>
      <c r="AU1187" s="152" t="s">
        <v>103</v>
      </c>
      <c r="AV1187" s="12" t="s">
        <v>89</v>
      </c>
      <c r="AW1187" s="12" t="s">
        <v>42</v>
      </c>
      <c r="AX1187" s="12" t="s">
        <v>81</v>
      </c>
      <c r="AY1187" s="152" t="s">
        <v>386</v>
      </c>
    </row>
    <row r="1188" spans="2:65" s="12" customFormat="1" ht="10.199999999999999">
      <c r="B1188" s="150"/>
      <c r="D1188" s="151" t="s">
        <v>398</v>
      </c>
      <c r="E1188" s="152" t="s">
        <v>35</v>
      </c>
      <c r="F1188" s="153" t="s">
        <v>645</v>
      </c>
      <c r="H1188" s="152" t="s">
        <v>35</v>
      </c>
      <c r="I1188" s="154"/>
      <c r="L1188" s="150"/>
      <c r="M1188" s="155"/>
      <c r="T1188" s="156"/>
      <c r="AT1188" s="152" t="s">
        <v>398</v>
      </c>
      <c r="AU1188" s="152" t="s">
        <v>103</v>
      </c>
      <c r="AV1188" s="12" t="s">
        <v>89</v>
      </c>
      <c r="AW1188" s="12" t="s">
        <v>42</v>
      </c>
      <c r="AX1188" s="12" t="s">
        <v>81</v>
      </c>
      <c r="AY1188" s="152" t="s">
        <v>386</v>
      </c>
    </row>
    <row r="1189" spans="2:65" s="12" customFormat="1" ht="10.199999999999999">
      <c r="B1189" s="150"/>
      <c r="D1189" s="151" t="s">
        <v>398</v>
      </c>
      <c r="E1189" s="152" t="s">
        <v>35</v>
      </c>
      <c r="F1189" s="153" t="s">
        <v>985</v>
      </c>
      <c r="H1189" s="152" t="s">
        <v>35</v>
      </c>
      <c r="I1189" s="154"/>
      <c r="L1189" s="150"/>
      <c r="M1189" s="155"/>
      <c r="T1189" s="156"/>
      <c r="AT1189" s="152" t="s">
        <v>398</v>
      </c>
      <c r="AU1189" s="152" t="s">
        <v>103</v>
      </c>
      <c r="AV1189" s="12" t="s">
        <v>89</v>
      </c>
      <c r="AW1189" s="12" t="s">
        <v>42</v>
      </c>
      <c r="AX1189" s="12" t="s">
        <v>81</v>
      </c>
      <c r="AY1189" s="152" t="s">
        <v>386</v>
      </c>
    </row>
    <row r="1190" spans="2:65" s="12" customFormat="1" ht="10.199999999999999">
      <c r="B1190" s="150"/>
      <c r="D1190" s="151" t="s">
        <v>398</v>
      </c>
      <c r="E1190" s="152" t="s">
        <v>35</v>
      </c>
      <c r="F1190" s="153" t="s">
        <v>1072</v>
      </c>
      <c r="H1190" s="152" t="s">
        <v>35</v>
      </c>
      <c r="I1190" s="154"/>
      <c r="L1190" s="150"/>
      <c r="M1190" s="155"/>
      <c r="T1190" s="156"/>
      <c r="AT1190" s="152" t="s">
        <v>398</v>
      </c>
      <c r="AU1190" s="152" t="s">
        <v>103</v>
      </c>
      <c r="AV1190" s="12" t="s">
        <v>89</v>
      </c>
      <c r="AW1190" s="12" t="s">
        <v>42</v>
      </c>
      <c r="AX1190" s="12" t="s">
        <v>81</v>
      </c>
      <c r="AY1190" s="152" t="s">
        <v>386</v>
      </c>
    </row>
    <row r="1191" spans="2:65" s="12" customFormat="1" ht="10.199999999999999">
      <c r="B1191" s="150"/>
      <c r="D1191" s="151" t="s">
        <v>398</v>
      </c>
      <c r="E1191" s="152" t="s">
        <v>35</v>
      </c>
      <c r="F1191" s="153" t="s">
        <v>1073</v>
      </c>
      <c r="H1191" s="152" t="s">
        <v>35</v>
      </c>
      <c r="I1191" s="154"/>
      <c r="L1191" s="150"/>
      <c r="M1191" s="155"/>
      <c r="T1191" s="156"/>
      <c r="AT1191" s="152" t="s">
        <v>398</v>
      </c>
      <c r="AU1191" s="152" t="s">
        <v>103</v>
      </c>
      <c r="AV1191" s="12" t="s">
        <v>89</v>
      </c>
      <c r="AW1191" s="12" t="s">
        <v>42</v>
      </c>
      <c r="AX1191" s="12" t="s">
        <v>81</v>
      </c>
      <c r="AY1191" s="152" t="s">
        <v>386</v>
      </c>
    </row>
    <row r="1192" spans="2:65" s="12" customFormat="1" ht="10.199999999999999">
      <c r="B1192" s="150"/>
      <c r="D1192" s="151" t="s">
        <v>398</v>
      </c>
      <c r="E1192" s="152" t="s">
        <v>35</v>
      </c>
      <c r="F1192" s="153" t="s">
        <v>1074</v>
      </c>
      <c r="H1192" s="152" t="s">
        <v>35</v>
      </c>
      <c r="I1192" s="154"/>
      <c r="L1192" s="150"/>
      <c r="M1192" s="155"/>
      <c r="T1192" s="156"/>
      <c r="AT1192" s="152" t="s">
        <v>398</v>
      </c>
      <c r="AU1192" s="152" t="s">
        <v>103</v>
      </c>
      <c r="AV1192" s="12" t="s">
        <v>89</v>
      </c>
      <c r="AW1192" s="12" t="s">
        <v>42</v>
      </c>
      <c r="AX1192" s="12" t="s">
        <v>81</v>
      </c>
      <c r="AY1192" s="152" t="s">
        <v>386</v>
      </c>
    </row>
    <row r="1193" spans="2:65" s="13" customFormat="1" ht="10.199999999999999">
      <c r="B1193" s="157"/>
      <c r="D1193" s="151" t="s">
        <v>398</v>
      </c>
      <c r="E1193" s="158" t="s">
        <v>35</v>
      </c>
      <c r="F1193" s="159" t="s">
        <v>334</v>
      </c>
      <c r="H1193" s="160">
        <v>3</v>
      </c>
      <c r="I1193" s="161"/>
      <c r="L1193" s="157"/>
      <c r="M1193" s="162"/>
      <c r="T1193" s="163"/>
      <c r="AT1193" s="164" t="s">
        <v>398</v>
      </c>
      <c r="AU1193" s="164" t="s">
        <v>103</v>
      </c>
      <c r="AV1193" s="13" t="s">
        <v>91</v>
      </c>
      <c r="AW1193" s="13" t="s">
        <v>42</v>
      </c>
      <c r="AX1193" s="13" t="s">
        <v>89</v>
      </c>
      <c r="AY1193" s="164" t="s">
        <v>386</v>
      </c>
    </row>
    <row r="1194" spans="2:65" s="1" customFormat="1" ht="10.199999999999999">
      <c r="B1194" s="34"/>
      <c r="D1194" s="151" t="s">
        <v>412</v>
      </c>
      <c r="F1194" s="165" t="s">
        <v>1075</v>
      </c>
      <c r="L1194" s="34"/>
      <c r="M1194" s="149"/>
      <c r="T1194" s="55"/>
      <c r="AU1194" s="18" t="s">
        <v>103</v>
      </c>
    </row>
    <row r="1195" spans="2:65" s="1" customFormat="1" ht="10.199999999999999">
      <c r="B1195" s="34"/>
      <c r="D1195" s="151" t="s">
        <v>412</v>
      </c>
      <c r="F1195" s="166" t="s">
        <v>1076</v>
      </c>
      <c r="H1195" s="167">
        <v>1</v>
      </c>
      <c r="L1195" s="34"/>
      <c r="M1195" s="149"/>
      <c r="T1195" s="55"/>
      <c r="AU1195" s="18" t="s">
        <v>103</v>
      </c>
    </row>
    <row r="1196" spans="2:65" s="1" customFormat="1" ht="10.199999999999999">
      <c r="B1196" s="34"/>
      <c r="D1196" s="151" t="s">
        <v>412</v>
      </c>
      <c r="F1196" s="165" t="s">
        <v>1077</v>
      </c>
      <c r="L1196" s="34"/>
      <c r="M1196" s="149"/>
      <c r="T1196" s="55"/>
      <c r="AU1196" s="18" t="s">
        <v>103</v>
      </c>
    </row>
    <row r="1197" spans="2:65" s="1" customFormat="1" ht="10.199999999999999">
      <c r="B1197" s="34"/>
      <c r="D1197" s="151" t="s">
        <v>412</v>
      </c>
      <c r="F1197" s="166" t="s">
        <v>1076</v>
      </c>
      <c r="H1197" s="167">
        <v>1</v>
      </c>
      <c r="L1197" s="34"/>
      <c r="M1197" s="149"/>
      <c r="T1197" s="55"/>
      <c r="AU1197" s="18" t="s">
        <v>103</v>
      </c>
    </row>
    <row r="1198" spans="2:65" s="1" customFormat="1" ht="10.199999999999999">
      <c r="B1198" s="34"/>
      <c r="D1198" s="151" t="s">
        <v>412</v>
      </c>
      <c r="F1198" s="165" t="s">
        <v>1078</v>
      </c>
      <c r="L1198" s="34"/>
      <c r="M1198" s="149"/>
      <c r="T1198" s="55"/>
      <c r="AU1198" s="18" t="s">
        <v>103</v>
      </c>
    </row>
    <row r="1199" spans="2:65" s="1" customFormat="1" ht="10.199999999999999">
      <c r="B1199" s="34"/>
      <c r="D1199" s="151" t="s">
        <v>412</v>
      </c>
      <c r="F1199" s="166" t="s">
        <v>1076</v>
      </c>
      <c r="H1199" s="167">
        <v>1</v>
      </c>
      <c r="L1199" s="34"/>
      <c r="M1199" s="149"/>
      <c r="T1199" s="55"/>
      <c r="AU1199" s="18" t="s">
        <v>103</v>
      </c>
    </row>
    <row r="1200" spans="2:65" s="1" customFormat="1" ht="16.5" customHeight="1">
      <c r="B1200" s="34"/>
      <c r="C1200" s="168" t="s">
        <v>1079</v>
      </c>
      <c r="D1200" s="168" t="s">
        <v>523</v>
      </c>
      <c r="E1200" s="169" t="s">
        <v>1080</v>
      </c>
      <c r="F1200" s="170" t="s">
        <v>1081</v>
      </c>
      <c r="G1200" s="171" t="s">
        <v>1069</v>
      </c>
      <c r="H1200" s="172">
        <v>3</v>
      </c>
      <c r="I1200" s="173"/>
      <c r="J1200" s="174">
        <f>ROUND(I1200*H1200,2)</f>
        <v>0</v>
      </c>
      <c r="K1200" s="170" t="s">
        <v>394</v>
      </c>
      <c r="L1200" s="175"/>
      <c r="M1200" s="176" t="s">
        <v>35</v>
      </c>
      <c r="N1200" s="177" t="s">
        <v>52</v>
      </c>
      <c r="P1200" s="142">
        <f>O1200*H1200</f>
        <v>0</v>
      </c>
      <c r="Q1200" s="142">
        <v>1.2999999999999999E-3</v>
      </c>
      <c r="R1200" s="142">
        <f>Q1200*H1200</f>
        <v>3.8999999999999998E-3</v>
      </c>
      <c r="S1200" s="142">
        <v>0</v>
      </c>
      <c r="T1200" s="143">
        <f>S1200*H1200</f>
        <v>0</v>
      </c>
      <c r="AR1200" s="144" t="s">
        <v>470</v>
      </c>
      <c r="AT1200" s="144" t="s">
        <v>523</v>
      </c>
      <c r="AU1200" s="144" t="s">
        <v>103</v>
      </c>
      <c r="AY1200" s="18" t="s">
        <v>386</v>
      </c>
      <c r="BE1200" s="145">
        <f>IF(N1200="základní",J1200,0)</f>
        <v>0</v>
      </c>
      <c r="BF1200" s="145">
        <f>IF(N1200="snížená",J1200,0)</f>
        <v>0</v>
      </c>
      <c r="BG1200" s="145">
        <f>IF(N1200="zákl. přenesená",J1200,0)</f>
        <v>0</v>
      </c>
      <c r="BH1200" s="145">
        <f>IF(N1200="sníž. přenesená",J1200,0)</f>
        <v>0</v>
      </c>
      <c r="BI1200" s="145">
        <f>IF(N1200="nulová",J1200,0)</f>
        <v>0</v>
      </c>
      <c r="BJ1200" s="18" t="s">
        <v>89</v>
      </c>
      <c r="BK1200" s="145">
        <f>ROUND(I1200*H1200,2)</f>
        <v>0</v>
      </c>
      <c r="BL1200" s="18" t="s">
        <v>116</v>
      </c>
      <c r="BM1200" s="144" t="s">
        <v>1082</v>
      </c>
    </row>
    <row r="1201" spans="2:65" s="1" customFormat="1" ht="44.25" customHeight="1">
      <c r="B1201" s="34"/>
      <c r="C1201" s="133" t="s">
        <v>1083</v>
      </c>
      <c r="D1201" s="133" t="s">
        <v>390</v>
      </c>
      <c r="E1201" s="134" t="s">
        <v>1067</v>
      </c>
      <c r="F1201" s="135" t="s">
        <v>1068</v>
      </c>
      <c r="G1201" s="136" t="s">
        <v>1069</v>
      </c>
      <c r="H1201" s="137">
        <v>4</v>
      </c>
      <c r="I1201" s="138"/>
      <c r="J1201" s="139">
        <f>ROUND(I1201*H1201,2)</f>
        <v>0</v>
      </c>
      <c r="K1201" s="135" t="s">
        <v>394</v>
      </c>
      <c r="L1201" s="34"/>
      <c r="M1201" s="140" t="s">
        <v>35</v>
      </c>
      <c r="N1201" s="141" t="s">
        <v>52</v>
      </c>
      <c r="P1201" s="142">
        <f>O1201*H1201</f>
        <v>0</v>
      </c>
      <c r="Q1201" s="142">
        <v>0</v>
      </c>
      <c r="R1201" s="142">
        <f>Q1201*H1201</f>
        <v>0</v>
      </c>
      <c r="S1201" s="142">
        <v>0</v>
      </c>
      <c r="T1201" s="143">
        <f>S1201*H1201</f>
        <v>0</v>
      </c>
      <c r="AR1201" s="144" t="s">
        <v>116</v>
      </c>
      <c r="AT1201" s="144" t="s">
        <v>390</v>
      </c>
      <c r="AU1201" s="144" t="s">
        <v>103</v>
      </c>
      <c r="AY1201" s="18" t="s">
        <v>386</v>
      </c>
      <c r="BE1201" s="145">
        <f>IF(N1201="základní",J1201,0)</f>
        <v>0</v>
      </c>
      <c r="BF1201" s="145">
        <f>IF(N1201="snížená",J1201,0)</f>
        <v>0</v>
      </c>
      <c r="BG1201" s="145">
        <f>IF(N1201="zákl. přenesená",J1201,0)</f>
        <v>0</v>
      </c>
      <c r="BH1201" s="145">
        <f>IF(N1201="sníž. přenesená",J1201,0)</f>
        <v>0</v>
      </c>
      <c r="BI1201" s="145">
        <f>IF(N1201="nulová",J1201,0)</f>
        <v>0</v>
      </c>
      <c r="BJ1201" s="18" t="s">
        <v>89</v>
      </c>
      <c r="BK1201" s="145">
        <f>ROUND(I1201*H1201,2)</f>
        <v>0</v>
      </c>
      <c r="BL1201" s="18" t="s">
        <v>116</v>
      </c>
      <c r="BM1201" s="144" t="s">
        <v>1084</v>
      </c>
    </row>
    <row r="1202" spans="2:65" s="1" customFormat="1" ht="10.199999999999999">
      <c r="B1202" s="34"/>
      <c r="D1202" s="146" t="s">
        <v>396</v>
      </c>
      <c r="F1202" s="147" t="s">
        <v>1071</v>
      </c>
      <c r="I1202" s="148"/>
      <c r="L1202" s="34"/>
      <c r="M1202" s="149"/>
      <c r="T1202" s="55"/>
      <c r="AT1202" s="18" t="s">
        <v>396</v>
      </c>
      <c r="AU1202" s="18" t="s">
        <v>103</v>
      </c>
    </row>
    <row r="1203" spans="2:65" s="12" customFormat="1" ht="10.199999999999999">
      <c r="B1203" s="150"/>
      <c r="D1203" s="151" t="s">
        <v>398</v>
      </c>
      <c r="E1203" s="152" t="s">
        <v>35</v>
      </c>
      <c r="F1203" s="153" t="s">
        <v>399</v>
      </c>
      <c r="H1203" s="152" t="s">
        <v>35</v>
      </c>
      <c r="I1203" s="154"/>
      <c r="L1203" s="150"/>
      <c r="M1203" s="155"/>
      <c r="T1203" s="156"/>
      <c r="AT1203" s="152" t="s">
        <v>398</v>
      </c>
      <c r="AU1203" s="152" t="s">
        <v>103</v>
      </c>
      <c r="AV1203" s="12" t="s">
        <v>89</v>
      </c>
      <c r="AW1203" s="12" t="s">
        <v>42</v>
      </c>
      <c r="AX1203" s="12" t="s">
        <v>81</v>
      </c>
      <c r="AY1203" s="152" t="s">
        <v>386</v>
      </c>
    </row>
    <row r="1204" spans="2:65" s="12" customFormat="1" ht="10.199999999999999">
      <c r="B1204" s="150"/>
      <c r="D1204" s="151" t="s">
        <v>398</v>
      </c>
      <c r="E1204" s="152" t="s">
        <v>35</v>
      </c>
      <c r="F1204" s="153" t="s">
        <v>645</v>
      </c>
      <c r="H1204" s="152" t="s">
        <v>35</v>
      </c>
      <c r="I1204" s="154"/>
      <c r="L1204" s="150"/>
      <c r="M1204" s="155"/>
      <c r="T1204" s="156"/>
      <c r="AT1204" s="152" t="s">
        <v>398</v>
      </c>
      <c r="AU1204" s="152" t="s">
        <v>103</v>
      </c>
      <c r="AV1204" s="12" t="s">
        <v>89</v>
      </c>
      <c r="AW1204" s="12" t="s">
        <v>42</v>
      </c>
      <c r="AX1204" s="12" t="s">
        <v>81</v>
      </c>
      <c r="AY1204" s="152" t="s">
        <v>386</v>
      </c>
    </row>
    <row r="1205" spans="2:65" s="12" customFormat="1" ht="10.199999999999999">
      <c r="B1205" s="150"/>
      <c r="D1205" s="151" t="s">
        <v>398</v>
      </c>
      <c r="E1205" s="152" t="s">
        <v>35</v>
      </c>
      <c r="F1205" s="153" t="s">
        <v>1085</v>
      </c>
      <c r="H1205" s="152" t="s">
        <v>35</v>
      </c>
      <c r="I1205" s="154"/>
      <c r="L1205" s="150"/>
      <c r="M1205" s="155"/>
      <c r="T1205" s="156"/>
      <c r="AT1205" s="152" t="s">
        <v>398</v>
      </c>
      <c r="AU1205" s="152" t="s">
        <v>103</v>
      </c>
      <c r="AV1205" s="12" t="s">
        <v>89</v>
      </c>
      <c r="AW1205" s="12" t="s">
        <v>42</v>
      </c>
      <c r="AX1205" s="12" t="s">
        <v>81</v>
      </c>
      <c r="AY1205" s="152" t="s">
        <v>386</v>
      </c>
    </row>
    <row r="1206" spans="2:65" s="13" customFormat="1" ht="10.199999999999999">
      <c r="B1206" s="157"/>
      <c r="D1206" s="151" t="s">
        <v>398</v>
      </c>
      <c r="E1206" s="158" t="s">
        <v>35</v>
      </c>
      <c r="F1206" s="159" t="s">
        <v>337</v>
      </c>
      <c r="H1206" s="160">
        <v>4</v>
      </c>
      <c r="I1206" s="161"/>
      <c r="L1206" s="157"/>
      <c r="M1206" s="162"/>
      <c r="T1206" s="163"/>
      <c r="AT1206" s="164" t="s">
        <v>398</v>
      </c>
      <c r="AU1206" s="164" t="s">
        <v>103</v>
      </c>
      <c r="AV1206" s="13" t="s">
        <v>91</v>
      </c>
      <c r="AW1206" s="13" t="s">
        <v>42</v>
      </c>
      <c r="AX1206" s="13" t="s">
        <v>89</v>
      </c>
      <c r="AY1206" s="164" t="s">
        <v>386</v>
      </c>
    </row>
    <row r="1207" spans="2:65" s="1" customFormat="1" ht="10.199999999999999">
      <c r="B1207" s="34"/>
      <c r="D1207" s="151" t="s">
        <v>412</v>
      </c>
      <c r="F1207" s="165" t="s">
        <v>1086</v>
      </c>
      <c r="L1207" s="34"/>
      <c r="M1207" s="149"/>
      <c r="T1207" s="55"/>
      <c r="AU1207" s="18" t="s">
        <v>103</v>
      </c>
    </row>
    <row r="1208" spans="2:65" s="1" customFormat="1" ht="10.199999999999999">
      <c r="B1208" s="34"/>
      <c r="D1208" s="151" t="s">
        <v>412</v>
      </c>
      <c r="F1208" s="166" t="s">
        <v>1087</v>
      </c>
      <c r="H1208" s="167">
        <v>4</v>
      </c>
      <c r="L1208" s="34"/>
      <c r="M1208" s="149"/>
      <c r="T1208" s="55"/>
      <c r="AU1208" s="18" t="s">
        <v>103</v>
      </c>
    </row>
    <row r="1209" spans="2:65" s="1" customFormat="1" ht="16.5" customHeight="1">
      <c r="B1209" s="34"/>
      <c r="C1209" s="168" t="s">
        <v>1088</v>
      </c>
      <c r="D1209" s="168" t="s">
        <v>523</v>
      </c>
      <c r="E1209" s="169" t="s">
        <v>1089</v>
      </c>
      <c r="F1209" s="170" t="s">
        <v>1090</v>
      </c>
      <c r="G1209" s="171" t="s">
        <v>1069</v>
      </c>
      <c r="H1209" s="172">
        <v>4</v>
      </c>
      <c r="I1209" s="173"/>
      <c r="J1209" s="174">
        <f>ROUND(I1209*H1209,2)</f>
        <v>0</v>
      </c>
      <c r="K1209" s="170" t="s">
        <v>394</v>
      </c>
      <c r="L1209" s="175"/>
      <c r="M1209" s="176" t="s">
        <v>35</v>
      </c>
      <c r="N1209" s="177" t="s">
        <v>52</v>
      </c>
      <c r="P1209" s="142">
        <f>O1209*H1209</f>
        <v>0</v>
      </c>
      <c r="Q1209" s="142">
        <v>5.0000000000000001E-4</v>
      </c>
      <c r="R1209" s="142">
        <f>Q1209*H1209</f>
        <v>2E-3</v>
      </c>
      <c r="S1209" s="142">
        <v>0</v>
      </c>
      <c r="T1209" s="143">
        <f>S1209*H1209</f>
        <v>0</v>
      </c>
      <c r="AR1209" s="144" t="s">
        <v>470</v>
      </c>
      <c r="AT1209" s="144" t="s">
        <v>523</v>
      </c>
      <c r="AU1209" s="144" t="s">
        <v>103</v>
      </c>
      <c r="AY1209" s="18" t="s">
        <v>386</v>
      </c>
      <c r="BE1209" s="145">
        <f>IF(N1209="základní",J1209,0)</f>
        <v>0</v>
      </c>
      <c r="BF1209" s="145">
        <f>IF(N1209="snížená",J1209,0)</f>
        <v>0</v>
      </c>
      <c r="BG1209" s="145">
        <f>IF(N1209="zákl. přenesená",J1209,0)</f>
        <v>0</v>
      </c>
      <c r="BH1209" s="145">
        <f>IF(N1209="sníž. přenesená",J1209,0)</f>
        <v>0</v>
      </c>
      <c r="BI1209" s="145">
        <f>IF(N1209="nulová",J1209,0)</f>
        <v>0</v>
      </c>
      <c r="BJ1209" s="18" t="s">
        <v>89</v>
      </c>
      <c r="BK1209" s="145">
        <f>ROUND(I1209*H1209,2)</f>
        <v>0</v>
      </c>
      <c r="BL1209" s="18" t="s">
        <v>116</v>
      </c>
      <c r="BM1209" s="144" t="s">
        <v>1091</v>
      </c>
    </row>
    <row r="1210" spans="2:65" s="1" customFormat="1" ht="16.5" customHeight="1">
      <c r="B1210" s="34"/>
      <c r="C1210" s="133" t="s">
        <v>1092</v>
      </c>
      <c r="D1210" s="133" t="s">
        <v>390</v>
      </c>
      <c r="E1210" s="134" t="s">
        <v>1093</v>
      </c>
      <c r="F1210" s="135" t="s">
        <v>1094</v>
      </c>
      <c r="G1210" s="136" t="s">
        <v>689</v>
      </c>
      <c r="H1210" s="137">
        <v>7.3360000000000003</v>
      </c>
      <c r="I1210" s="138"/>
      <c r="J1210" s="139">
        <f>ROUND(I1210*H1210,2)</f>
        <v>0</v>
      </c>
      <c r="K1210" s="135" t="s">
        <v>394</v>
      </c>
      <c r="L1210" s="34"/>
      <c r="M1210" s="140" t="s">
        <v>35</v>
      </c>
      <c r="N1210" s="141" t="s">
        <v>52</v>
      </c>
      <c r="P1210" s="142">
        <f>O1210*H1210</f>
        <v>0</v>
      </c>
      <c r="Q1210" s="142">
        <v>0</v>
      </c>
      <c r="R1210" s="142">
        <f>Q1210*H1210</f>
        <v>0</v>
      </c>
      <c r="S1210" s="142">
        <v>0</v>
      </c>
      <c r="T1210" s="143">
        <f>S1210*H1210</f>
        <v>0</v>
      </c>
      <c r="AR1210" s="144" t="s">
        <v>116</v>
      </c>
      <c r="AT1210" s="144" t="s">
        <v>390</v>
      </c>
      <c r="AU1210" s="144" t="s">
        <v>103</v>
      </c>
      <c r="AY1210" s="18" t="s">
        <v>386</v>
      </c>
      <c r="BE1210" s="145">
        <f>IF(N1210="základní",J1210,0)</f>
        <v>0</v>
      </c>
      <c r="BF1210" s="145">
        <f>IF(N1210="snížená",J1210,0)</f>
        <v>0</v>
      </c>
      <c r="BG1210" s="145">
        <f>IF(N1210="zákl. přenesená",J1210,0)</f>
        <v>0</v>
      </c>
      <c r="BH1210" s="145">
        <f>IF(N1210="sníž. přenesená",J1210,0)</f>
        <v>0</v>
      </c>
      <c r="BI1210" s="145">
        <f>IF(N1210="nulová",J1210,0)</f>
        <v>0</v>
      </c>
      <c r="BJ1210" s="18" t="s">
        <v>89</v>
      </c>
      <c r="BK1210" s="145">
        <f>ROUND(I1210*H1210,2)</f>
        <v>0</v>
      </c>
      <c r="BL1210" s="18" t="s">
        <v>116</v>
      </c>
      <c r="BM1210" s="144" t="s">
        <v>1095</v>
      </c>
    </row>
    <row r="1211" spans="2:65" s="1" customFormat="1" ht="10.199999999999999">
      <c r="B1211" s="34"/>
      <c r="D1211" s="146" t="s">
        <v>396</v>
      </c>
      <c r="F1211" s="147" t="s">
        <v>1096</v>
      </c>
      <c r="I1211" s="148"/>
      <c r="L1211" s="34"/>
      <c r="M1211" s="149"/>
      <c r="T1211" s="55"/>
      <c r="AT1211" s="18" t="s">
        <v>396</v>
      </c>
      <c r="AU1211" s="18" t="s">
        <v>103</v>
      </c>
    </row>
    <row r="1212" spans="2:65" s="12" customFormat="1" ht="10.199999999999999">
      <c r="B1212" s="150"/>
      <c r="D1212" s="151" t="s">
        <v>398</v>
      </c>
      <c r="E1212" s="152" t="s">
        <v>35</v>
      </c>
      <c r="F1212" s="153" t="s">
        <v>399</v>
      </c>
      <c r="H1212" s="152" t="s">
        <v>35</v>
      </c>
      <c r="I1212" s="154"/>
      <c r="L1212" s="150"/>
      <c r="M1212" s="155"/>
      <c r="T1212" s="156"/>
      <c r="AT1212" s="152" t="s">
        <v>398</v>
      </c>
      <c r="AU1212" s="152" t="s">
        <v>103</v>
      </c>
      <c r="AV1212" s="12" t="s">
        <v>89</v>
      </c>
      <c r="AW1212" s="12" t="s">
        <v>42</v>
      </c>
      <c r="AX1212" s="12" t="s">
        <v>81</v>
      </c>
      <c r="AY1212" s="152" t="s">
        <v>386</v>
      </c>
    </row>
    <row r="1213" spans="2:65" s="12" customFormat="1" ht="10.199999999999999">
      <c r="B1213" s="150"/>
      <c r="D1213" s="151" t="s">
        <v>398</v>
      </c>
      <c r="E1213" s="152" t="s">
        <v>35</v>
      </c>
      <c r="F1213" s="153" t="s">
        <v>645</v>
      </c>
      <c r="H1213" s="152" t="s">
        <v>35</v>
      </c>
      <c r="I1213" s="154"/>
      <c r="L1213" s="150"/>
      <c r="M1213" s="155"/>
      <c r="T1213" s="156"/>
      <c r="AT1213" s="152" t="s">
        <v>398</v>
      </c>
      <c r="AU1213" s="152" t="s">
        <v>103</v>
      </c>
      <c r="AV1213" s="12" t="s">
        <v>89</v>
      </c>
      <c r="AW1213" s="12" t="s">
        <v>42</v>
      </c>
      <c r="AX1213" s="12" t="s">
        <v>81</v>
      </c>
      <c r="AY1213" s="152" t="s">
        <v>386</v>
      </c>
    </row>
    <row r="1214" spans="2:65" s="12" customFormat="1" ht="10.199999999999999">
      <c r="B1214" s="150"/>
      <c r="D1214" s="151" t="s">
        <v>398</v>
      </c>
      <c r="E1214" s="152" t="s">
        <v>35</v>
      </c>
      <c r="F1214" s="153" t="s">
        <v>1060</v>
      </c>
      <c r="H1214" s="152" t="s">
        <v>35</v>
      </c>
      <c r="I1214" s="154"/>
      <c r="L1214" s="150"/>
      <c r="M1214" s="155"/>
      <c r="T1214" s="156"/>
      <c r="AT1214" s="152" t="s">
        <v>398</v>
      </c>
      <c r="AU1214" s="152" t="s">
        <v>103</v>
      </c>
      <c r="AV1214" s="12" t="s">
        <v>89</v>
      </c>
      <c r="AW1214" s="12" t="s">
        <v>42</v>
      </c>
      <c r="AX1214" s="12" t="s">
        <v>81</v>
      </c>
      <c r="AY1214" s="152" t="s">
        <v>386</v>
      </c>
    </row>
    <row r="1215" spans="2:65" s="13" customFormat="1" ht="10.199999999999999">
      <c r="B1215" s="157"/>
      <c r="D1215" s="151" t="s">
        <v>398</v>
      </c>
      <c r="E1215" s="158" t="s">
        <v>35</v>
      </c>
      <c r="F1215" s="159" t="s">
        <v>340</v>
      </c>
      <c r="H1215" s="160">
        <v>7.3360000000000003</v>
      </c>
      <c r="I1215" s="161"/>
      <c r="L1215" s="157"/>
      <c r="M1215" s="162"/>
      <c r="T1215" s="163"/>
      <c r="AT1215" s="164" t="s">
        <v>398</v>
      </c>
      <c r="AU1215" s="164" t="s">
        <v>103</v>
      </c>
      <c r="AV1215" s="13" t="s">
        <v>91</v>
      </c>
      <c r="AW1215" s="13" t="s">
        <v>42</v>
      </c>
      <c r="AX1215" s="13" t="s">
        <v>89</v>
      </c>
      <c r="AY1215" s="164" t="s">
        <v>386</v>
      </c>
    </row>
    <row r="1216" spans="2:65" s="1" customFormat="1" ht="10.199999999999999">
      <c r="B1216" s="34"/>
      <c r="D1216" s="151" t="s">
        <v>412</v>
      </c>
      <c r="F1216" s="165" t="s">
        <v>989</v>
      </c>
      <c r="L1216" s="34"/>
      <c r="M1216" s="149"/>
      <c r="T1216" s="55"/>
      <c r="AU1216" s="18" t="s">
        <v>103</v>
      </c>
    </row>
    <row r="1217" spans="2:65" s="1" customFormat="1" ht="10.199999999999999">
      <c r="B1217" s="34"/>
      <c r="D1217" s="151" t="s">
        <v>412</v>
      </c>
      <c r="F1217" s="166" t="s">
        <v>990</v>
      </c>
      <c r="H1217" s="167">
        <v>7.3360000000000003</v>
      </c>
      <c r="L1217" s="34"/>
      <c r="M1217" s="149"/>
      <c r="T1217" s="55"/>
      <c r="AU1217" s="18" t="s">
        <v>103</v>
      </c>
    </row>
    <row r="1218" spans="2:65" s="1" customFormat="1" ht="24.15" customHeight="1">
      <c r="B1218" s="34"/>
      <c r="C1218" s="133" t="s">
        <v>1097</v>
      </c>
      <c r="D1218" s="133" t="s">
        <v>390</v>
      </c>
      <c r="E1218" s="134" t="s">
        <v>1098</v>
      </c>
      <c r="F1218" s="135" t="s">
        <v>1099</v>
      </c>
      <c r="G1218" s="136" t="s">
        <v>689</v>
      </c>
      <c r="H1218" s="137">
        <v>7.3360000000000003</v>
      </c>
      <c r="I1218" s="138"/>
      <c r="J1218" s="139">
        <f>ROUND(I1218*H1218,2)</f>
        <v>0</v>
      </c>
      <c r="K1218" s="135" t="s">
        <v>394</v>
      </c>
      <c r="L1218" s="34"/>
      <c r="M1218" s="140" t="s">
        <v>35</v>
      </c>
      <c r="N1218" s="141" t="s">
        <v>52</v>
      </c>
      <c r="P1218" s="142">
        <f>O1218*H1218</f>
        <v>0</v>
      </c>
      <c r="Q1218" s="142">
        <v>0</v>
      </c>
      <c r="R1218" s="142">
        <f>Q1218*H1218</f>
        <v>0</v>
      </c>
      <c r="S1218" s="142">
        <v>0</v>
      </c>
      <c r="T1218" s="143">
        <f>S1218*H1218</f>
        <v>0</v>
      </c>
      <c r="AR1218" s="144" t="s">
        <v>116</v>
      </c>
      <c r="AT1218" s="144" t="s">
        <v>390</v>
      </c>
      <c r="AU1218" s="144" t="s">
        <v>103</v>
      </c>
      <c r="AY1218" s="18" t="s">
        <v>386</v>
      </c>
      <c r="BE1218" s="145">
        <f>IF(N1218="základní",J1218,0)</f>
        <v>0</v>
      </c>
      <c r="BF1218" s="145">
        <f>IF(N1218="snížená",J1218,0)</f>
        <v>0</v>
      </c>
      <c r="BG1218" s="145">
        <f>IF(N1218="zákl. přenesená",J1218,0)</f>
        <v>0</v>
      </c>
      <c r="BH1218" s="145">
        <f>IF(N1218="sníž. přenesená",J1218,0)</f>
        <v>0</v>
      </c>
      <c r="BI1218" s="145">
        <f>IF(N1218="nulová",J1218,0)</f>
        <v>0</v>
      </c>
      <c r="BJ1218" s="18" t="s">
        <v>89</v>
      </c>
      <c r="BK1218" s="145">
        <f>ROUND(I1218*H1218,2)</f>
        <v>0</v>
      </c>
      <c r="BL1218" s="18" t="s">
        <v>116</v>
      </c>
      <c r="BM1218" s="144" t="s">
        <v>1100</v>
      </c>
    </row>
    <row r="1219" spans="2:65" s="1" customFormat="1" ht="10.199999999999999">
      <c r="B1219" s="34"/>
      <c r="D1219" s="146" t="s">
        <v>396</v>
      </c>
      <c r="F1219" s="147" t="s">
        <v>1101</v>
      </c>
      <c r="I1219" s="148"/>
      <c r="L1219" s="34"/>
      <c r="M1219" s="149"/>
      <c r="T1219" s="55"/>
      <c r="AT1219" s="18" t="s">
        <v>396</v>
      </c>
      <c r="AU1219" s="18" t="s">
        <v>103</v>
      </c>
    </row>
    <row r="1220" spans="2:65" s="12" customFormat="1" ht="10.199999999999999">
      <c r="B1220" s="150"/>
      <c r="D1220" s="151" t="s">
        <v>398</v>
      </c>
      <c r="E1220" s="152" t="s">
        <v>35</v>
      </c>
      <c r="F1220" s="153" t="s">
        <v>399</v>
      </c>
      <c r="H1220" s="152" t="s">
        <v>35</v>
      </c>
      <c r="I1220" s="154"/>
      <c r="L1220" s="150"/>
      <c r="M1220" s="155"/>
      <c r="T1220" s="156"/>
      <c r="AT1220" s="152" t="s">
        <v>398</v>
      </c>
      <c r="AU1220" s="152" t="s">
        <v>103</v>
      </c>
      <c r="AV1220" s="12" t="s">
        <v>89</v>
      </c>
      <c r="AW1220" s="12" t="s">
        <v>42</v>
      </c>
      <c r="AX1220" s="12" t="s">
        <v>81</v>
      </c>
      <c r="AY1220" s="152" t="s">
        <v>386</v>
      </c>
    </row>
    <row r="1221" spans="2:65" s="12" customFormat="1" ht="10.199999999999999">
      <c r="B1221" s="150"/>
      <c r="D1221" s="151" t="s">
        <v>398</v>
      </c>
      <c r="E1221" s="152" t="s">
        <v>35</v>
      </c>
      <c r="F1221" s="153" t="s">
        <v>645</v>
      </c>
      <c r="H1221" s="152" t="s">
        <v>35</v>
      </c>
      <c r="I1221" s="154"/>
      <c r="L1221" s="150"/>
      <c r="M1221" s="155"/>
      <c r="T1221" s="156"/>
      <c r="AT1221" s="152" t="s">
        <v>398</v>
      </c>
      <c r="AU1221" s="152" t="s">
        <v>103</v>
      </c>
      <c r="AV1221" s="12" t="s">
        <v>89</v>
      </c>
      <c r="AW1221" s="12" t="s">
        <v>42</v>
      </c>
      <c r="AX1221" s="12" t="s">
        <v>81</v>
      </c>
      <c r="AY1221" s="152" t="s">
        <v>386</v>
      </c>
    </row>
    <row r="1222" spans="2:65" s="12" customFormat="1" ht="10.199999999999999">
      <c r="B1222" s="150"/>
      <c r="D1222" s="151" t="s">
        <v>398</v>
      </c>
      <c r="E1222" s="152" t="s">
        <v>35</v>
      </c>
      <c r="F1222" s="153" t="s">
        <v>1060</v>
      </c>
      <c r="H1222" s="152" t="s">
        <v>35</v>
      </c>
      <c r="I1222" s="154"/>
      <c r="L1222" s="150"/>
      <c r="M1222" s="155"/>
      <c r="T1222" s="156"/>
      <c r="AT1222" s="152" t="s">
        <v>398</v>
      </c>
      <c r="AU1222" s="152" t="s">
        <v>103</v>
      </c>
      <c r="AV1222" s="12" t="s">
        <v>89</v>
      </c>
      <c r="AW1222" s="12" t="s">
        <v>42</v>
      </c>
      <c r="AX1222" s="12" t="s">
        <v>81</v>
      </c>
      <c r="AY1222" s="152" t="s">
        <v>386</v>
      </c>
    </row>
    <row r="1223" spans="2:65" s="13" customFormat="1" ht="10.199999999999999">
      <c r="B1223" s="157"/>
      <c r="D1223" s="151" t="s">
        <v>398</v>
      </c>
      <c r="E1223" s="158" t="s">
        <v>35</v>
      </c>
      <c r="F1223" s="159" t="s">
        <v>340</v>
      </c>
      <c r="H1223" s="160">
        <v>7.3360000000000003</v>
      </c>
      <c r="I1223" s="161"/>
      <c r="L1223" s="157"/>
      <c r="M1223" s="162"/>
      <c r="T1223" s="163"/>
      <c r="AT1223" s="164" t="s">
        <v>398</v>
      </c>
      <c r="AU1223" s="164" t="s">
        <v>103</v>
      </c>
      <c r="AV1223" s="13" t="s">
        <v>91</v>
      </c>
      <c r="AW1223" s="13" t="s">
        <v>42</v>
      </c>
      <c r="AX1223" s="13" t="s">
        <v>89</v>
      </c>
      <c r="AY1223" s="164" t="s">
        <v>386</v>
      </c>
    </row>
    <row r="1224" spans="2:65" s="1" customFormat="1" ht="10.199999999999999">
      <c r="B1224" s="34"/>
      <c r="D1224" s="151" t="s">
        <v>412</v>
      </c>
      <c r="F1224" s="165" t="s">
        <v>989</v>
      </c>
      <c r="L1224" s="34"/>
      <c r="M1224" s="149"/>
      <c r="T1224" s="55"/>
      <c r="AU1224" s="18" t="s">
        <v>103</v>
      </c>
    </row>
    <row r="1225" spans="2:65" s="1" customFormat="1" ht="10.199999999999999">
      <c r="B1225" s="34"/>
      <c r="D1225" s="151" t="s">
        <v>412</v>
      </c>
      <c r="F1225" s="166" t="s">
        <v>990</v>
      </c>
      <c r="H1225" s="167">
        <v>7.3360000000000003</v>
      </c>
      <c r="L1225" s="34"/>
      <c r="M1225" s="149"/>
      <c r="T1225" s="55"/>
      <c r="AU1225" s="18" t="s">
        <v>103</v>
      </c>
    </row>
    <row r="1226" spans="2:65" s="1" customFormat="1" ht="24.15" customHeight="1">
      <c r="B1226" s="34"/>
      <c r="C1226" s="133" t="s">
        <v>1102</v>
      </c>
      <c r="D1226" s="133" t="s">
        <v>390</v>
      </c>
      <c r="E1226" s="134" t="s">
        <v>1103</v>
      </c>
      <c r="F1226" s="135" t="s">
        <v>1104</v>
      </c>
      <c r="G1226" s="136" t="s">
        <v>1069</v>
      </c>
      <c r="H1226" s="137">
        <v>3</v>
      </c>
      <c r="I1226" s="138"/>
      <c r="J1226" s="139">
        <f>ROUND(I1226*H1226,2)</f>
        <v>0</v>
      </c>
      <c r="K1226" s="135" t="s">
        <v>394</v>
      </c>
      <c r="L1226" s="34"/>
      <c r="M1226" s="140" t="s">
        <v>35</v>
      </c>
      <c r="N1226" s="141" t="s">
        <v>52</v>
      </c>
      <c r="P1226" s="142">
        <f>O1226*H1226</f>
        <v>0</v>
      </c>
      <c r="Q1226" s="142">
        <v>0.12422</v>
      </c>
      <c r="R1226" s="142">
        <f>Q1226*H1226</f>
        <v>0.37265999999999999</v>
      </c>
      <c r="S1226" s="142">
        <v>0</v>
      </c>
      <c r="T1226" s="143">
        <f>S1226*H1226</f>
        <v>0</v>
      </c>
      <c r="AR1226" s="144" t="s">
        <v>116</v>
      </c>
      <c r="AT1226" s="144" t="s">
        <v>390</v>
      </c>
      <c r="AU1226" s="144" t="s">
        <v>103</v>
      </c>
      <c r="AY1226" s="18" t="s">
        <v>386</v>
      </c>
      <c r="BE1226" s="145">
        <f>IF(N1226="základní",J1226,0)</f>
        <v>0</v>
      </c>
      <c r="BF1226" s="145">
        <f>IF(N1226="snížená",J1226,0)</f>
        <v>0</v>
      </c>
      <c r="BG1226" s="145">
        <f>IF(N1226="zákl. přenesená",J1226,0)</f>
        <v>0</v>
      </c>
      <c r="BH1226" s="145">
        <f>IF(N1226="sníž. přenesená",J1226,0)</f>
        <v>0</v>
      </c>
      <c r="BI1226" s="145">
        <f>IF(N1226="nulová",J1226,0)</f>
        <v>0</v>
      </c>
      <c r="BJ1226" s="18" t="s">
        <v>89</v>
      </c>
      <c r="BK1226" s="145">
        <f>ROUND(I1226*H1226,2)</f>
        <v>0</v>
      </c>
      <c r="BL1226" s="18" t="s">
        <v>116</v>
      </c>
      <c r="BM1226" s="144" t="s">
        <v>1105</v>
      </c>
    </row>
    <row r="1227" spans="2:65" s="1" customFormat="1" ht="10.199999999999999">
      <c r="B1227" s="34"/>
      <c r="D1227" s="146" t="s">
        <v>396</v>
      </c>
      <c r="F1227" s="147" t="s">
        <v>1106</v>
      </c>
      <c r="I1227" s="148"/>
      <c r="L1227" s="34"/>
      <c r="M1227" s="149"/>
      <c r="T1227" s="55"/>
      <c r="AT1227" s="18" t="s">
        <v>396</v>
      </c>
      <c r="AU1227" s="18" t="s">
        <v>103</v>
      </c>
    </row>
    <row r="1228" spans="2:65" s="12" customFormat="1" ht="10.199999999999999">
      <c r="B1228" s="150"/>
      <c r="D1228" s="151" t="s">
        <v>398</v>
      </c>
      <c r="E1228" s="152" t="s">
        <v>35</v>
      </c>
      <c r="F1228" s="153" t="s">
        <v>399</v>
      </c>
      <c r="H1228" s="152" t="s">
        <v>35</v>
      </c>
      <c r="I1228" s="154"/>
      <c r="L1228" s="150"/>
      <c r="M1228" s="155"/>
      <c r="T1228" s="156"/>
      <c r="AT1228" s="152" t="s">
        <v>398</v>
      </c>
      <c r="AU1228" s="152" t="s">
        <v>103</v>
      </c>
      <c r="AV1228" s="12" t="s">
        <v>89</v>
      </c>
      <c r="AW1228" s="12" t="s">
        <v>42</v>
      </c>
      <c r="AX1228" s="12" t="s">
        <v>81</v>
      </c>
      <c r="AY1228" s="152" t="s">
        <v>386</v>
      </c>
    </row>
    <row r="1229" spans="2:65" s="12" customFormat="1" ht="10.199999999999999">
      <c r="B1229" s="150"/>
      <c r="D1229" s="151" t="s">
        <v>398</v>
      </c>
      <c r="E1229" s="152" t="s">
        <v>35</v>
      </c>
      <c r="F1229" s="153" t="s">
        <v>645</v>
      </c>
      <c r="H1229" s="152" t="s">
        <v>35</v>
      </c>
      <c r="I1229" s="154"/>
      <c r="L1229" s="150"/>
      <c r="M1229" s="155"/>
      <c r="T1229" s="156"/>
      <c r="AT1229" s="152" t="s">
        <v>398</v>
      </c>
      <c r="AU1229" s="152" t="s">
        <v>103</v>
      </c>
      <c r="AV1229" s="12" t="s">
        <v>89</v>
      </c>
      <c r="AW1229" s="12" t="s">
        <v>42</v>
      </c>
      <c r="AX1229" s="12" t="s">
        <v>81</v>
      </c>
      <c r="AY1229" s="152" t="s">
        <v>386</v>
      </c>
    </row>
    <row r="1230" spans="2:65" s="12" customFormat="1" ht="10.199999999999999">
      <c r="B1230" s="150"/>
      <c r="D1230" s="151" t="s">
        <v>398</v>
      </c>
      <c r="E1230" s="152" t="s">
        <v>35</v>
      </c>
      <c r="F1230" s="153" t="s">
        <v>1107</v>
      </c>
      <c r="H1230" s="152" t="s">
        <v>35</v>
      </c>
      <c r="I1230" s="154"/>
      <c r="L1230" s="150"/>
      <c r="M1230" s="155"/>
      <c r="T1230" s="156"/>
      <c r="AT1230" s="152" t="s">
        <v>398</v>
      </c>
      <c r="AU1230" s="152" t="s">
        <v>103</v>
      </c>
      <c r="AV1230" s="12" t="s">
        <v>89</v>
      </c>
      <c r="AW1230" s="12" t="s">
        <v>42</v>
      </c>
      <c r="AX1230" s="12" t="s">
        <v>81</v>
      </c>
      <c r="AY1230" s="152" t="s">
        <v>386</v>
      </c>
    </row>
    <row r="1231" spans="2:65" s="12" customFormat="1" ht="10.199999999999999">
      <c r="B1231" s="150"/>
      <c r="D1231" s="151" t="s">
        <v>398</v>
      </c>
      <c r="E1231" s="152" t="s">
        <v>35</v>
      </c>
      <c r="F1231" s="153" t="s">
        <v>1072</v>
      </c>
      <c r="H1231" s="152" t="s">
        <v>35</v>
      </c>
      <c r="I1231" s="154"/>
      <c r="L1231" s="150"/>
      <c r="M1231" s="155"/>
      <c r="T1231" s="156"/>
      <c r="AT1231" s="152" t="s">
        <v>398</v>
      </c>
      <c r="AU1231" s="152" t="s">
        <v>103</v>
      </c>
      <c r="AV1231" s="12" t="s">
        <v>89</v>
      </c>
      <c r="AW1231" s="12" t="s">
        <v>42</v>
      </c>
      <c r="AX1231" s="12" t="s">
        <v>81</v>
      </c>
      <c r="AY1231" s="152" t="s">
        <v>386</v>
      </c>
    </row>
    <row r="1232" spans="2:65" s="12" customFormat="1" ht="10.199999999999999">
      <c r="B1232" s="150"/>
      <c r="D1232" s="151" t="s">
        <v>398</v>
      </c>
      <c r="E1232" s="152" t="s">
        <v>35</v>
      </c>
      <c r="F1232" s="153" t="s">
        <v>1073</v>
      </c>
      <c r="H1232" s="152" t="s">
        <v>35</v>
      </c>
      <c r="I1232" s="154"/>
      <c r="L1232" s="150"/>
      <c r="M1232" s="155"/>
      <c r="T1232" s="156"/>
      <c r="AT1232" s="152" t="s">
        <v>398</v>
      </c>
      <c r="AU1232" s="152" t="s">
        <v>103</v>
      </c>
      <c r="AV1232" s="12" t="s">
        <v>89</v>
      </c>
      <c r="AW1232" s="12" t="s">
        <v>42</v>
      </c>
      <c r="AX1232" s="12" t="s">
        <v>81</v>
      </c>
      <c r="AY1232" s="152" t="s">
        <v>386</v>
      </c>
    </row>
    <row r="1233" spans="2:65" s="12" customFormat="1" ht="10.199999999999999">
      <c r="B1233" s="150"/>
      <c r="D1233" s="151" t="s">
        <v>398</v>
      </c>
      <c r="E1233" s="152" t="s">
        <v>35</v>
      </c>
      <c r="F1233" s="153" t="s">
        <v>1074</v>
      </c>
      <c r="H1233" s="152" t="s">
        <v>35</v>
      </c>
      <c r="I1233" s="154"/>
      <c r="L1233" s="150"/>
      <c r="M1233" s="155"/>
      <c r="T1233" s="156"/>
      <c r="AT1233" s="152" t="s">
        <v>398</v>
      </c>
      <c r="AU1233" s="152" t="s">
        <v>103</v>
      </c>
      <c r="AV1233" s="12" t="s">
        <v>89</v>
      </c>
      <c r="AW1233" s="12" t="s">
        <v>42</v>
      </c>
      <c r="AX1233" s="12" t="s">
        <v>81</v>
      </c>
      <c r="AY1233" s="152" t="s">
        <v>386</v>
      </c>
    </row>
    <row r="1234" spans="2:65" s="13" customFormat="1" ht="10.199999999999999">
      <c r="B1234" s="157"/>
      <c r="D1234" s="151" t="s">
        <v>398</v>
      </c>
      <c r="E1234" s="158" t="s">
        <v>35</v>
      </c>
      <c r="F1234" s="159" t="s">
        <v>343</v>
      </c>
      <c r="H1234" s="160">
        <v>3</v>
      </c>
      <c r="I1234" s="161"/>
      <c r="L1234" s="157"/>
      <c r="M1234" s="162"/>
      <c r="T1234" s="163"/>
      <c r="AT1234" s="164" t="s">
        <v>398</v>
      </c>
      <c r="AU1234" s="164" t="s">
        <v>103</v>
      </c>
      <c r="AV1234" s="13" t="s">
        <v>91</v>
      </c>
      <c r="AW1234" s="13" t="s">
        <v>42</v>
      </c>
      <c r="AX1234" s="13" t="s">
        <v>89</v>
      </c>
      <c r="AY1234" s="164" t="s">
        <v>386</v>
      </c>
    </row>
    <row r="1235" spans="2:65" s="1" customFormat="1" ht="10.199999999999999">
      <c r="B1235" s="34"/>
      <c r="D1235" s="151" t="s">
        <v>412</v>
      </c>
      <c r="F1235" s="165" t="s">
        <v>1075</v>
      </c>
      <c r="L1235" s="34"/>
      <c r="M1235" s="149"/>
      <c r="T1235" s="55"/>
      <c r="AU1235" s="18" t="s">
        <v>103</v>
      </c>
    </row>
    <row r="1236" spans="2:65" s="1" customFormat="1" ht="10.199999999999999">
      <c r="B1236" s="34"/>
      <c r="D1236" s="151" t="s">
        <v>412</v>
      </c>
      <c r="F1236" s="166" t="s">
        <v>1076</v>
      </c>
      <c r="H1236" s="167">
        <v>1</v>
      </c>
      <c r="L1236" s="34"/>
      <c r="M1236" s="149"/>
      <c r="T1236" s="55"/>
      <c r="AU1236" s="18" t="s">
        <v>103</v>
      </c>
    </row>
    <row r="1237" spans="2:65" s="1" customFormat="1" ht="10.199999999999999">
      <c r="B1237" s="34"/>
      <c r="D1237" s="151" t="s">
        <v>412</v>
      </c>
      <c r="F1237" s="165" t="s">
        <v>1077</v>
      </c>
      <c r="L1237" s="34"/>
      <c r="M1237" s="149"/>
      <c r="T1237" s="55"/>
      <c r="AU1237" s="18" t="s">
        <v>103</v>
      </c>
    </row>
    <row r="1238" spans="2:65" s="1" customFormat="1" ht="10.199999999999999">
      <c r="B1238" s="34"/>
      <c r="D1238" s="151" t="s">
        <v>412</v>
      </c>
      <c r="F1238" s="166" t="s">
        <v>1076</v>
      </c>
      <c r="H1238" s="167">
        <v>1</v>
      </c>
      <c r="L1238" s="34"/>
      <c r="M1238" s="149"/>
      <c r="T1238" s="55"/>
      <c r="AU1238" s="18" t="s">
        <v>103</v>
      </c>
    </row>
    <row r="1239" spans="2:65" s="1" customFormat="1" ht="10.199999999999999">
      <c r="B1239" s="34"/>
      <c r="D1239" s="151" t="s">
        <v>412</v>
      </c>
      <c r="F1239" s="165" t="s">
        <v>1078</v>
      </c>
      <c r="L1239" s="34"/>
      <c r="M1239" s="149"/>
      <c r="T1239" s="55"/>
      <c r="AU1239" s="18" t="s">
        <v>103</v>
      </c>
    </row>
    <row r="1240" spans="2:65" s="1" customFormat="1" ht="10.199999999999999">
      <c r="B1240" s="34"/>
      <c r="D1240" s="151" t="s">
        <v>412</v>
      </c>
      <c r="F1240" s="166" t="s">
        <v>1076</v>
      </c>
      <c r="H1240" s="167">
        <v>1</v>
      </c>
      <c r="L1240" s="34"/>
      <c r="M1240" s="149"/>
      <c r="T1240" s="55"/>
      <c r="AU1240" s="18" t="s">
        <v>103</v>
      </c>
    </row>
    <row r="1241" spans="2:65" s="1" customFormat="1" ht="21.75" customHeight="1">
      <c r="B1241" s="34"/>
      <c r="C1241" s="168" t="s">
        <v>1108</v>
      </c>
      <c r="D1241" s="168" t="s">
        <v>523</v>
      </c>
      <c r="E1241" s="169" t="s">
        <v>1109</v>
      </c>
      <c r="F1241" s="170" t="s">
        <v>1110</v>
      </c>
      <c r="G1241" s="171" t="s">
        <v>1069</v>
      </c>
      <c r="H1241" s="172">
        <v>3</v>
      </c>
      <c r="I1241" s="173"/>
      <c r="J1241" s="174">
        <f>ROUND(I1241*H1241,2)</f>
        <v>0</v>
      </c>
      <c r="K1241" s="170" t="s">
        <v>394</v>
      </c>
      <c r="L1241" s="175"/>
      <c r="M1241" s="176" t="s">
        <v>35</v>
      </c>
      <c r="N1241" s="177" t="s">
        <v>52</v>
      </c>
      <c r="P1241" s="142">
        <f>O1241*H1241</f>
        <v>0</v>
      </c>
      <c r="Q1241" s="142">
        <v>6.7000000000000004E-2</v>
      </c>
      <c r="R1241" s="142">
        <f>Q1241*H1241</f>
        <v>0.20100000000000001</v>
      </c>
      <c r="S1241" s="142">
        <v>0</v>
      </c>
      <c r="T1241" s="143">
        <f>S1241*H1241</f>
        <v>0</v>
      </c>
      <c r="AR1241" s="144" t="s">
        <v>470</v>
      </c>
      <c r="AT1241" s="144" t="s">
        <v>523</v>
      </c>
      <c r="AU1241" s="144" t="s">
        <v>103</v>
      </c>
      <c r="AY1241" s="18" t="s">
        <v>386</v>
      </c>
      <c r="BE1241" s="145">
        <f>IF(N1241="základní",J1241,0)</f>
        <v>0</v>
      </c>
      <c r="BF1241" s="145">
        <f>IF(N1241="snížená",J1241,0)</f>
        <v>0</v>
      </c>
      <c r="BG1241" s="145">
        <f>IF(N1241="zákl. přenesená",J1241,0)</f>
        <v>0</v>
      </c>
      <c r="BH1241" s="145">
        <f>IF(N1241="sníž. přenesená",J1241,0)</f>
        <v>0</v>
      </c>
      <c r="BI1241" s="145">
        <f>IF(N1241="nulová",J1241,0)</f>
        <v>0</v>
      </c>
      <c r="BJ1241" s="18" t="s">
        <v>89</v>
      </c>
      <c r="BK1241" s="145">
        <f>ROUND(I1241*H1241,2)</f>
        <v>0</v>
      </c>
      <c r="BL1241" s="18" t="s">
        <v>116</v>
      </c>
      <c r="BM1241" s="144" t="s">
        <v>1111</v>
      </c>
    </row>
    <row r="1242" spans="2:65" s="1" customFormat="1" ht="24.15" customHeight="1">
      <c r="B1242" s="34"/>
      <c r="C1242" s="133" t="s">
        <v>1112</v>
      </c>
      <c r="D1242" s="133" t="s">
        <v>390</v>
      </c>
      <c r="E1242" s="134" t="s">
        <v>1113</v>
      </c>
      <c r="F1242" s="135" t="s">
        <v>1114</v>
      </c>
      <c r="G1242" s="136" t="s">
        <v>1069</v>
      </c>
      <c r="H1242" s="137">
        <v>3</v>
      </c>
      <c r="I1242" s="138"/>
      <c r="J1242" s="139">
        <f>ROUND(I1242*H1242,2)</f>
        <v>0</v>
      </c>
      <c r="K1242" s="135" t="s">
        <v>394</v>
      </c>
      <c r="L1242" s="34"/>
      <c r="M1242" s="140" t="s">
        <v>35</v>
      </c>
      <c r="N1242" s="141" t="s">
        <v>52</v>
      </c>
      <c r="P1242" s="142">
        <f>O1242*H1242</f>
        <v>0</v>
      </c>
      <c r="Q1242" s="142">
        <v>2.972E-2</v>
      </c>
      <c r="R1242" s="142">
        <f>Q1242*H1242</f>
        <v>8.9160000000000003E-2</v>
      </c>
      <c r="S1242" s="142">
        <v>0</v>
      </c>
      <c r="T1242" s="143">
        <f>S1242*H1242</f>
        <v>0</v>
      </c>
      <c r="AR1242" s="144" t="s">
        <v>116</v>
      </c>
      <c r="AT1242" s="144" t="s">
        <v>390</v>
      </c>
      <c r="AU1242" s="144" t="s">
        <v>103</v>
      </c>
      <c r="AY1242" s="18" t="s">
        <v>386</v>
      </c>
      <c r="BE1242" s="145">
        <f>IF(N1242="základní",J1242,0)</f>
        <v>0</v>
      </c>
      <c r="BF1242" s="145">
        <f>IF(N1242="snížená",J1242,0)</f>
        <v>0</v>
      </c>
      <c r="BG1242" s="145">
        <f>IF(N1242="zákl. přenesená",J1242,0)</f>
        <v>0</v>
      </c>
      <c r="BH1242" s="145">
        <f>IF(N1242="sníž. přenesená",J1242,0)</f>
        <v>0</v>
      </c>
      <c r="BI1242" s="145">
        <f>IF(N1242="nulová",J1242,0)</f>
        <v>0</v>
      </c>
      <c r="BJ1242" s="18" t="s">
        <v>89</v>
      </c>
      <c r="BK1242" s="145">
        <f>ROUND(I1242*H1242,2)</f>
        <v>0</v>
      </c>
      <c r="BL1242" s="18" t="s">
        <v>116</v>
      </c>
      <c r="BM1242" s="144" t="s">
        <v>1115</v>
      </c>
    </row>
    <row r="1243" spans="2:65" s="1" customFormat="1" ht="10.199999999999999">
      <c r="B1243" s="34"/>
      <c r="D1243" s="146" t="s">
        <v>396</v>
      </c>
      <c r="F1243" s="147" t="s">
        <v>1116</v>
      </c>
      <c r="I1243" s="148"/>
      <c r="L1243" s="34"/>
      <c r="M1243" s="149"/>
      <c r="T1243" s="55"/>
      <c r="AT1243" s="18" t="s">
        <v>396</v>
      </c>
      <c r="AU1243" s="18" t="s">
        <v>103</v>
      </c>
    </row>
    <row r="1244" spans="2:65" s="12" customFormat="1" ht="10.199999999999999">
      <c r="B1244" s="150"/>
      <c r="D1244" s="151" t="s">
        <v>398</v>
      </c>
      <c r="E1244" s="152" t="s">
        <v>35</v>
      </c>
      <c r="F1244" s="153" t="s">
        <v>399</v>
      </c>
      <c r="H1244" s="152" t="s">
        <v>35</v>
      </c>
      <c r="I1244" s="154"/>
      <c r="L1244" s="150"/>
      <c r="M1244" s="155"/>
      <c r="T1244" s="156"/>
      <c r="AT1244" s="152" t="s">
        <v>398</v>
      </c>
      <c r="AU1244" s="152" t="s">
        <v>103</v>
      </c>
      <c r="AV1244" s="12" t="s">
        <v>89</v>
      </c>
      <c r="AW1244" s="12" t="s">
        <v>42</v>
      </c>
      <c r="AX1244" s="12" t="s">
        <v>81</v>
      </c>
      <c r="AY1244" s="152" t="s">
        <v>386</v>
      </c>
    </row>
    <row r="1245" spans="2:65" s="12" customFormat="1" ht="10.199999999999999">
      <c r="B1245" s="150"/>
      <c r="D1245" s="151" t="s">
        <v>398</v>
      </c>
      <c r="E1245" s="152" t="s">
        <v>35</v>
      </c>
      <c r="F1245" s="153" t="s">
        <v>645</v>
      </c>
      <c r="H1245" s="152" t="s">
        <v>35</v>
      </c>
      <c r="I1245" s="154"/>
      <c r="L1245" s="150"/>
      <c r="M1245" s="155"/>
      <c r="T1245" s="156"/>
      <c r="AT1245" s="152" t="s">
        <v>398</v>
      </c>
      <c r="AU1245" s="152" t="s">
        <v>103</v>
      </c>
      <c r="AV1245" s="12" t="s">
        <v>89</v>
      </c>
      <c r="AW1245" s="12" t="s">
        <v>42</v>
      </c>
      <c r="AX1245" s="12" t="s">
        <v>81</v>
      </c>
      <c r="AY1245" s="152" t="s">
        <v>386</v>
      </c>
    </row>
    <row r="1246" spans="2:65" s="12" customFormat="1" ht="10.199999999999999">
      <c r="B1246" s="150"/>
      <c r="D1246" s="151" t="s">
        <v>398</v>
      </c>
      <c r="E1246" s="152" t="s">
        <v>35</v>
      </c>
      <c r="F1246" s="153" t="s">
        <v>1107</v>
      </c>
      <c r="H1246" s="152" t="s">
        <v>35</v>
      </c>
      <c r="I1246" s="154"/>
      <c r="L1246" s="150"/>
      <c r="M1246" s="155"/>
      <c r="T1246" s="156"/>
      <c r="AT1246" s="152" t="s">
        <v>398</v>
      </c>
      <c r="AU1246" s="152" t="s">
        <v>103</v>
      </c>
      <c r="AV1246" s="12" t="s">
        <v>89</v>
      </c>
      <c r="AW1246" s="12" t="s">
        <v>42</v>
      </c>
      <c r="AX1246" s="12" t="s">
        <v>81</v>
      </c>
      <c r="AY1246" s="152" t="s">
        <v>386</v>
      </c>
    </row>
    <row r="1247" spans="2:65" s="12" customFormat="1" ht="10.199999999999999">
      <c r="B1247" s="150"/>
      <c r="D1247" s="151" t="s">
        <v>398</v>
      </c>
      <c r="E1247" s="152" t="s">
        <v>35</v>
      </c>
      <c r="F1247" s="153" t="s">
        <v>1072</v>
      </c>
      <c r="H1247" s="152" t="s">
        <v>35</v>
      </c>
      <c r="I1247" s="154"/>
      <c r="L1247" s="150"/>
      <c r="M1247" s="155"/>
      <c r="T1247" s="156"/>
      <c r="AT1247" s="152" t="s">
        <v>398</v>
      </c>
      <c r="AU1247" s="152" t="s">
        <v>103</v>
      </c>
      <c r="AV1247" s="12" t="s">
        <v>89</v>
      </c>
      <c r="AW1247" s="12" t="s">
        <v>42</v>
      </c>
      <c r="AX1247" s="12" t="s">
        <v>81</v>
      </c>
      <c r="AY1247" s="152" t="s">
        <v>386</v>
      </c>
    </row>
    <row r="1248" spans="2:65" s="12" customFormat="1" ht="10.199999999999999">
      <c r="B1248" s="150"/>
      <c r="D1248" s="151" t="s">
        <v>398</v>
      </c>
      <c r="E1248" s="152" t="s">
        <v>35</v>
      </c>
      <c r="F1248" s="153" t="s">
        <v>1073</v>
      </c>
      <c r="H1248" s="152" t="s">
        <v>35</v>
      </c>
      <c r="I1248" s="154"/>
      <c r="L1248" s="150"/>
      <c r="M1248" s="155"/>
      <c r="T1248" s="156"/>
      <c r="AT1248" s="152" t="s">
        <v>398</v>
      </c>
      <c r="AU1248" s="152" t="s">
        <v>103</v>
      </c>
      <c r="AV1248" s="12" t="s">
        <v>89</v>
      </c>
      <c r="AW1248" s="12" t="s">
        <v>42</v>
      </c>
      <c r="AX1248" s="12" t="s">
        <v>81</v>
      </c>
      <c r="AY1248" s="152" t="s">
        <v>386</v>
      </c>
    </row>
    <row r="1249" spans="2:65" s="12" customFormat="1" ht="10.199999999999999">
      <c r="B1249" s="150"/>
      <c r="D1249" s="151" t="s">
        <v>398</v>
      </c>
      <c r="E1249" s="152" t="s">
        <v>35</v>
      </c>
      <c r="F1249" s="153" t="s">
        <v>1074</v>
      </c>
      <c r="H1249" s="152" t="s">
        <v>35</v>
      </c>
      <c r="I1249" s="154"/>
      <c r="L1249" s="150"/>
      <c r="M1249" s="155"/>
      <c r="T1249" s="156"/>
      <c r="AT1249" s="152" t="s">
        <v>398</v>
      </c>
      <c r="AU1249" s="152" t="s">
        <v>103</v>
      </c>
      <c r="AV1249" s="12" t="s">
        <v>89</v>
      </c>
      <c r="AW1249" s="12" t="s">
        <v>42</v>
      </c>
      <c r="AX1249" s="12" t="s">
        <v>81</v>
      </c>
      <c r="AY1249" s="152" t="s">
        <v>386</v>
      </c>
    </row>
    <row r="1250" spans="2:65" s="13" customFormat="1" ht="10.199999999999999">
      <c r="B1250" s="157"/>
      <c r="D1250" s="151" t="s">
        <v>398</v>
      </c>
      <c r="E1250" s="158" t="s">
        <v>35</v>
      </c>
      <c r="F1250" s="159" t="s">
        <v>343</v>
      </c>
      <c r="H1250" s="160">
        <v>3</v>
      </c>
      <c r="I1250" s="161"/>
      <c r="L1250" s="157"/>
      <c r="M1250" s="162"/>
      <c r="T1250" s="163"/>
      <c r="AT1250" s="164" t="s">
        <v>398</v>
      </c>
      <c r="AU1250" s="164" t="s">
        <v>103</v>
      </c>
      <c r="AV1250" s="13" t="s">
        <v>91</v>
      </c>
      <c r="AW1250" s="13" t="s">
        <v>42</v>
      </c>
      <c r="AX1250" s="13" t="s">
        <v>89</v>
      </c>
      <c r="AY1250" s="164" t="s">
        <v>386</v>
      </c>
    </row>
    <row r="1251" spans="2:65" s="1" customFormat="1" ht="10.199999999999999">
      <c r="B1251" s="34"/>
      <c r="D1251" s="151" t="s">
        <v>412</v>
      </c>
      <c r="F1251" s="165" t="s">
        <v>1075</v>
      </c>
      <c r="L1251" s="34"/>
      <c r="M1251" s="149"/>
      <c r="T1251" s="55"/>
      <c r="AU1251" s="18" t="s">
        <v>103</v>
      </c>
    </row>
    <row r="1252" spans="2:65" s="1" customFormat="1" ht="10.199999999999999">
      <c r="B1252" s="34"/>
      <c r="D1252" s="151" t="s">
        <v>412</v>
      </c>
      <c r="F1252" s="166" t="s">
        <v>1076</v>
      </c>
      <c r="H1252" s="167">
        <v>1</v>
      </c>
      <c r="L1252" s="34"/>
      <c r="M1252" s="149"/>
      <c r="T1252" s="55"/>
      <c r="AU1252" s="18" t="s">
        <v>103</v>
      </c>
    </row>
    <row r="1253" spans="2:65" s="1" customFormat="1" ht="10.199999999999999">
      <c r="B1253" s="34"/>
      <c r="D1253" s="151" t="s">
        <v>412</v>
      </c>
      <c r="F1253" s="165" t="s">
        <v>1077</v>
      </c>
      <c r="L1253" s="34"/>
      <c r="M1253" s="149"/>
      <c r="T1253" s="55"/>
      <c r="AU1253" s="18" t="s">
        <v>103</v>
      </c>
    </row>
    <row r="1254" spans="2:65" s="1" customFormat="1" ht="10.199999999999999">
      <c r="B1254" s="34"/>
      <c r="D1254" s="151" t="s">
        <v>412</v>
      </c>
      <c r="F1254" s="166" t="s">
        <v>1076</v>
      </c>
      <c r="H1254" s="167">
        <v>1</v>
      </c>
      <c r="L1254" s="34"/>
      <c r="M1254" s="149"/>
      <c r="T1254" s="55"/>
      <c r="AU1254" s="18" t="s">
        <v>103</v>
      </c>
    </row>
    <row r="1255" spans="2:65" s="1" customFormat="1" ht="10.199999999999999">
      <c r="B1255" s="34"/>
      <c r="D1255" s="151" t="s">
        <v>412</v>
      </c>
      <c r="F1255" s="165" t="s">
        <v>1078</v>
      </c>
      <c r="L1255" s="34"/>
      <c r="M1255" s="149"/>
      <c r="T1255" s="55"/>
      <c r="AU1255" s="18" t="s">
        <v>103</v>
      </c>
    </row>
    <row r="1256" spans="2:65" s="1" customFormat="1" ht="10.199999999999999">
      <c r="B1256" s="34"/>
      <c r="D1256" s="151" t="s">
        <v>412</v>
      </c>
      <c r="F1256" s="166" t="s">
        <v>1076</v>
      </c>
      <c r="H1256" s="167">
        <v>1</v>
      </c>
      <c r="L1256" s="34"/>
      <c r="M1256" s="149"/>
      <c r="T1256" s="55"/>
      <c r="AU1256" s="18" t="s">
        <v>103</v>
      </c>
    </row>
    <row r="1257" spans="2:65" s="1" customFormat="1" ht="21.75" customHeight="1">
      <c r="B1257" s="34"/>
      <c r="C1257" s="168" t="s">
        <v>1117</v>
      </c>
      <c r="D1257" s="168" t="s">
        <v>523</v>
      </c>
      <c r="E1257" s="169" t="s">
        <v>1118</v>
      </c>
      <c r="F1257" s="170" t="s">
        <v>1119</v>
      </c>
      <c r="G1257" s="171" t="s">
        <v>1069</v>
      </c>
      <c r="H1257" s="172">
        <v>3</v>
      </c>
      <c r="I1257" s="173"/>
      <c r="J1257" s="174">
        <f>ROUND(I1257*H1257,2)</f>
        <v>0</v>
      </c>
      <c r="K1257" s="170" t="s">
        <v>394</v>
      </c>
      <c r="L1257" s="175"/>
      <c r="M1257" s="176" t="s">
        <v>35</v>
      </c>
      <c r="N1257" s="177" t="s">
        <v>52</v>
      </c>
      <c r="P1257" s="142">
        <f>O1257*H1257</f>
        <v>0</v>
      </c>
      <c r="Q1257" s="142">
        <v>5.8000000000000003E-2</v>
      </c>
      <c r="R1257" s="142">
        <f>Q1257*H1257</f>
        <v>0.17400000000000002</v>
      </c>
      <c r="S1257" s="142">
        <v>0</v>
      </c>
      <c r="T1257" s="143">
        <f>S1257*H1257</f>
        <v>0</v>
      </c>
      <c r="AR1257" s="144" t="s">
        <v>470</v>
      </c>
      <c r="AT1257" s="144" t="s">
        <v>523</v>
      </c>
      <c r="AU1257" s="144" t="s">
        <v>103</v>
      </c>
      <c r="AY1257" s="18" t="s">
        <v>386</v>
      </c>
      <c r="BE1257" s="145">
        <f>IF(N1257="základní",J1257,0)</f>
        <v>0</v>
      </c>
      <c r="BF1257" s="145">
        <f>IF(N1257="snížená",J1257,0)</f>
        <v>0</v>
      </c>
      <c r="BG1257" s="145">
        <f>IF(N1257="zákl. přenesená",J1257,0)</f>
        <v>0</v>
      </c>
      <c r="BH1257" s="145">
        <f>IF(N1257="sníž. přenesená",J1257,0)</f>
        <v>0</v>
      </c>
      <c r="BI1257" s="145">
        <f>IF(N1257="nulová",J1257,0)</f>
        <v>0</v>
      </c>
      <c r="BJ1257" s="18" t="s">
        <v>89</v>
      </c>
      <c r="BK1257" s="145">
        <f>ROUND(I1257*H1257,2)</f>
        <v>0</v>
      </c>
      <c r="BL1257" s="18" t="s">
        <v>116</v>
      </c>
      <c r="BM1257" s="144" t="s">
        <v>1120</v>
      </c>
    </row>
    <row r="1258" spans="2:65" s="1" customFormat="1" ht="24.15" customHeight="1">
      <c r="B1258" s="34"/>
      <c r="C1258" s="133" t="s">
        <v>1121</v>
      </c>
      <c r="D1258" s="133" t="s">
        <v>390</v>
      </c>
      <c r="E1258" s="134" t="s">
        <v>1122</v>
      </c>
      <c r="F1258" s="135" t="s">
        <v>1123</v>
      </c>
      <c r="G1258" s="136" t="s">
        <v>1069</v>
      </c>
      <c r="H1258" s="137">
        <v>3</v>
      </c>
      <c r="I1258" s="138"/>
      <c r="J1258" s="139">
        <f>ROUND(I1258*H1258,2)</f>
        <v>0</v>
      </c>
      <c r="K1258" s="135" t="s">
        <v>394</v>
      </c>
      <c r="L1258" s="34"/>
      <c r="M1258" s="140" t="s">
        <v>35</v>
      </c>
      <c r="N1258" s="141" t="s">
        <v>52</v>
      </c>
      <c r="P1258" s="142">
        <f>O1258*H1258</f>
        <v>0</v>
      </c>
      <c r="Q1258" s="142">
        <v>2.972E-2</v>
      </c>
      <c r="R1258" s="142">
        <f>Q1258*H1258</f>
        <v>8.9160000000000003E-2</v>
      </c>
      <c r="S1258" s="142">
        <v>0</v>
      </c>
      <c r="T1258" s="143">
        <f>S1258*H1258</f>
        <v>0</v>
      </c>
      <c r="AR1258" s="144" t="s">
        <v>116</v>
      </c>
      <c r="AT1258" s="144" t="s">
        <v>390</v>
      </c>
      <c r="AU1258" s="144" t="s">
        <v>103</v>
      </c>
      <c r="AY1258" s="18" t="s">
        <v>386</v>
      </c>
      <c r="BE1258" s="145">
        <f>IF(N1258="základní",J1258,0)</f>
        <v>0</v>
      </c>
      <c r="BF1258" s="145">
        <f>IF(N1258="snížená",J1258,0)</f>
        <v>0</v>
      </c>
      <c r="BG1258" s="145">
        <f>IF(N1258="zákl. přenesená",J1258,0)</f>
        <v>0</v>
      </c>
      <c r="BH1258" s="145">
        <f>IF(N1258="sníž. přenesená",J1258,0)</f>
        <v>0</v>
      </c>
      <c r="BI1258" s="145">
        <f>IF(N1258="nulová",J1258,0)</f>
        <v>0</v>
      </c>
      <c r="BJ1258" s="18" t="s">
        <v>89</v>
      </c>
      <c r="BK1258" s="145">
        <f>ROUND(I1258*H1258,2)</f>
        <v>0</v>
      </c>
      <c r="BL1258" s="18" t="s">
        <v>116</v>
      </c>
      <c r="BM1258" s="144" t="s">
        <v>1124</v>
      </c>
    </row>
    <row r="1259" spans="2:65" s="1" customFormat="1" ht="10.199999999999999">
      <c r="B1259" s="34"/>
      <c r="D1259" s="146" t="s">
        <v>396</v>
      </c>
      <c r="F1259" s="147" t="s">
        <v>1125</v>
      </c>
      <c r="I1259" s="148"/>
      <c r="L1259" s="34"/>
      <c r="M1259" s="149"/>
      <c r="T1259" s="55"/>
      <c r="AT1259" s="18" t="s">
        <v>396</v>
      </c>
      <c r="AU1259" s="18" t="s">
        <v>103</v>
      </c>
    </row>
    <row r="1260" spans="2:65" s="12" customFormat="1" ht="10.199999999999999">
      <c r="B1260" s="150"/>
      <c r="D1260" s="151" t="s">
        <v>398</v>
      </c>
      <c r="E1260" s="152" t="s">
        <v>35</v>
      </c>
      <c r="F1260" s="153" t="s">
        <v>399</v>
      </c>
      <c r="H1260" s="152" t="s">
        <v>35</v>
      </c>
      <c r="I1260" s="154"/>
      <c r="L1260" s="150"/>
      <c r="M1260" s="155"/>
      <c r="T1260" s="156"/>
      <c r="AT1260" s="152" t="s">
        <v>398</v>
      </c>
      <c r="AU1260" s="152" t="s">
        <v>103</v>
      </c>
      <c r="AV1260" s="12" t="s">
        <v>89</v>
      </c>
      <c r="AW1260" s="12" t="s">
        <v>42</v>
      </c>
      <c r="AX1260" s="12" t="s">
        <v>81</v>
      </c>
      <c r="AY1260" s="152" t="s">
        <v>386</v>
      </c>
    </row>
    <row r="1261" spans="2:65" s="12" customFormat="1" ht="10.199999999999999">
      <c r="B1261" s="150"/>
      <c r="D1261" s="151" t="s">
        <v>398</v>
      </c>
      <c r="E1261" s="152" t="s">
        <v>35</v>
      </c>
      <c r="F1261" s="153" t="s">
        <v>645</v>
      </c>
      <c r="H1261" s="152" t="s">
        <v>35</v>
      </c>
      <c r="I1261" s="154"/>
      <c r="L1261" s="150"/>
      <c r="M1261" s="155"/>
      <c r="T1261" s="156"/>
      <c r="AT1261" s="152" t="s">
        <v>398</v>
      </c>
      <c r="AU1261" s="152" t="s">
        <v>103</v>
      </c>
      <c r="AV1261" s="12" t="s">
        <v>89</v>
      </c>
      <c r="AW1261" s="12" t="s">
        <v>42</v>
      </c>
      <c r="AX1261" s="12" t="s">
        <v>81</v>
      </c>
      <c r="AY1261" s="152" t="s">
        <v>386</v>
      </c>
    </row>
    <row r="1262" spans="2:65" s="12" customFormat="1" ht="10.199999999999999">
      <c r="B1262" s="150"/>
      <c r="D1262" s="151" t="s">
        <v>398</v>
      </c>
      <c r="E1262" s="152" t="s">
        <v>35</v>
      </c>
      <c r="F1262" s="153" t="s">
        <v>1107</v>
      </c>
      <c r="H1262" s="152" t="s">
        <v>35</v>
      </c>
      <c r="I1262" s="154"/>
      <c r="L1262" s="150"/>
      <c r="M1262" s="155"/>
      <c r="T1262" s="156"/>
      <c r="AT1262" s="152" t="s">
        <v>398</v>
      </c>
      <c r="AU1262" s="152" t="s">
        <v>103</v>
      </c>
      <c r="AV1262" s="12" t="s">
        <v>89</v>
      </c>
      <c r="AW1262" s="12" t="s">
        <v>42</v>
      </c>
      <c r="AX1262" s="12" t="s">
        <v>81</v>
      </c>
      <c r="AY1262" s="152" t="s">
        <v>386</v>
      </c>
    </row>
    <row r="1263" spans="2:65" s="12" customFormat="1" ht="10.199999999999999">
      <c r="B1263" s="150"/>
      <c r="D1263" s="151" t="s">
        <v>398</v>
      </c>
      <c r="E1263" s="152" t="s">
        <v>35</v>
      </c>
      <c r="F1263" s="153" t="s">
        <v>1072</v>
      </c>
      <c r="H1263" s="152" t="s">
        <v>35</v>
      </c>
      <c r="I1263" s="154"/>
      <c r="L1263" s="150"/>
      <c r="M1263" s="155"/>
      <c r="T1263" s="156"/>
      <c r="AT1263" s="152" t="s">
        <v>398</v>
      </c>
      <c r="AU1263" s="152" t="s">
        <v>103</v>
      </c>
      <c r="AV1263" s="12" t="s">
        <v>89</v>
      </c>
      <c r="AW1263" s="12" t="s">
        <v>42</v>
      </c>
      <c r="AX1263" s="12" t="s">
        <v>81</v>
      </c>
      <c r="AY1263" s="152" t="s">
        <v>386</v>
      </c>
    </row>
    <row r="1264" spans="2:65" s="12" customFormat="1" ht="10.199999999999999">
      <c r="B1264" s="150"/>
      <c r="D1264" s="151" t="s">
        <v>398</v>
      </c>
      <c r="E1264" s="152" t="s">
        <v>35</v>
      </c>
      <c r="F1264" s="153" t="s">
        <v>1073</v>
      </c>
      <c r="H1264" s="152" t="s">
        <v>35</v>
      </c>
      <c r="I1264" s="154"/>
      <c r="L1264" s="150"/>
      <c r="M1264" s="155"/>
      <c r="T1264" s="156"/>
      <c r="AT1264" s="152" t="s">
        <v>398</v>
      </c>
      <c r="AU1264" s="152" t="s">
        <v>103</v>
      </c>
      <c r="AV1264" s="12" t="s">
        <v>89</v>
      </c>
      <c r="AW1264" s="12" t="s">
        <v>42</v>
      </c>
      <c r="AX1264" s="12" t="s">
        <v>81</v>
      </c>
      <c r="AY1264" s="152" t="s">
        <v>386</v>
      </c>
    </row>
    <row r="1265" spans="2:65" s="12" customFormat="1" ht="10.199999999999999">
      <c r="B1265" s="150"/>
      <c r="D1265" s="151" t="s">
        <v>398</v>
      </c>
      <c r="E1265" s="152" t="s">
        <v>35</v>
      </c>
      <c r="F1265" s="153" t="s">
        <v>1074</v>
      </c>
      <c r="H1265" s="152" t="s">
        <v>35</v>
      </c>
      <c r="I1265" s="154"/>
      <c r="L1265" s="150"/>
      <c r="M1265" s="155"/>
      <c r="T1265" s="156"/>
      <c r="AT1265" s="152" t="s">
        <v>398</v>
      </c>
      <c r="AU1265" s="152" t="s">
        <v>103</v>
      </c>
      <c r="AV1265" s="12" t="s">
        <v>89</v>
      </c>
      <c r="AW1265" s="12" t="s">
        <v>42</v>
      </c>
      <c r="AX1265" s="12" t="s">
        <v>81</v>
      </c>
      <c r="AY1265" s="152" t="s">
        <v>386</v>
      </c>
    </row>
    <row r="1266" spans="2:65" s="13" customFormat="1" ht="10.199999999999999">
      <c r="B1266" s="157"/>
      <c r="D1266" s="151" t="s">
        <v>398</v>
      </c>
      <c r="E1266" s="158" t="s">
        <v>35</v>
      </c>
      <c r="F1266" s="159" t="s">
        <v>343</v>
      </c>
      <c r="H1266" s="160">
        <v>3</v>
      </c>
      <c r="I1266" s="161"/>
      <c r="L1266" s="157"/>
      <c r="M1266" s="162"/>
      <c r="T1266" s="163"/>
      <c r="AT1266" s="164" t="s">
        <v>398</v>
      </c>
      <c r="AU1266" s="164" t="s">
        <v>103</v>
      </c>
      <c r="AV1266" s="13" t="s">
        <v>91</v>
      </c>
      <c r="AW1266" s="13" t="s">
        <v>42</v>
      </c>
      <c r="AX1266" s="13" t="s">
        <v>89</v>
      </c>
      <c r="AY1266" s="164" t="s">
        <v>386</v>
      </c>
    </row>
    <row r="1267" spans="2:65" s="1" customFormat="1" ht="10.199999999999999">
      <c r="B1267" s="34"/>
      <c r="D1267" s="151" t="s">
        <v>412</v>
      </c>
      <c r="F1267" s="165" t="s">
        <v>1075</v>
      </c>
      <c r="L1267" s="34"/>
      <c r="M1267" s="149"/>
      <c r="T1267" s="55"/>
      <c r="AU1267" s="18" t="s">
        <v>103</v>
      </c>
    </row>
    <row r="1268" spans="2:65" s="1" customFormat="1" ht="10.199999999999999">
      <c r="B1268" s="34"/>
      <c r="D1268" s="151" t="s">
        <v>412</v>
      </c>
      <c r="F1268" s="166" t="s">
        <v>1076</v>
      </c>
      <c r="H1268" s="167">
        <v>1</v>
      </c>
      <c r="L1268" s="34"/>
      <c r="M1268" s="149"/>
      <c r="T1268" s="55"/>
      <c r="AU1268" s="18" t="s">
        <v>103</v>
      </c>
    </row>
    <row r="1269" spans="2:65" s="1" customFormat="1" ht="10.199999999999999">
      <c r="B1269" s="34"/>
      <c r="D1269" s="151" t="s">
        <v>412</v>
      </c>
      <c r="F1269" s="165" t="s">
        <v>1077</v>
      </c>
      <c r="L1269" s="34"/>
      <c r="M1269" s="149"/>
      <c r="T1269" s="55"/>
      <c r="AU1269" s="18" t="s">
        <v>103</v>
      </c>
    </row>
    <row r="1270" spans="2:65" s="1" customFormat="1" ht="10.199999999999999">
      <c r="B1270" s="34"/>
      <c r="D1270" s="151" t="s">
        <v>412</v>
      </c>
      <c r="F1270" s="166" t="s">
        <v>1076</v>
      </c>
      <c r="H1270" s="167">
        <v>1</v>
      </c>
      <c r="L1270" s="34"/>
      <c r="M1270" s="149"/>
      <c r="T1270" s="55"/>
      <c r="AU1270" s="18" t="s">
        <v>103</v>
      </c>
    </row>
    <row r="1271" spans="2:65" s="1" customFormat="1" ht="10.199999999999999">
      <c r="B1271" s="34"/>
      <c r="D1271" s="151" t="s">
        <v>412</v>
      </c>
      <c r="F1271" s="165" t="s">
        <v>1078</v>
      </c>
      <c r="L1271" s="34"/>
      <c r="M1271" s="149"/>
      <c r="T1271" s="55"/>
      <c r="AU1271" s="18" t="s">
        <v>103</v>
      </c>
    </row>
    <row r="1272" spans="2:65" s="1" customFormat="1" ht="10.199999999999999">
      <c r="B1272" s="34"/>
      <c r="D1272" s="151" t="s">
        <v>412</v>
      </c>
      <c r="F1272" s="166" t="s">
        <v>1076</v>
      </c>
      <c r="H1272" s="167">
        <v>1</v>
      </c>
      <c r="L1272" s="34"/>
      <c r="M1272" s="149"/>
      <c r="T1272" s="55"/>
      <c r="AU1272" s="18" t="s">
        <v>103</v>
      </c>
    </row>
    <row r="1273" spans="2:65" s="1" customFormat="1" ht="24.15" customHeight="1">
      <c r="B1273" s="34"/>
      <c r="C1273" s="168" t="s">
        <v>1126</v>
      </c>
      <c r="D1273" s="168" t="s">
        <v>523</v>
      </c>
      <c r="E1273" s="169" t="s">
        <v>1127</v>
      </c>
      <c r="F1273" s="170" t="s">
        <v>1128</v>
      </c>
      <c r="G1273" s="171" t="s">
        <v>1069</v>
      </c>
      <c r="H1273" s="172">
        <v>3</v>
      </c>
      <c r="I1273" s="173"/>
      <c r="J1273" s="174">
        <f>ROUND(I1273*H1273,2)</f>
        <v>0</v>
      </c>
      <c r="K1273" s="170" t="s">
        <v>394</v>
      </c>
      <c r="L1273" s="175"/>
      <c r="M1273" s="176" t="s">
        <v>35</v>
      </c>
      <c r="N1273" s="177" t="s">
        <v>52</v>
      </c>
      <c r="P1273" s="142">
        <f>O1273*H1273</f>
        <v>0</v>
      </c>
      <c r="Q1273" s="142">
        <v>5.7000000000000002E-2</v>
      </c>
      <c r="R1273" s="142">
        <f>Q1273*H1273</f>
        <v>0.17100000000000001</v>
      </c>
      <c r="S1273" s="142">
        <v>0</v>
      </c>
      <c r="T1273" s="143">
        <f>S1273*H1273</f>
        <v>0</v>
      </c>
      <c r="AR1273" s="144" t="s">
        <v>470</v>
      </c>
      <c r="AT1273" s="144" t="s">
        <v>523</v>
      </c>
      <c r="AU1273" s="144" t="s">
        <v>103</v>
      </c>
      <c r="AY1273" s="18" t="s">
        <v>386</v>
      </c>
      <c r="BE1273" s="145">
        <f>IF(N1273="základní",J1273,0)</f>
        <v>0</v>
      </c>
      <c r="BF1273" s="145">
        <f>IF(N1273="snížená",J1273,0)</f>
        <v>0</v>
      </c>
      <c r="BG1273" s="145">
        <f>IF(N1273="zákl. přenesená",J1273,0)</f>
        <v>0</v>
      </c>
      <c r="BH1273" s="145">
        <f>IF(N1273="sníž. přenesená",J1273,0)</f>
        <v>0</v>
      </c>
      <c r="BI1273" s="145">
        <f>IF(N1273="nulová",J1273,0)</f>
        <v>0</v>
      </c>
      <c r="BJ1273" s="18" t="s">
        <v>89</v>
      </c>
      <c r="BK1273" s="145">
        <f>ROUND(I1273*H1273,2)</f>
        <v>0</v>
      </c>
      <c r="BL1273" s="18" t="s">
        <v>116</v>
      </c>
      <c r="BM1273" s="144" t="s">
        <v>1129</v>
      </c>
    </row>
    <row r="1274" spans="2:65" s="1" customFormat="1" ht="24.15" customHeight="1">
      <c r="B1274" s="34"/>
      <c r="C1274" s="133" t="s">
        <v>1130</v>
      </c>
      <c r="D1274" s="133" t="s">
        <v>390</v>
      </c>
      <c r="E1274" s="134" t="s">
        <v>1131</v>
      </c>
      <c r="F1274" s="135" t="s">
        <v>1132</v>
      </c>
      <c r="G1274" s="136" t="s">
        <v>1069</v>
      </c>
      <c r="H1274" s="137">
        <v>3</v>
      </c>
      <c r="I1274" s="138"/>
      <c r="J1274" s="139">
        <f>ROUND(I1274*H1274,2)</f>
        <v>0</v>
      </c>
      <c r="K1274" s="135" t="s">
        <v>394</v>
      </c>
      <c r="L1274" s="34"/>
      <c r="M1274" s="140" t="s">
        <v>35</v>
      </c>
      <c r="N1274" s="141" t="s">
        <v>52</v>
      </c>
      <c r="P1274" s="142">
        <f>O1274*H1274</f>
        <v>0</v>
      </c>
      <c r="Q1274" s="142">
        <v>2.972E-2</v>
      </c>
      <c r="R1274" s="142">
        <f>Q1274*H1274</f>
        <v>8.9160000000000003E-2</v>
      </c>
      <c r="S1274" s="142">
        <v>0</v>
      </c>
      <c r="T1274" s="143">
        <f>S1274*H1274</f>
        <v>0</v>
      </c>
      <c r="AR1274" s="144" t="s">
        <v>116</v>
      </c>
      <c r="AT1274" s="144" t="s">
        <v>390</v>
      </c>
      <c r="AU1274" s="144" t="s">
        <v>103</v>
      </c>
      <c r="AY1274" s="18" t="s">
        <v>386</v>
      </c>
      <c r="BE1274" s="145">
        <f>IF(N1274="základní",J1274,0)</f>
        <v>0</v>
      </c>
      <c r="BF1274" s="145">
        <f>IF(N1274="snížená",J1274,0)</f>
        <v>0</v>
      </c>
      <c r="BG1274" s="145">
        <f>IF(N1274="zákl. přenesená",J1274,0)</f>
        <v>0</v>
      </c>
      <c r="BH1274" s="145">
        <f>IF(N1274="sníž. přenesená",J1274,0)</f>
        <v>0</v>
      </c>
      <c r="BI1274" s="145">
        <f>IF(N1274="nulová",J1274,0)</f>
        <v>0</v>
      </c>
      <c r="BJ1274" s="18" t="s">
        <v>89</v>
      </c>
      <c r="BK1274" s="145">
        <f>ROUND(I1274*H1274,2)</f>
        <v>0</v>
      </c>
      <c r="BL1274" s="18" t="s">
        <v>116</v>
      </c>
      <c r="BM1274" s="144" t="s">
        <v>1133</v>
      </c>
    </row>
    <row r="1275" spans="2:65" s="1" customFormat="1" ht="10.199999999999999">
      <c r="B1275" s="34"/>
      <c r="D1275" s="146" t="s">
        <v>396</v>
      </c>
      <c r="F1275" s="147" t="s">
        <v>1134</v>
      </c>
      <c r="I1275" s="148"/>
      <c r="L1275" s="34"/>
      <c r="M1275" s="149"/>
      <c r="T1275" s="55"/>
      <c r="AT1275" s="18" t="s">
        <v>396</v>
      </c>
      <c r="AU1275" s="18" t="s">
        <v>103</v>
      </c>
    </row>
    <row r="1276" spans="2:65" s="12" customFormat="1" ht="10.199999999999999">
      <c r="B1276" s="150"/>
      <c r="D1276" s="151" t="s">
        <v>398</v>
      </c>
      <c r="E1276" s="152" t="s">
        <v>35</v>
      </c>
      <c r="F1276" s="153" t="s">
        <v>399</v>
      </c>
      <c r="H1276" s="152" t="s">
        <v>35</v>
      </c>
      <c r="I1276" s="154"/>
      <c r="L1276" s="150"/>
      <c r="M1276" s="155"/>
      <c r="T1276" s="156"/>
      <c r="AT1276" s="152" t="s">
        <v>398</v>
      </c>
      <c r="AU1276" s="152" t="s">
        <v>103</v>
      </c>
      <c r="AV1276" s="12" t="s">
        <v>89</v>
      </c>
      <c r="AW1276" s="12" t="s">
        <v>42</v>
      </c>
      <c r="AX1276" s="12" t="s">
        <v>81</v>
      </c>
      <c r="AY1276" s="152" t="s">
        <v>386</v>
      </c>
    </row>
    <row r="1277" spans="2:65" s="12" customFormat="1" ht="10.199999999999999">
      <c r="B1277" s="150"/>
      <c r="D1277" s="151" t="s">
        <v>398</v>
      </c>
      <c r="E1277" s="152" t="s">
        <v>35</v>
      </c>
      <c r="F1277" s="153" t="s">
        <v>645</v>
      </c>
      <c r="H1277" s="152" t="s">
        <v>35</v>
      </c>
      <c r="I1277" s="154"/>
      <c r="L1277" s="150"/>
      <c r="M1277" s="155"/>
      <c r="T1277" s="156"/>
      <c r="AT1277" s="152" t="s">
        <v>398</v>
      </c>
      <c r="AU1277" s="152" t="s">
        <v>103</v>
      </c>
      <c r="AV1277" s="12" t="s">
        <v>89</v>
      </c>
      <c r="AW1277" s="12" t="s">
        <v>42</v>
      </c>
      <c r="AX1277" s="12" t="s">
        <v>81</v>
      </c>
      <c r="AY1277" s="152" t="s">
        <v>386</v>
      </c>
    </row>
    <row r="1278" spans="2:65" s="12" customFormat="1" ht="10.199999999999999">
      <c r="B1278" s="150"/>
      <c r="D1278" s="151" t="s">
        <v>398</v>
      </c>
      <c r="E1278" s="152" t="s">
        <v>35</v>
      </c>
      <c r="F1278" s="153" t="s">
        <v>1107</v>
      </c>
      <c r="H1278" s="152" t="s">
        <v>35</v>
      </c>
      <c r="I1278" s="154"/>
      <c r="L1278" s="150"/>
      <c r="M1278" s="155"/>
      <c r="T1278" s="156"/>
      <c r="AT1278" s="152" t="s">
        <v>398</v>
      </c>
      <c r="AU1278" s="152" t="s">
        <v>103</v>
      </c>
      <c r="AV1278" s="12" t="s">
        <v>89</v>
      </c>
      <c r="AW1278" s="12" t="s">
        <v>42</v>
      </c>
      <c r="AX1278" s="12" t="s">
        <v>81</v>
      </c>
      <c r="AY1278" s="152" t="s">
        <v>386</v>
      </c>
    </row>
    <row r="1279" spans="2:65" s="12" customFormat="1" ht="10.199999999999999">
      <c r="B1279" s="150"/>
      <c r="D1279" s="151" t="s">
        <v>398</v>
      </c>
      <c r="E1279" s="152" t="s">
        <v>35</v>
      </c>
      <c r="F1279" s="153" t="s">
        <v>1072</v>
      </c>
      <c r="H1279" s="152" t="s">
        <v>35</v>
      </c>
      <c r="I1279" s="154"/>
      <c r="L1279" s="150"/>
      <c r="M1279" s="155"/>
      <c r="T1279" s="156"/>
      <c r="AT1279" s="152" t="s">
        <v>398</v>
      </c>
      <c r="AU1279" s="152" t="s">
        <v>103</v>
      </c>
      <c r="AV1279" s="12" t="s">
        <v>89</v>
      </c>
      <c r="AW1279" s="12" t="s">
        <v>42</v>
      </c>
      <c r="AX1279" s="12" t="s">
        <v>81</v>
      </c>
      <c r="AY1279" s="152" t="s">
        <v>386</v>
      </c>
    </row>
    <row r="1280" spans="2:65" s="12" customFormat="1" ht="10.199999999999999">
      <c r="B1280" s="150"/>
      <c r="D1280" s="151" t="s">
        <v>398</v>
      </c>
      <c r="E1280" s="152" t="s">
        <v>35</v>
      </c>
      <c r="F1280" s="153" t="s">
        <v>1073</v>
      </c>
      <c r="H1280" s="152" t="s">
        <v>35</v>
      </c>
      <c r="I1280" s="154"/>
      <c r="L1280" s="150"/>
      <c r="M1280" s="155"/>
      <c r="T1280" s="156"/>
      <c r="AT1280" s="152" t="s">
        <v>398</v>
      </c>
      <c r="AU1280" s="152" t="s">
        <v>103</v>
      </c>
      <c r="AV1280" s="12" t="s">
        <v>89</v>
      </c>
      <c r="AW1280" s="12" t="s">
        <v>42</v>
      </c>
      <c r="AX1280" s="12" t="s">
        <v>81</v>
      </c>
      <c r="AY1280" s="152" t="s">
        <v>386</v>
      </c>
    </row>
    <row r="1281" spans="2:65" s="12" customFormat="1" ht="10.199999999999999">
      <c r="B1281" s="150"/>
      <c r="D1281" s="151" t="s">
        <v>398</v>
      </c>
      <c r="E1281" s="152" t="s">
        <v>35</v>
      </c>
      <c r="F1281" s="153" t="s">
        <v>1074</v>
      </c>
      <c r="H1281" s="152" t="s">
        <v>35</v>
      </c>
      <c r="I1281" s="154"/>
      <c r="L1281" s="150"/>
      <c r="M1281" s="155"/>
      <c r="T1281" s="156"/>
      <c r="AT1281" s="152" t="s">
        <v>398</v>
      </c>
      <c r="AU1281" s="152" t="s">
        <v>103</v>
      </c>
      <c r="AV1281" s="12" t="s">
        <v>89</v>
      </c>
      <c r="AW1281" s="12" t="s">
        <v>42</v>
      </c>
      <c r="AX1281" s="12" t="s">
        <v>81</v>
      </c>
      <c r="AY1281" s="152" t="s">
        <v>386</v>
      </c>
    </row>
    <row r="1282" spans="2:65" s="13" customFormat="1" ht="10.199999999999999">
      <c r="B1282" s="157"/>
      <c r="D1282" s="151" t="s">
        <v>398</v>
      </c>
      <c r="E1282" s="158" t="s">
        <v>35</v>
      </c>
      <c r="F1282" s="159" t="s">
        <v>343</v>
      </c>
      <c r="H1282" s="160">
        <v>3</v>
      </c>
      <c r="I1282" s="161"/>
      <c r="L1282" s="157"/>
      <c r="M1282" s="162"/>
      <c r="T1282" s="163"/>
      <c r="AT1282" s="164" t="s">
        <v>398</v>
      </c>
      <c r="AU1282" s="164" t="s">
        <v>103</v>
      </c>
      <c r="AV1282" s="13" t="s">
        <v>91</v>
      </c>
      <c r="AW1282" s="13" t="s">
        <v>42</v>
      </c>
      <c r="AX1282" s="13" t="s">
        <v>89</v>
      </c>
      <c r="AY1282" s="164" t="s">
        <v>386</v>
      </c>
    </row>
    <row r="1283" spans="2:65" s="1" customFormat="1" ht="10.199999999999999">
      <c r="B1283" s="34"/>
      <c r="D1283" s="151" t="s">
        <v>412</v>
      </c>
      <c r="F1283" s="165" t="s">
        <v>1075</v>
      </c>
      <c r="L1283" s="34"/>
      <c r="M1283" s="149"/>
      <c r="T1283" s="55"/>
      <c r="AU1283" s="18" t="s">
        <v>103</v>
      </c>
    </row>
    <row r="1284" spans="2:65" s="1" customFormat="1" ht="10.199999999999999">
      <c r="B1284" s="34"/>
      <c r="D1284" s="151" t="s">
        <v>412</v>
      </c>
      <c r="F1284" s="166" t="s">
        <v>1076</v>
      </c>
      <c r="H1284" s="167">
        <v>1</v>
      </c>
      <c r="L1284" s="34"/>
      <c r="M1284" s="149"/>
      <c r="T1284" s="55"/>
      <c r="AU1284" s="18" t="s">
        <v>103</v>
      </c>
    </row>
    <row r="1285" spans="2:65" s="1" customFormat="1" ht="10.199999999999999">
      <c r="B1285" s="34"/>
      <c r="D1285" s="151" t="s">
        <v>412</v>
      </c>
      <c r="F1285" s="165" t="s">
        <v>1077</v>
      </c>
      <c r="L1285" s="34"/>
      <c r="M1285" s="149"/>
      <c r="T1285" s="55"/>
      <c r="AU1285" s="18" t="s">
        <v>103</v>
      </c>
    </row>
    <row r="1286" spans="2:65" s="1" customFormat="1" ht="10.199999999999999">
      <c r="B1286" s="34"/>
      <c r="D1286" s="151" t="s">
        <v>412</v>
      </c>
      <c r="F1286" s="166" t="s">
        <v>1076</v>
      </c>
      <c r="H1286" s="167">
        <v>1</v>
      </c>
      <c r="L1286" s="34"/>
      <c r="M1286" s="149"/>
      <c r="T1286" s="55"/>
      <c r="AU1286" s="18" t="s">
        <v>103</v>
      </c>
    </row>
    <row r="1287" spans="2:65" s="1" customFormat="1" ht="10.199999999999999">
      <c r="B1287" s="34"/>
      <c r="D1287" s="151" t="s">
        <v>412</v>
      </c>
      <c r="F1287" s="165" t="s">
        <v>1078</v>
      </c>
      <c r="L1287" s="34"/>
      <c r="M1287" s="149"/>
      <c r="T1287" s="55"/>
      <c r="AU1287" s="18" t="s">
        <v>103</v>
      </c>
    </row>
    <row r="1288" spans="2:65" s="1" customFormat="1" ht="10.199999999999999">
      <c r="B1288" s="34"/>
      <c r="D1288" s="151" t="s">
        <v>412</v>
      </c>
      <c r="F1288" s="166" t="s">
        <v>1076</v>
      </c>
      <c r="H1288" s="167">
        <v>1</v>
      </c>
      <c r="L1288" s="34"/>
      <c r="M1288" s="149"/>
      <c r="T1288" s="55"/>
      <c r="AU1288" s="18" t="s">
        <v>103</v>
      </c>
    </row>
    <row r="1289" spans="2:65" s="1" customFormat="1" ht="24.15" customHeight="1">
      <c r="B1289" s="34"/>
      <c r="C1289" s="168" t="s">
        <v>1135</v>
      </c>
      <c r="D1289" s="168" t="s">
        <v>523</v>
      </c>
      <c r="E1289" s="169" t="s">
        <v>1136</v>
      </c>
      <c r="F1289" s="170" t="s">
        <v>1137</v>
      </c>
      <c r="G1289" s="171" t="s">
        <v>1069</v>
      </c>
      <c r="H1289" s="172">
        <v>3</v>
      </c>
      <c r="I1289" s="173"/>
      <c r="J1289" s="174">
        <f>ROUND(I1289*H1289,2)</f>
        <v>0</v>
      </c>
      <c r="K1289" s="170" t="s">
        <v>394</v>
      </c>
      <c r="L1289" s="175"/>
      <c r="M1289" s="176" t="s">
        <v>35</v>
      </c>
      <c r="N1289" s="177" t="s">
        <v>52</v>
      </c>
      <c r="P1289" s="142">
        <f>O1289*H1289</f>
        <v>0</v>
      </c>
      <c r="Q1289" s="142">
        <v>0.09</v>
      </c>
      <c r="R1289" s="142">
        <f>Q1289*H1289</f>
        <v>0.27</v>
      </c>
      <c r="S1289" s="142">
        <v>0</v>
      </c>
      <c r="T1289" s="143">
        <f>S1289*H1289</f>
        <v>0</v>
      </c>
      <c r="AR1289" s="144" t="s">
        <v>470</v>
      </c>
      <c r="AT1289" s="144" t="s">
        <v>523</v>
      </c>
      <c r="AU1289" s="144" t="s">
        <v>103</v>
      </c>
      <c r="AY1289" s="18" t="s">
        <v>386</v>
      </c>
      <c r="BE1289" s="145">
        <f>IF(N1289="základní",J1289,0)</f>
        <v>0</v>
      </c>
      <c r="BF1289" s="145">
        <f>IF(N1289="snížená",J1289,0)</f>
        <v>0</v>
      </c>
      <c r="BG1289" s="145">
        <f>IF(N1289="zákl. přenesená",J1289,0)</f>
        <v>0</v>
      </c>
      <c r="BH1289" s="145">
        <f>IF(N1289="sníž. přenesená",J1289,0)</f>
        <v>0</v>
      </c>
      <c r="BI1289" s="145">
        <f>IF(N1289="nulová",J1289,0)</f>
        <v>0</v>
      </c>
      <c r="BJ1289" s="18" t="s">
        <v>89</v>
      </c>
      <c r="BK1289" s="145">
        <f>ROUND(I1289*H1289,2)</f>
        <v>0</v>
      </c>
      <c r="BL1289" s="18" t="s">
        <v>116</v>
      </c>
      <c r="BM1289" s="144" t="s">
        <v>1138</v>
      </c>
    </row>
    <row r="1290" spans="2:65" s="1" customFormat="1" ht="24.15" customHeight="1">
      <c r="B1290" s="34"/>
      <c r="C1290" s="133" t="s">
        <v>1139</v>
      </c>
      <c r="D1290" s="133" t="s">
        <v>390</v>
      </c>
      <c r="E1290" s="134" t="s">
        <v>1140</v>
      </c>
      <c r="F1290" s="135" t="s">
        <v>1141</v>
      </c>
      <c r="G1290" s="136" t="s">
        <v>1069</v>
      </c>
      <c r="H1290" s="137">
        <v>6</v>
      </c>
      <c r="I1290" s="138"/>
      <c r="J1290" s="139">
        <f>ROUND(I1290*H1290,2)</f>
        <v>0</v>
      </c>
      <c r="K1290" s="135" t="s">
        <v>394</v>
      </c>
      <c r="L1290" s="34"/>
      <c r="M1290" s="140" t="s">
        <v>35</v>
      </c>
      <c r="N1290" s="141" t="s">
        <v>52</v>
      </c>
      <c r="P1290" s="142">
        <f>O1290*H1290</f>
        <v>0</v>
      </c>
      <c r="Q1290" s="142">
        <v>0.21734000000000001</v>
      </c>
      <c r="R1290" s="142">
        <f>Q1290*H1290</f>
        <v>1.3040400000000001</v>
      </c>
      <c r="S1290" s="142">
        <v>0</v>
      </c>
      <c r="T1290" s="143">
        <f>S1290*H1290</f>
        <v>0</v>
      </c>
      <c r="AR1290" s="144" t="s">
        <v>116</v>
      </c>
      <c r="AT1290" s="144" t="s">
        <v>390</v>
      </c>
      <c r="AU1290" s="144" t="s">
        <v>103</v>
      </c>
      <c r="AY1290" s="18" t="s">
        <v>386</v>
      </c>
      <c r="BE1290" s="145">
        <f>IF(N1290="základní",J1290,0)</f>
        <v>0</v>
      </c>
      <c r="BF1290" s="145">
        <f>IF(N1290="snížená",J1290,0)</f>
        <v>0</v>
      </c>
      <c r="BG1290" s="145">
        <f>IF(N1290="zákl. přenesená",J1290,0)</f>
        <v>0</v>
      </c>
      <c r="BH1290" s="145">
        <f>IF(N1290="sníž. přenesená",J1290,0)</f>
        <v>0</v>
      </c>
      <c r="BI1290" s="145">
        <f>IF(N1290="nulová",J1290,0)</f>
        <v>0</v>
      </c>
      <c r="BJ1290" s="18" t="s">
        <v>89</v>
      </c>
      <c r="BK1290" s="145">
        <f>ROUND(I1290*H1290,2)</f>
        <v>0</v>
      </c>
      <c r="BL1290" s="18" t="s">
        <v>116</v>
      </c>
      <c r="BM1290" s="144" t="s">
        <v>1142</v>
      </c>
    </row>
    <row r="1291" spans="2:65" s="1" customFormat="1" ht="10.199999999999999">
      <c r="B1291" s="34"/>
      <c r="D1291" s="146" t="s">
        <v>396</v>
      </c>
      <c r="F1291" s="147" t="s">
        <v>1143</v>
      </c>
      <c r="I1291" s="148"/>
      <c r="L1291" s="34"/>
      <c r="M1291" s="149"/>
      <c r="T1291" s="55"/>
      <c r="AT1291" s="18" t="s">
        <v>396</v>
      </c>
      <c r="AU1291" s="18" t="s">
        <v>103</v>
      </c>
    </row>
    <row r="1292" spans="2:65" s="12" customFormat="1" ht="10.199999999999999">
      <c r="B1292" s="150"/>
      <c r="D1292" s="151" t="s">
        <v>398</v>
      </c>
      <c r="E1292" s="152" t="s">
        <v>35</v>
      </c>
      <c r="F1292" s="153" t="s">
        <v>399</v>
      </c>
      <c r="H1292" s="152" t="s">
        <v>35</v>
      </c>
      <c r="I1292" s="154"/>
      <c r="L1292" s="150"/>
      <c r="M1292" s="155"/>
      <c r="T1292" s="156"/>
      <c r="AT1292" s="152" t="s">
        <v>398</v>
      </c>
      <c r="AU1292" s="152" t="s">
        <v>103</v>
      </c>
      <c r="AV1292" s="12" t="s">
        <v>89</v>
      </c>
      <c r="AW1292" s="12" t="s">
        <v>42</v>
      </c>
      <c r="AX1292" s="12" t="s">
        <v>81</v>
      </c>
      <c r="AY1292" s="152" t="s">
        <v>386</v>
      </c>
    </row>
    <row r="1293" spans="2:65" s="12" customFormat="1" ht="10.199999999999999">
      <c r="B1293" s="150"/>
      <c r="D1293" s="151" t="s">
        <v>398</v>
      </c>
      <c r="E1293" s="152" t="s">
        <v>35</v>
      </c>
      <c r="F1293" s="153" t="s">
        <v>645</v>
      </c>
      <c r="H1293" s="152" t="s">
        <v>35</v>
      </c>
      <c r="I1293" s="154"/>
      <c r="L1293" s="150"/>
      <c r="M1293" s="155"/>
      <c r="T1293" s="156"/>
      <c r="AT1293" s="152" t="s">
        <v>398</v>
      </c>
      <c r="AU1293" s="152" t="s">
        <v>103</v>
      </c>
      <c r="AV1293" s="12" t="s">
        <v>89</v>
      </c>
      <c r="AW1293" s="12" t="s">
        <v>42</v>
      </c>
      <c r="AX1293" s="12" t="s">
        <v>81</v>
      </c>
      <c r="AY1293" s="152" t="s">
        <v>386</v>
      </c>
    </row>
    <row r="1294" spans="2:65" s="12" customFormat="1" ht="10.199999999999999">
      <c r="B1294" s="150"/>
      <c r="D1294" s="151" t="s">
        <v>398</v>
      </c>
      <c r="E1294" s="152" t="s">
        <v>35</v>
      </c>
      <c r="F1294" s="153" t="s">
        <v>1107</v>
      </c>
      <c r="H1294" s="152" t="s">
        <v>35</v>
      </c>
      <c r="I1294" s="154"/>
      <c r="L1294" s="150"/>
      <c r="M1294" s="155"/>
      <c r="T1294" s="156"/>
      <c r="AT1294" s="152" t="s">
        <v>398</v>
      </c>
      <c r="AU1294" s="152" t="s">
        <v>103</v>
      </c>
      <c r="AV1294" s="12" t="s">
        <v>89</v>
      </c>
      <c r="AW1294" s="12" t="s">
        <v>42</v>
      </c>
      <c r="AX1294" s="12" t="s">
        <v>81</v>
      </c>
      <c r="AY1294" s="152" t="s">
        <v>386</v>
      </c>
    </row>
    <row r="1295" spans="2:65" s="12" customFormat="1" ht="10.199999999999999">
      <c r="B1295" s="150"/>
      <c r="D1295" s="151" t="s">
        <v>398</v>
      </c>
      <c r="E1295" s="152" t="s">
        <v>35</v>
      </c>
      <c r="F1295" s="153" t="s">
        <v>1072</v>
      </c>
      <c r="H1295" s="152" t="s">
        <v>35</v>
      </c>
      <c r="I1295" s="154"/>
      <c r="L1295" s="150"/>
      <c r="M1295" s="155"/>
      <c r="T1295" s="156"/>
      <c r="AT1295" s="152" t="s">
        <v>398</v>
      </c>
      <c r="AU1295" s="152" t="s">
        <v>103</v>
      </c>
      <c r="AV1295" s="12" t="s">
        <v>89</v>
      </c>
      <c r="AW1295" s="12" t="s">
        <v>42</v>
      </c>
      <c r="AX1295" s="12" t="s">
        <v>81</v>
      </c>
      <c r="AY1295" s="152" t="s">
        <v>386</v>
      </c>
    </row>
    <row r="1296" spans="2:65" s="12" customFormat="1" ht="10.199999999999999">
      <c r="B1296" s="150"/>
      <c r="D1296" s="151" t="s">
        <v>398</v>
      </c>
      <c r="E1296" s="152" t="s">
        <v>35</v>
      </c>
      <c r="F1296" s="153" t="s">
        <v>1144</v>
      </c>
      <c r="H1296" s="152" t="s">
        <v>35</v>
      </c>
      <c r="I1296" s="154"/>
      <c r="L1296" s="150"/>
      <c r="M1296" s="155"/>
      <c r="T1296" s="156"/>
      <c r="AT1296" s="152" t="s">
        <v>398</v>
      </c>
      <c r="AU1296" s="152" t="s">
        <v>103</v>
      </c>
      <c r="AV1296" s="12" t="s">
        <v>89</v>
      </c>
      <c r="AW1296" s="12" t="s">
        <v>42</v>
      </c>
      <c r="AX1296" s="12" t="s">
        <v>81</v>
      </c>
      <c r="AY1296" s="152" t="s">
        <v>386</v>
      </c>
    </row>
    <row r="1297" spans="2:65" s="12" customFormat="1" ht="10.199999999999999">
      <c r="B1297" s="150"/>
      <c r="D1297" s="151" t="s">
        <v>398</v>
      </c>
      <c r="E1297" s="152" t="s">
        <v>35</v>
      </c>
      <c r="F1297" s="153" t="s">
        <v>1073</v>
      </c>
      <c r="H1297" s="152" t="s">
        <v>35</v>
      </c>
      <c r="I1297" s="154"/>
      <c r="L1297" s="150"/>
      <c r="M1297" s="155"/>
      <c r="T1297" s="156"/>
      <c r="AT1297" s="152" t="s">
        <v>398</v>
      </c>
      <c r="AU1297" s="152" t="s">
        <v>103</v>
      </c>
      <c r="AV1297" s="12" t="s">
        <v>89</v>
      </c>
      <c r="AW1297" s="12" t="s">
        <v>42</v>
      </c>
      <c r="AX1297" s="12" t="s">
        <v>81</v>
      </c>
      <c r="AY1297" s="152" t="s">
        <v>386</v>
      </c>
    </row>
    <row r="1298" spans="2:65" s="12" customFormat="1" ht="10.199999999999999">
      <c r="B1298" s="150"/>
      <c r="D1298" s="151" t="s">
        <v>398</v>
      </c>
      <c r="E1298" s="152" t="s">
        <v>35</v>
      </c>
      <c r="F1298" s="153" t="s">
        <v>1074</v>
      </c>
      <c r="H1298" s="152" t="s">
        <v>35</v>
      </c>
      <c r="I1298" s="154"/>
      <c r="L1298" s="150"/>
      <c r="M1298" s="155"/>
      <c r="T1298" s="156"/>
      <c r="AT1298" s="152" t="s">
        <v>398</v>
      </c>
      <c r="AU1298" s="152" t="s">
        <v>103</v>
      </c>
      <c r="AV1298" s="12" t="s">
        <v>89</v>
      </c>
      <c r="AW1298" s="12" t="s">
        <v>42</v>
      </c>
      <c r="AX1298" s="12" t="s">
        <v>81</v>
      </c>
      <c r="AY1298" s="152" t="s">
        <v>386</v>
      </c>
    </row>
    <row r="1299" spans="2:65" s="12" customFormat="1" ht="10.199999999999999">
      <c r="B1299" s="150"/>
      <c r="D1299" s="151" t="s">
        <v>398</v>
      </c>
      <c r="E1299" s="152" t="s">
        <v>35</v>
      </c>
      <c r="F1299" s="153" t="s">
        <v>1145</v>
      </c>
      <c r="H1299" s="152" t="s">
        <v>35</v>
      </c>
      <c r="I1299" s="154"/>
      <c r="L1299" s="150"/>
      <c r="M1299" s="155"/>
      <c r="T1299" s="156"/>
      <c r="AT1299" s="152" t="s">
        <v>398</v>
      </c>
      <c r="AU1299" s="152" t="s">
        <v>103</v>
      </c>
      <c r="AV1299" s="12" t="s">
        <v>89</v>
      </c>
      <c r="AW1299" s="12" t="s">
        <v>42</v>
      </c>
      <c r="AX1299" s="12" t="s">
        <v>81</v>
      </c>
      <c r="AY1299" s="152" t="s">
        <v>386</v>
      </c>
    </row>
    <row r="1300" spans="2:65" s="13" customFormat="1" ht="10.199999999999999">
      <c r="B1300" s="157"/>
      <c r="D1300" s="151" t="s">
        <v>398</v>
      </c>
      <c r="E1300" s="158" t="s">
        <v>35</v>
      </c>
      <c r="F1300" s="159" t="s">
        <v>346</v>
      </c>
      <c r="H1300" s="160">
        <v>6</v>
      </c>
      <c r="I1300" s="161"/>
      <c r="L1300" s="157"/>
      <c r="M1300" s="162"/>
      <c r="T1300" s="163"/>
      <c r="AT1300" s="164" t="s">
        <v>398</v>
      </c>
      <c r="AU1300" s="164" t="s">
        <v>103</v>
      </c>
      <c r="AV1300" s="13" t="s">
        <v>91</v>
      </c>
      <c r="AW1300" s="13" t="s">
        <v>42</v>
      </c>
      <c r="AX1300" s="13" t="s">
        <v>89</v>
      </c>
      <c r="AY1300" s="164" t="s">
        <v>386</v>
      </c>
    </row>
    <row r="1301" spans="2:65" s="1" customFormat="1" ht="10.199999999999999">
      <c r="B1301" s="34"/>
      <c r="D1301" s="151" t="s">
        <v>412</v>
      </c>
      <c r="F1301" s="165" t="s">
        <v>1075</v>
      </c>
      <c r="L1301" s="34"/>
      <c r="M1301" s="149"/>
      <c r="T1301" s="55"/>
      <c r="AU1301" s="18" t="s">
        <v>103</v>
      </c>
    </row>
    <row r="1302" spans="2:65" s="1" customFormat="1" ht="10.199999999999999">
      <c r="B1302" s="34"/>
      <c r="D1302" s="151" t="s">
        <v>412</v>
      </c>
      <c r="F1302" s="166" t="s">
        <v>1076</v>
      </c>
      <c r="H1302" s="167">
        <v>1</v>
      </c>
      <c r="L1302" s="34"/>
      <c r="M1302" s="149"/>
      <c r="T1302" s="55"/>
      <c r="AU1302" s="18" t="s">
        <v>103</v>
      </c>
    </row>
    <row r="1303" spans="2:65" s="1" customFormat="1" ht="10.199999999999999">
      <c r="B1303" s="34"/>
      <c r="D1303" s="151" t="s">
        <v>412</v>
      </c>
      <c r="F1303" s="165" t="s">
        <v>1146</v>
      </c>
      <c r="L1303" s="34"/>
      <c r="M1303" s="149"/>
      <c r="T1303" s="55"/>
      <c r="AU1303" s="18" t="s">
        <v>103</v>
      </c>
    </row>
    <row r="1304" spans="2:65" s="1" customFormat="1" ht="10.199999999999999">
      <c r="B1304" s="34"/>
      <c r="D1304" s="151" t="s">
        <v>412</v>
      </c>
      <c r="F1304" s="166" t="s">
        <v>1076</v>
      </c>
      <c r="H1304" s="167">
        <v>1</v>
      </c>
      <c r="L1304" s="34"/>
      <c r="M1304" s="149"/>
      <c r="T1304" s="55"/>
      <c r="AU1304" s="18" t="s">
        <v>103</v>
      </c>
    </row>
    <row r="1305" spans="2:65" s="1" customFormat="1" ht="10.199999999999999">
      <c r="B1305" s="34"/>
      <c r="D1305" s="151" t="s">
        <v>412</v>
      </c>
      <c r="F1305" s="165" t="s">
        <v>1077</v>
      </c>
      <c r="L1305" s="34"/>
      <c r="M1305" s="149"/>
      <c r="T1305" s="55"/>
      <c r="AU1305" s="18" t="s">
        <v>103</v>
      </c>
    </row>
    <row r="1306" spans="2:65" s="1" customFormat="1" ht="10.199999999999999">
      <c r="B1306" s="34"/>
      <c r="D1306" s="151" t="s">
        <v>412</v>
      </c>
      <c r="F1306" s="166" t="s">
        <v>1076</v>
      </c>
      <c r="H1306" s="167">
        <v>1</v>
      </c>
      <c r="L1306" s="34"/>
      <c r="M1306" s="149"/>
      <c r="T1306" s="55"/>
      <c r="AU1306" s="18" t="s">
        <v>103</v>
      </c>
    </row>
    <row r="1307" spans="2:65" s="1" customFormat="1" ht="10.199999999999999">
      <c r="B1307" s="34"/>
      <c r="D1307" s="151" t="s">
        <v>412</v>
      </c>
      <c r="F1307" s="165" t="s">
        <v>1078</v>
      </c>
      <c r="L1307" s="34"/>
      <c r="M1307" s="149"/>
      <c r="T1307" s="55"/>
      <c r="AU1307" s="18" t="s">
        <v>103</v>
      </c>
    </row>
    <row r="1308" spans="2:65" s="1" customFormat="1" ht="10.199999999999999">
      <c r="B1308" s="34"/>
      <c r="D1308" s="151" t="s">
        <v>412</v>
      </c>
      <c r="F1308" s="166" t="s">
        <v>1076</v>
      </c>
      <c r="H1308" s="167">
        <v>1</v>
      </c>
      <c r="L1308" s="34"/>
      <c r="M1308" s="149"/>
      <c r="T1308" s="55"/>
      <c r="AU1308" s="18" t="s">
        <v>103</v>
      </c>
    </row>
    <row r="1309" spans="2:65" s="1" customFormat="1" ht="10.199999999999999">
      <c r="B1309" s="34"/>
      <c r="D1309" s="151" t="s">
        <v>412</v>
      </c>
      <c r="F1309" s="165" t="s">
        <v>1147</v>
      </c>
      <c r="L1309" s="34"/>
      <c r="M1309" s="149"/>
      <c r="T1309" s="55"/>
      <c r="AU1309" s="18" t="s">
        <v>103</v>
      </c>
    </row>
    <row r="1310" spans="2:65" s="1" customFormat="1" ht="10.199999999999999">
      <c r="B1310" s="34"/>
      <c r="D1310" s="151" t="s">
        <v>412</v>
      </c>
      <c r="F1310" s="166" t="s">
        <v>1148</v>
      </c>
      <c r="H1310" s="167">
        <v>2</v>
      </c>
      <c r="L1310" s="34"/>
      <c r="M1310" s="149"/>
      <c r="T1310" s="55"/>
      <c r="AU1310" s="18" t="s">
        <v>103</v>
      </c>
    </row>
    <row r="1311" spans="2:65" s="1" customFormat="1" ht="24.15" customHeight="1">
      <c r="B1311" s="34"/>
      <c r="C1311" s="168" t="s">
        <v>1149</v>
      </c>
      <c r="D1311" s="168" t="s">
        <v>523</v>
      </c>
      <c r="E1311" s="169" t="s">
        <v>1150</v>
      </c>
      <c r="F1311" s="170" t="s">
        <v>1151</v>
      </c>
      <c r="G1311" s="171" t="s">
        <v>1069</v>
      </c>
      <c r="H1311" s="172">
        <v>2</v>
      </c>
      <c r="I1311" s="173"/>
      <c r="J1311" s="174">
        <f>ROUND(I1311*H1311,2)</f>
        <v>0</v>
      </c>
      <c r="K1311" s="170" t="s">
        <v>394</v>
      </c>
      <c r="L1311" s="175"/>
      <c r="M1311" s="176" t="s">
        <v>35</v>
      </c>
      <c r="N1311" s="177" t="s">
        <v>52</v>
      </c>
      <c r="P1311" s="142">
        <f>O1311*H1311</f>
        <v>0</v>
      </c>
      <c r="Q1311" s="142">
        <v>0.108</v>
      </c>
      <c r="R1311" s="142">
        <f>Q1311*H1311</f>
        <v>0.216</v>
      </c>
      <c r="S1311" s="142">
        <v>0</v>
      </c>
      <c r="T1311" s="143">
        <f>S1311*H1311</f>
        <v>0</v>
      </c>
      <c r="AR1311" s="144" t="s">
        <v>470</v>
      </c>
      <c r="AT1311" s="144" t="s">
        <v>523</v>
      </c>
      <c r="AU1311" s="144" t="s">
        <v>103</v>
      </c>
      <c r="AY1311" s="18" t="s">
        <v>386</v>
      </c>
      <c r="BE1311" s="145">
        <f>IF(N1311="základní",J1311,0)</f>
        <v>0</v>
      </c>
      <c r="BF1311" s="145">
        <f>IF(N1311="snížená",J1311,0)</f>
        <v>0</v>
      </c>
      <c r="BG1311" s="145">
        <f>IF(N1311="zákl. přenesená",J1311,0)</f>
        <v>0</v>
      </c>
      <c r="BH1311" s="145">
        <f>IF(N1311="sníž. přenesená",J1311,0)</f>
        <v>0</v>
      </c>
      <c r="BI1311" s="145">
        <f>IF(N1311="nulová",J1311,0)</f>
        <v>0</v>
      </c>
      <c r="BJ1311" s="18" t="s">
        <v>89</v>
      </c>
      <c r="BK1311" s="145">
        <f>ROUND(I1311*H1311,2)</f>
        <v>0</v>
      </c>
      <c r="BL1311" s="18" t="s">
        <v>116</v>
      </c>
      <c r="BM1311" s="144" t="s">
        <v>1152</v>
      </c>
    </row>
    <row r="1312" spans="2:65" s="12" customFormat="1" ht="10.199999999999999">
      <c r="B1312" s="150"/>
      <c r="D1312" s="151" t="s">
        <v>398</v>
      </c>
      <c r="E1312" s="152" t="s">
        <v>35</v>
      </c>
      <c r="F1312" s="153" t="s">
        <v>399</v>
      </c>
      <c r="H1312" s="152" t="s">
        <v>35</v>
      </c>
      <c r="I1312" s="154"/>
      <c r="L1312" s="150"/>
      <c r="M1312" s="155"/>
      <c r="T1312" s="156"/>
      <c r="AT1312" s="152" t="s">
        <v>398</v>
      </c>
      <c r="AU1312" s="152" t="s">
        <v>103</v>
      </c>
      <c r="AV1312" s="12" t="s">
        <v>89</v>
      </c>
      <c r="AW1312" s="12" t="s">
        <v>42</v>
      </c>
      <c r="AX1312" s="12" t="s">
        <v>81</v>
      </c>
      <c r="AY1312" s="152" t="s">
        <v>386</v>
      </c>
    </row>
    <row r="1313" spans="2:65" s="12" customFormat="1" ht="10.199999999999999">
      <c r="B1313" s="150"/>
      <c r="D1313" s="151" t="s">
        <v>398</v>
      </c>
      <c r="E1313" s="152" t="s">
        <v>35</v>
      </c>
      <c r="F1313" s="153" t="s">
        <v>1073</v>
      </c>
      <c r="H1313" s="152" t="s">
        <v>35</v>
      </c>
      <c r="I1313" s="154"/>
      <c r="L1313" s="150"/>
      <c r="M1313" s="155"/>
      <c r="T1313" s="156"/>
      <c r="AT1313" s="152" t="s">
        <v>398</v>
      </c>
      <c r="AU1313" s="152" t="s">
        <v>103</v>
      </c>
      <c r="AV1313" s="12" t="s">
        <v>89</v>
      </c>
      <c r="AW1313" s="12" t="s">
        <v>42</v>
      </c>
      <c r="AX1313" s="12" t="s">
        <v>81</v>
      </c>
      <c r="AY1313" s="152" t="s">
        <v>386</v>
      </c>
    </row>
    <row r="1314" spans="2:65" s="12" customFormat="1" ht="10.199999999999999">
      <c r="B1314" s="150"/>
      <c r="D1314" s="151" t="s">
        <v>398</v>
      </c>
      <c r="E1314" s="152" t="s">
        <v>35</v>
      </c>
      <c r="F1314" s="153" t="s">
        <v>1074</v>
      </c>
      <c r="H1314" s="152" t="s">
        <v>35</v>
      </c>
      <c r="I1314" s="154"/>
      <c r="L1314" s="150"/>
      <c r="M1314" s="155"/>
      <c r="T1314" s="156"/>
      <c r="AT1314" s="152" t="s">
        <v>398</v>
      </c>
      <c r="AU1314" s="152" t="s">
        <v>103</v>
      </c>
      <c r="AV1314" s="12" t="s">
        <v>89</v>
      </c>
      <c r="AW1314" s="12" t="s">
        <v>42</v>
      </c>
      <c r="AX1314" s="12" t="s">
        <v>81</v>
      </c>
      <c r="AY1314" s="152" t="s">
        <v>386</v>
      </c>
    </row>
    <row r="1315" spans="2:65" s="13" customFormat="1" ht="10.199999999999999">
      <c r="B1315" s="157"/>
      <c r="D1315" s="151" t="s">
        <v>398</v>
      </c>
      <c r="E1315" s="158" t="s">
        <v>35</v>
      </c>
      <c r="F1315" s="159" t="s">
        <v>350</v>
      </c>
      <c r="H1315" s="160">
        <v>2</v>
      </c>
      <c r="I1315" s="161"/>
      <c r="L1315" s="157"/>
      <c r="M1315" s="162"/>
      <c r="T1315" s="163"/>
      <c r="AT1315" s="164" t="s">
        <v>398</v>
      </c>
      <c r="AU1315" s="164" t="s">
        <v>103</v>
      </c>
      <c r="AV1315" s="13" t="s">
        <v>91</v>
      </c>
      <c r="AW1315" s="13" t="s">
        <v>42</v>
      </c>
      <c r="AX1315" s="13" t="s">
        <v>89</v>
      </c>
      <c r="AY1315" s="164" t="s">
        <v>386</v>
      </c>
    </row>
    <row r="1316" spans="2:65" s="1" customFormat="1" ht="10.199999999999999">
      <c r="B1316" s="34"/>
      <c r="D1316" s="151" t="s">
        <v>412</v>
      </c>
      <c r="F1316" s="165" t="s">
        <v>1077</v>
      </c>
      <c r="L1316" s="34"/>
      <c r="M1316" s="149"/>
      <c r="T1316" s="55"/>
      <c r="AU1316" s="18" t="s">
        <v>103</v>
      </c>
    </row>
    <row r="1317" spans="2:65" s="1" customFormat="1" ht="10.199999999999999">
      <c r="B1317" s="34"/>
      <c r="D1317" s="151" t="s">
        <v>412</v>
      </c>
      <c r="F1317" s="166" t="s">
        <v>1076</v>
      </c>
      <c r="H1317" s="167">
        <v>1</v>
      </c>
      <c r="L1317" s="34"/>
      <c r="M1317" s="149"/>
      <c r="T1317" s="55"/>
      <c r="AU1317" s="18" t="s">
        <v>103</v>
      </c>
    </row>
    <row r="1318" spans="2:65" s="1" customFormat="1" ht="10.199999999999999">
      <c r="B1318" s="34"/>
      <c r="D1318" s="151" t="s">
        <v>412</v>
      </c>
      <c r="F1318" s="165" t="s">
        <v>1078</v>
      </c>
      <c r="L1318" s="34"/>
      <c r="M1318" s="149"/>
      <c r="T1318" s="55"/>
      <c r="AU1318" s="18" t="s">
        <v>103</v>
      </c>
    </row>
    <row r="1319" spans="2:65" s="1" customFormat="1" ht="10.199999999999999">
      <c r="B1319" s="34"/>
      <c r="D1319" s="151" t="s">
        <v>412</v>
      </c>
      <c r="F1319" s="166" t="s">
        <v>1076</v>
      </c>
      <c r="H1319" s="167">
        <v>1</v>
      </c>
      <c r="L1319" s="34"/>
      <c r="M1319" s="149"/>
      <c r="T1319" s="55"/>
      <c r="AU1319" s="18" t="s">
        <v>103</v>
      </c>
    </row>
    <row r="1320" spans="2:65" s="1" customFormat="1" ht="16.5" customHeight="1">
      <c r="B1320" s="34"/>
      <c r="C1320" s="168" t="s">
        <v>1153</v>
      </c>
      <c r="D1320" s="168" t="s">
        <v>523</v>
      </c>
      <c r="E1320" s="169" t="s">
        <v>1154</v>
      </c>
      <c r="F1320" s="170" t="s">
        <v>1155</v>
      </c>
      <c r="G1320" s="171" t="s">
        <v>1069</v>
      </c>
      <c r="H1320" s="172">
        <v>1</v>
      </c>
      <c r="I1320" s="173"/>
      <c r="J1320" s="174">
        <f>ROUND(I1320*H1320,2)</f>
        <v>0</v>
      </c>
      <c r="K1320" s="170" t="s">
        <v>946</v>
      </c>
      <c r="L1320" s="175"/>
      <c r="M1320" s="176" t="s">
        <v>35</v>
      </c>
      <c r="N1320" s="177" t="s">
        <v>52</v>
      </c>
      <c r="P1320" s="142">
        <f>O1320*H1320</f>
        <v>0</v>
      </c>
      <c r="Q1320" s="142">
        <v>0.09</v>
      </c>
      <c r="R1320" s="142">
        <f>Q1320*H1320</f>
        <v>0.09</v>
      </c>
      <c r="S1320" s="142">
        <v>0</v>
      </c>
      <c r="T1320" s="143">
        <f>S1320*H1320</f>
        <v>0</v>
      </c>
      <c r="AR1320" s="144" t="s">
        <v>470</v>
      </c>
      <c r="AT1320" s="144" t="s">
        <v>523</v>
      </c>
      <c r="AU1320" s="144" t="s">
        <v>103</v>
      </c>
      <c r="AY1320" s="18" t="s">
        <v>386</v>
      </c>
      <c r="BE1320" s="145">
        <f>IF(N1320="základní",J1320,0)</f>
        <v>0</v>
      </c>
      <c r="BF1320" s="145">
        <f>IF(N1320="snížená",J1320,0)</f>
        <v>0</v>
      </c>
      <c r="BG1320" s="145">
        <f>IF(N1320="zákl. přenesená",J1320,0)</f>
        <v>0</v>
      </c>
      <c r="BH1320" s="145">
        <f>IF(N1320="sníž. přenesená",J1320,0)</f>
        <v>0</v>
      </c>
      <c r="BI1320" s="145">
        <f>IF(N1320="nulová",J1320,0)</f>
        <v>0</v>
      </c>
      <c r="BJ1320" s="18" t="s">
        <v>89</v>
      </c>
      <c r="BK1320" s="145">
        <f>ROUND(I1320*H1320,2)</f>
        <v>0</v>
      </c>
      <c r="BL1320" s="18" t="s">
        <v>116</v>
      </c>
      <c r="BM1320" s="144" t="s">
        <v>1156</v>
      </c>
    </row>
    <row r="1321" spans="2:65" s="12" customFormat="1" ht="10.199999999999999">
      <c r="B1321" s="150"/>
      <c r="D1321" s="151" t="s">
        <v>398</v>
      </c>
      <c r="E1321" s="152" t="s">
        <v>35</v>
      </c>
      <c r="F1321" s="153" t="s">
        <v>399</v>
      </c>
      <c r="H1321" s="152" t="s">
        <v>35</v>
      </c>
      <c r="I1321" s="154"/>
      <c r="L1321" s="150"/>
      <c r="M1321" s="155"/>
      <c r="T1321" s="156"/>
      <c r="AT1321" s="152" t="s">
        <v>398</v>
      </c>
      <c r="AU1321" s="152" t="s">
        <v>103</v>
      </c>
      <c r="AV1321" s="12" t="s">
        <v>89</v>
      </c>
      <c r="AW1321" s="12" t="s">
        <v>42</v>
      </c>
      <c r="AX1321" s="12" t="s">
        <v>81</v>
      </c>
      <c r="AY1321" s="152" t="s">
        <v>386</v>
      </c>
    </row>
    <row r="1322" spans="2:65" s="12" customFormat="1" ht="10.199999999999999">
      <c r="B1322" s="150"/>
      <c r="D1322" s="151" t="s">
        <v>398</v>
      </c>
      <c r="E1322" s="152" t="s">
        <v>35</v>
      </c>
      <c r="F1322" s="153" t="s">
        <v>1072</v>
      </c>
      <c r="H1322" s="152" t="s">
        <v>35</v>
      </c>
      <c r="I1322" s="154"/>
      <c r="L1322" s="150"/>
      <c r="M1322" s="155"/>
      <c r="T1322" s="156"/>
      <c r="AT1322" s="152" t="s">
        <v>398</v>
      </c>
      <c r="AU1322" s="152" t="s">
        <v>103</v>
      </c>
      <c r="AV1322" s="12" t="s">
        <v>89</v>
      </c>
      <c r="AW1322" s="12" t="s">
        <v>42</v>
      </c>
      <c r="AX1322" s="12" t="s">
        <v>81</v>
      </c>
      <c r="AY1322" s="152" t="s">
        <v>386</v>
      </c>
    </row>
    <row r="1323" spans="2:65" s="13" customFormat="1" ht="10.199999999999999">
      <c r="B1323" s="157"/>
      <c r="D1323" s="151" t="s">
        <v>398</v>
      </c>
      <c r="E1323" s="158" t="s">
        <v>35</v>
      </c>
      <c r="F1323" s="159" t="s">
        <v>353</v>
      </c>
      <c r="H1323" s="160">
        <v>1</v>
      </c>
      <c r="I1323" s="161"/>
      <c r="L1323" s="157"/>
      <c r="M1323" s="162"/>
      <c r="T1323" s="163"/>
      <c r="AT1323" s="164" t="s">
        <v>398</v>
      </c>
      <c r="AU1323" s="164" t="s">
        <v>103</v>
      </c>
      <c r="AV1323" s="13" t="s">
        <v>91</v>
      </c>
      <c r="AW1323" s="13" t="s">
        <v>42</v>
      </c>
      <c r="AX1323" s="13" t="s">
        <v>89</v>
      </c>
      <c r="AY1323" s="164" t="s">
        <v>386</v>
      </c>
    </row>
    <row r="1324" spans="2:65" s="1" customFormat="1" ht="10.199999999999999">
      <c r="B1324" s="34"/>
      <c r="D1324" s="151" t="s">
        <v>412</v>
      </c>
      <c r="F1324" s="165" t="s">
        <v>1075</v>
      </c>
      <c r="L1324" s="34"/>
      <c r="M1324" s="149"/>
      <c r="T1324" s="55"/>
      <c r="AU1324" s="18" t="s">
        <v>103</v>
      </c>
    </row>
    <row r="1325" spans="2:65" s="1" customFormat="1" ht="10.199999999999999">
      <c r="B1325" s="34"/>
      <c r="D1325" s="151" t="s">
        <v>412</v>
      </c>
      <c r="F1325" s="166" t="s">
        <v>1076</v>
      </c>
      <c r="H1325" s="167">
        <v>1</v>
      </c>
      <c r="L1325" s="34"/>
      <c r="M1325" s="149"/>
      <c r="T1325" s="55"/>
      <c r="AU1325" s="18" t="s">
        <v>103</v>
      </c>
    </row>
    <row r="1326" spans="2:65" s="1" customFormat="1" ht="16.5" customHeight="1">
      <c r="B1326" s="34"/>
      <c r="C1326" s="168" t="s">
        <v>1157</v>
      </c>
      <c r="D1326" s="168" t="s">
        <v>523</v>
      </c>
      <c r="E1326" s="169" t="s">
        <v>1158</v>
      </c>
      <c r="F1326" s="170" t="s">
        <v>1159</v>
      </c>
      <c r="G1326" s="171" t="s">
        <v>1069</v>
      </c>
      <c r="H1326" s="172">
        <v>3</v>
      </c>
      <c r="I1326" s="173"/>
      <c r="J1326" s="174">
        <f>ROUND(I1326*H1326,2)</f>
        <v>0</v>
      </c>
      <c r="K1326" s="170" t="s">
        <v>394</v>
      </c>
      <c r="L1326" s="175"/>
      <c r="M1326" s="176" t="s">
        <v>35</v>
      </c>
      <c r="N1326" s="177" t="s">
        <v>52</v>
      </c>
      <c r="P1326" s="142">
        <f>O1326*H1326</f>
        <v>0</v>
      </c>
      <c r="Q1326" s="142">
        <v>6.4999999999999997E-3</v>
      </c>
      <c r="R1326" s="142">
        <f>Q1326*H1326</f>
        <v>1.95E-2</v>
      </c>
      <c r="S1326" s="142">
        <v>0</v>
      </c>
      <c r="T1326" s="143">
        <f>S1326*H1326</f>
        <v>0</v>
      </c>
      <c r="AR1326" s="144" t="s">
        <v>470</v>
      </c>
      <c r="AT1326" s="144" t="s">
        <v>523</v>
      </c>
      <c r="AU1326" s="144" t="s">
        <v>103</v>
      </c>
      <c r="AY1326" s="18" t="s">
        <v>386</v>
      </c>
      <c r="BE1326" s="145">
        <f>IF(N1326="základní",J1326,0)</f>
        <v>0</v>
      </c>
      <c r="BF1326" s="145">
        <f>IF(N1326="snížená",J1326,0)</f>
        <v>0</v>
      </c>
      <c r="BG1326" s="145">
        <f>IF(N1326="zákl. přenesená",J1326,0)</f>
        <v>0</v>
      </c>
      <c r="BH1326" s="145">
        <f>IF(N1326="sníž. přenesená",J1326,0)</f>
        <v>0</v>
      </c>
      <c r="BI1326" s="145">
        <f>IF(N1326="nulová",J1326,0)</f>
        <v>0</v>
      </c>
      <c r="BJ1326" s="18" t="s">
        <v>89</v>
      </c>
      <c r="BK1326" s="145">
        <f>ROUND(I1326*H1326,2)</f>
        <v>0</v>
      </c>
      <c r="BL1326" s="18" t="s">
        <v>116</v>
      </c>
      <c r="BM1326" s="144" t="s">
        <v>1160</v>
      </c>
    </row>
    <row r="1327" spans="2:65" s="11" customFormat="1" ht="20.85" customHeight="1">
      <c r="B1327" s="121"/>
      <c r="D1327" s="122" t="s">
        <v>80</v>
      </c>
      <c r="E1327" s="131" t="s">
        <v>1161</v>
      </c>
      <c r="F1327" s="131" t="s">
        <v>1162</v>
      </c>
      <c r="I1327" s="124"/>
      <c r="J1327" s="132">
        <f>BK1327</f>
        <v>0</v>
      </c>
      <c r="L1327" s="121"/>
      <c r="M1327" s="126"/>
      <c r="P1327" s="127">
        <f>SUM(P1328:P1342)</f>
        <v>0</v>
      </c>
      <c r="R1327" s="127">
        <f>SUM(R1328:R1342)</f>
        <v>2.9816599999999998</v>
      </c>
      <c r="T1327" s="128">
        <f>SUM(T1328:T1342)</f>
        <v>0</v>
      </c>
      <c r="AR1327" s="122" t="s">
        <v>89</v>
      </c>
      <c r="AT1327" s="129" t="s">
        <v>80</v>
      </c>
      <c r="AU1327" s="129" t="s">
        <v>91</v>
      </c>
      <c r="AY1327" s="122" t="s">
        <v>386</v>
      </c>
      <c r="BK1327" s="130">
        <f>SUM(BK1328:BK1342)</f>
        <v>0</v>
      </c>
    </row>
    <row r="1328" spans="2:65" s="1" customFormat="1" ht="24.15" customHeight="1">
      <c r="B1328" s="34"/>
      <c r="C1328" s="133" t="s">
        <v>1163</v>
      </c>
      <c r="D1328" s="133" t="s">
        <v>390</v>
      </c>
      <c r="E1328" s="134" t="s">
        <v>1164</v>
      </c>
      <c r="F1328" s="135" t="s">
        <v>1165</v>
      </c>
      <c r="G1328" s="136" t="s">
        <v>1069</v>
      </c>
      <c r="H1328" s="137">
        <v>8</v>
      </c>
      <c r="I1328" s="138"/>
      <c r="J1328" s="139">
        <f>ROUND(I1328*H1328,2)</f>
        <v>0</v>
      </c>
      <c r="K1328" s="135" t="s">
        <v>394</v>
      </c>
      <c r="L1328" s="34"/>
      <c r="M1328" s="140" t="s">
        <v>35</v>
      </c>
      <c r="N1328" s="141" t="s">
        <v>52</v>
      </c>
      <c r="P1328" s="142">
        <f>O1328*H1328</f>
        <v>0</v>
      </c>
      <c r="Q1328" s="142">
        <v>0.10037</v>
      </c>
      <c r="R1328" s="142">
        <f>Q1328*H1328</f>
        <v>0.80296000000000001</v>
      </c>
      <c r="S1328" s="142">
        <v>0</v>
      </c>
      <c r="T1328" s="143">
        <f>S1328*H1328</f>
        <v>0</v>
      </c>
      <c r="AR1328" s="144" t="s">
        <v>116</v>
      </c>
      <c r="AT1328" s="144" t="s">
        <v>390</v>
      </c>
      <c r="AU1328" s="144" t="s">
        <v>103</v>
      </c>
      <c r="AY1328" s="18" t="s">
        <v>386</v>
      </c>
      <c r="BE1328" s="145">
        <f>IF(N1328="základní",J1328,0)</f>
        <v>0</v>
      </c>
      <c r="BF1328" s="145">
        <f>IF(N1328="snížená",J1328,0)</f>
        <v>0</v>
      </c>
      <c r="BG1328" s="145">
        <f>IF(N1328="zákl. přenesená",J1328,0)</f>
        <v>0</v>
      </c>
      <c r="BH1328" s="145">
        <f>IF(N1328="sníž. přenesená",J1328,0)</f>
        <v>0</v>
      </c>
      <c r="BI1328" s="145">
        <f>IF(N1328="nulová",J1328,0)</f>
        <v>0</v>
      </c>
      <c r="BJ1328" s="18" t="s">
        <v>89</v>
      </c>
      <c r="BK1328" s="145">
        <f>ROUND(I1328*H1328,2)</f>
        <v>0</v>
      </c>
      <c r="BL1328" s="18" t="s">
        <v>116</v>
      </c>
      <c r="BM1328" s="144" t="s">
        <v>1166</v>
      </c>
    </row>
    <row r="1329" spans="2:65" s="1" customFormat="1" ht="10.199999999999999">
      <c r="B1329" s="34"/>
      <c r="D1329" s="146" t="s">
        <v>396</v>
      </c>
      <c r="F1329" s="147" t="s">
        <v>1167</v>
      </c>
      <c r="I1329" s="148"/>
      <c r="L1329" s="34"/>
      <c r="M1329" s="149"/>
      <c r="T1329" s="55"/>
      <c r="AT1329" s="18" t="s">
        <v>396</v>
      </c>
      <c r="AU1329" s="18" t="s">
        <v>103</v>
      </c>
    </row>
    <row r="1330" spans="2:65" s="12" customFormat="1" ht="10.199999999999999">
      <c r="B1330" s="150"/>
      <c r="D1330" s="151" t="s">
        <v>398</v>
      </c>
      <c r="E1330" s="152" t="s">
        <v>35</v>
      </c>
      <c r="F1330" s="153" t="s">
        <v>400</v>
      </c>
      <c r="H1330" s="152" t="s">
        <v>35</v>
      </c>
      <c r="I1330" s="154"/>
      <c r="L1330" s="150"/>
      <c r="M1330" s="155"/>
      <c r="T1330" s="156"/>
      <c r="AT1330" s="152" t="s">
        <v>398</v>
      </c>
      <c r="AU1330" s="152" t="s">
        <v>103</v>
      </c>
      <c r="AV1330" s="12" t="s">
        <v>89</v>
      </c>
      <c r="AW1330" s="12" t="s">
        <v>42</v>
      </c>
      <c r="AX1330" s="12" t="s">
        <v>81</v>
      </c>
      <c r="AY1330" s="152" t="s">
        <v>386</v>
      </c>
    </row>
    <row r="1331" spans="2:65" s="12" customFormat="1" ht="10.199999999999999">
      <c r="B1331" s="150"/>
      <c r="D1331" s="151" t="s">
        <v>398</v>
      </c>
      <c r="E1331" s="152" t="s">
        <v>35</v>
      </c>
      <c r="F1331" s="153" t="s">
        <v>1168</v>
      </c>
      <c r="H1331" s="152" t="s">
        <v>35</v>
      </c>
      <c r="I1331" s="154"/>
      <c r="L1331" s="150"/>
      <c r="M1331" s="155"/>
      <c r="T1331" s="156"/>
      <c r="AT1331" s="152" t="s">
        <v>398</v>
      </c>
      <c r="AU1331" s="152" t="s">
        <v>103</v>
      </c>
      <c r="AV1331" s="12" t="s">
        <v>89</v>
      </c>
      <c r="AW1331" s="12" t="s">
        <v>42</v>
      </c>
      <c r="AX1331" s="12" t="s">
        <v>81</v>
      </c>
      <c r="AY1331" s="152" t="s">
        <v>386</v>
      </c>
    </row>
    <row r="1332" spans="2:65" s="13" customFormat="1" ht="10.199999999999999">
      <c r="B1332" s="157"/>
      <c r="D1332" s="151" t="s">
        <v>398</v>
      </c>
      <c r="E1332" s="164" t="s">
        <v>35</v>
      </c>
      <c r="F1332" s="158" t="s">
        <v>1169</v>
      </c>
      <c r="H1332" s="160">
        <v>8</v>
      </c>
      <c r="I1332" s="161"/>
      <c r="L1332" s="157"/>
      <c r="M1332" s="162"/>
      <c r="T1332" s="163"/>
      <c r="AT1332" s="164" t="s">
        <v>398</v>
      </c>
      <c r="AU1332" s="164" t="s">
        <v>103</v>
      </c>
      <c r="AV1332" s="13" t="s">
        <v>91</v>
      </c>
      <c r="AW1332" s="13" t="s">
        <v>42</v>
      </c>
      <c r="AX1332" s="13" t="s">
        <v>89</v>
      </c>
      <c r="AY1332" s="164" t="s">
        <v>386</v>
      </c>
    </row>
    <row r="1333" spans="2:65" s="1" customFormat="1" ht="24.15" customHeight="1">
      <c r="B1333" s="34"/>
      <c r="C1333" s="133" t="s">
        <v>1170</v>
      </c>
      <c r="D1333" s="133" t="s">
        <v>390</v>
      </c>
      <c r="E1333" s="134" t="s">
        <v>1171</v>
      </c>
      <c r="F1333" s="135" t="s">
        <v>1172</v>
      </c>
      <c r="G1333" s="136" t="s">
        <v>1069</v>
      </c>
      <c r="H1333" s="137">
        <v>11</v>
      </c>
      <c r="I1333" s="138"/>
      <c r="J1333" s="139">
        <f>ROUND(I1333*H1333,2)</f>
        <v>0</v>
      </c>
      <c r="K1333" s="135" t="s">
        <v>394</v>
      </c>
      <c r="L1333" s="34"/>
      <c r="M1333" s="140" t="s">
        <v>35</v>
      </c>
      <c r="N1333" s="141" t="s">
        <v>52</v>
      </c>
      <c r="P1333" s="142">
        <f>O1333*H1333</f>
        <v>0</v>
      </c>
      <c r="Q1333" s="142">
        <v>0.15056</v>
      </c>
      <c r="R1333" s="142">
        <f>Q1333*H1333</f>
        <v>1.6561600000000001</v>
      </c>
      <c r="S1333" s="142">
        <v>0</v>
      </c>
      <c r="T1333" s="143">
        <f>S1333*H1333</f>
        <v>0</v>
      </c>
      <c r="AR1333" s="144" t="s">
        <v>116</v>
      </c>
      <c r="AT1333" s="144" t="s">
        <v>390</v>
      </c>
      <c r="AU1333" s="144" t="s">
        <v>103</v>
      </c>
      <c r="AY1333" s="18" t="s">
        <v>386</v>
      </c>
      <c r="BE1333" s="145">
        <f>IF(N1333="základní",J1333,0)</f>
        <v>0</v>
      </c>
      <c r="BF1333" s="145">
        <f>IF(N1333="snížená",J1333,0)</f>
        <v>0</v>
      </c>
      <c r="BG1333" s="145">
        <f>IF(N1333="zákl. přenesená",J1333,0)</f>
        <v>0</v>
      </c>
      <c r="BH1333" s="145">
        <f>IF(N1333="sníž. přenesená",J1333,0)</f>
        <v>0</v>
      </c>
      <c r="BI1333" s="145">
        <f>IF(N1333="nulová",J1333,0)</f>
        <v>0</v>
      </c>
      <c r="BJ1333" s="18" t="s">
        <v>89</v>
      </c>
      <c r="BK1333" s="145">
        <f>ROUND(I1333*H1333,2)</f>
        <v>0</v>
      </c>
      <c r="BL1333" s="18" t="s">
        <v>116</v>
      </c>
      <c r="BM1333" s="144" t="s">
        <v>1173</v>
      </c>
    </row>
    <row r="1334" spans="2:65" s="1" customFormat="1" ht="10.199999999999999">
      <c r="B1334" s="34"/>
      <c r="D1334" s="146" t="s">
        <v>396</v>
      </c>
      <c r="F1334" s="147" t="s">
        <v>1174</v>
      </c>
      <c r="I1334" s="148"/>
      <c r="L1334" s="34"/>
      <c r="M1334" s="149"/>
      <c r="T1334" s="55"/>
      <c r="AT1334" s="18" t="s">
        <v>396</v>
      </c>
      <c r="AU1334" s="18" t="s">
        <v>103</v>
      </c>
    </row>
    <row r="1335" spans="2:65" s="12" customFormat="1" ht="10.199999999999999">
      <c r="B1335" s="150"/>
      <c r="D1335" s="151" t="s">
        <v>398</v>
      </c>
      <c r="E1335" s="152" t="s">
        <v>35</v>
      </c>
      <c r="F1335" s="153" t="s">
        <v>400</v>
      </c>
      <c r="H1335" s="152" t="s">
        <v>35</v>
      </c>
      <c r="I1335" s="154"/>
      <c r="L1335" s="150"/>
      <c r="M1335" s="155"/>
      <c r="T1335" s="156"/>
      <c r="AT1335" s="152" t="s">
        <v>398</v>
      </c>
      <c r="AU1335" s="152" t="s">
        <v>103</v>
      </c>
      <c r="AV1335" s="12" t="s">
        <v>89</v>
      </c>
      <c r="AW1335" s="12" t="s">
        <v>42</v>
      </c>
      <c r="AX1335" s="12" t="s">
        <v>81</v>
      </c>
      <c r="AY1335" s="152" t="s">
        <v>386</v>
      </c>
    </row>
    <row r="1336" spans="2:65" s="12" customFormat="1" ht="20.399999999999999">
      <c r="B1336" s="150"/>
      <c r="D1336" s="151" t="s">
        <v>398</v>
      </c>
      <c r="E1336" s="152" t="s">
        <v>35</v>
      </c>
      <c r="F1336" s="153" t="s">
        <v>1175</v>
      </c>
      <c r="H1336" s="152" t="s">
        <v>35</v>
      </c>
      <c r="I1336" s="154"/>
      <c r="L1336" s="150"/>
      <c r="M1336" s="155"/>
      <c r="T1336" s="156"/>
      <c r="AT1336" s="152" t="s">
        <v>398</v>
      </c>
      <c r="AU1336" s="152" t="s">
        <v>103</v>
      </c>
      <c r="AV1336" s="12" t="s">
        <v>89</v>
      </c>
      <c r="AW1336" s="12" t="s">
        <v>42</v>
      </c>
      <c r="AX1336" s="12" t="s">
        <v>81</v>
      </c>
      <c r="AY1336" s="152" t="s">
        <v>386</v>
      </c>
    </row>
    <row r="1337" spans="2:65" s="13" customFormat="1" ht="10.199999999999999">
      <c r="B1337" s="157"/>
      <c r="D1337" s="151" t="s">
        <v>398</v>
      </c>
      <c r="E1337" s="164" t="s">
        <v>35</v>
      </c>
      <c r="F1337" s="158" t="s">
        <v>1176</v>
      </c>
      <c r="H1337" s="160">
        <v>11</v>
      </c>
      <c r="I1337" s="161"/>
      <c r="L1337" s="157"/>
      <c r="M1337" s="162"/>
      <c r="T1337" s="163"/>
      <c r="AT1337" s="164" t="s">
        <v>398</v>
      </c>
      <c r="AU1337" s="164" t="s">
        <v>103</v>
      </c>
      <c r="AV1337" s="13" t="s">
        <v>91</v>
      </c>
      <c r="AW1337" s="13" t="s">
        <v>42</v>
      </c>
      <c r="AX1337" s="13" t="s">
        <v>89</v>
      </c>
      <c r="AY1337" s="164" t="s">
        <v>386</v>
      </c>
    </row>
    <row r="1338" spans="2:65" s="1" customFormat="1" ht="37.799999999999997" customHeight="1">
      <c r="B1338" s="34"/>
      <c r="C1338" s="133" t="s">
        <v>1177</v>
      </c>
      <c r="D1338" s="133" t="s">
        <v>390</v>
      </c>
      <c r="E1338" s="134" t="s">
        <v>1178</v>
      </c>
      <c r="F1338" s="135" t="s">
        <v>1179</v>
      </c>
      <c r="G1338" s="136" t="s">
        <v>1069</v>
      </c>
      <c r="H1338" s="137">
        <v>1</v>
      </c>
      <c r="I1338" s="138"/>
      <c r="J1338" s="139">
        <f>ROUND(I1338*H1338,2)</f>
        <v>0</v>
      </c>
      <c r="K1338" s="135" t="s">
        <v>394</v>
      </c>
      <c r="L1338" s="34"/>
      <c r="M1338" s="140" t="s">
        <v>35</v>
      </c>
      <c r="N1338" s="141" t="s">
        <v>52</v>
      </c>
      <c r="P1338" s="142">
        <f>O1338*H1338</f>
        <v>0</v>
      </c>
      <c r="Q1338" s="142">
        <v>0.52254</v>
      </c>
      <c r="R1338" s="142">
        <f>Q1338*H1338</f>
        <v>0.52254</v>
      </c>
      <c r="S1338" s="142">
        <v>0</v>
      </c>
      <c r="T1338" s="143">
        <f>S1338*H1338</f>
        <v>0</v>
      </c>
      <c r="AR1338" s="144" t="s">
        <v>116</v>
      </c>
      <c r="AT1338" s="144" t="s">
        <v>390</v>
      </c>
      <c r="AU1338" s="144" t="s">
        <v>103</v>
      </c>
      <c r="AY1338" s="18" t="s">
        <v>386</v>
      </c>
      <c r="BE1338" s="145">
        <f>IF(N1338="základní",J1338,0)</f>
        <v>0</v>
      </c>
      <c r="BF1338" s="145">
        <f>IF(N1338="snížená",J1338,0)</f>
        <v>0</v>
      </c>
      <c r="BG1338" s="145">
        <f>IF(N1338="zákl. přenesená",J1338,0)</f>
        <v>0</v>
      </c>
      <c r="BH1338" s="145">
        <f>IF(N1338="sníž. přenesená",J1338,0)</f>
        <v>0</v>
      </c>
      <c r="BI1338" s="145">
        <f>IF(N1338="nulová",J1338,0)</f>
        <v>0</v>
      </c>
      <c r="BJ1338" s="18" t="s">
        <v>89</v>
      </c>
      <c r="BK1338" s="145">
        <f>ROUND(I1338*H1338,2)</f>
        <v>0</v>
      </c>
      <c r="BL1338" s="18" t="s">
        <v>116</v>
      </c>
      <c r="BM1338" s="144" t="s">
        <v>1180</v>
      </c>
    </row>
    <row r="1339" spans="2:65" s="1" customFormat="1" ht="10.199999999999999">
      <c r="B1339" s="34"/>
      <c r="D1339" s="146" t="s">
        <v>396</v>
      </c>
      <c r="F1339" s="147" t="s">
        <v>1181</v>
      </c>
      <c r="I1339" s="148"/>
      <c r="L1339" s="34"/>
      <c r="M1339" s="149"/>
      <c r="T1339" s="55"/>
      <c r="AT1339" s="18" t="s">
        <v>396</v>
      </c>
      <c r="AU1339" s="18" t="s">
        <v>103</v>
      </c>
    </row>
    <row r="1340" spans="2:65" s="12" customFormat="1" ht="10.199999999999999">
      <c r="B1340" s="150"/>
      <c r="D1340" s="151" t="s">
        <v>398</v>
      </c>
      <c r="E1340" s="152" t="s">
        <v>35</v>
      </c>
      <c r="F1340" s="153" t="s">
        <v>400</v>
      </c>
      <c r="H1340" s="152" t="s">
        <v>35</v>
      </c>
      <c r="I1340" s="154"/>
      <c r="L1340" s="150"/>
      <c r="M1340" s="155"/>
      <c r="T1340" s="156"/>
      <c r="AT1340" s="152" t="s">
        <v>398</v>
      </c>
      <c r="AU1340" s="152" t="s">
        <v>103</v>
      </c>
      <c r="AV1340" s="12" t="s">
        <v>89</v>
      </c>
      <c r="AW1340" s="12" t="s">
        <v>42</v>
      </c>
      <c r="AX1340" s="12" t="s">
        <v>81</v>
      </c>
      <c r="AY1340" s="152" t="s">
        <v>386</v>
      </c>
    </row>
    <row r="1341" spans="2:65" s="12" customFormat="1" ht="10.199999999999999">
      <c r="B1341" s="150"/>
      <c r="D1341" s="151" t="s">
        <v>398</v>
      </c>
      <c r="E1341" s="152" t="s">
        <v>35</v>
      </c>
      <c r="F1341" s="153" t="s">
        <v>1182</v>
      </c>
      <c r="H1341" s="152" t="s">
        <v>35</v>
      </c>
      <c r="I1341" s="154"/>
      <c r="L1341" s="150"/>
      <c r="M1341" s="155"/>
      <c r="T1341" s="156"/>
      <c r="AT1341" s="152" t="s">
        <v>398</v>
      </c>
      <c r="AU1341" s="152" t="s">
        <v>103</v>
      </c>
      <c r="AV1341" s="12" t="s">
        <v>89</v>
      </c>
      <c r="AW1341" s="12" t="s">
        <v>42</v>
      </c>
      <c r="AX1341" s="12" t="s">
        <v>81</v>
      </c>
      <c r="AY1341" s="152" t="s">
        <v>386</v>
      </c>
    </row>
    <row r="1342" spans="2:65" s="13" customFormat="1" ht="10.199999999999999">
      <c r="B1342" s="157"/>
      <c r="D1342" s="151" t="s">
        <v>398</v>
      </c>
      <c r="E1342" s="164" t="s">
        <v>35</v>
      </c>
      <c r="F1342" s="158" t="s">
        <v>1076</v>
      </c>
      <c r="H1342" s="160">
        <v>1</v>
      </c>
      <c r="I1342" s="161"/>
      <c r="L1342" s="157"/>
      <c r="M1342" s="162"/>
      <c r="T1342" s="163"/>
      <c r="AT1342" s="164" t="s">
        <v>398</v>
      </c>
      <c r="AU1342" s="164" t="s">
        <v>103</v>
      </c>
      <c r="AV1342" s="13" t="s">
        <v>91</v>
      </c>
      <c r="AW1342" s="13" t="s">
        <v>42</v>
      </c>
      <c r="AX1342" s="13" t="s">
        <v>89</v>
      </c>
      <c r="AY1342" s="164" t="s">
        <v>386</v>
      </c>
    </row>
    <row r="1343" spans="2:65" s="11" customFormat="1" ht="22.8" customHeight="1">
      <c r="B1343" s="121"/>
      <c r="D1343" s="122" t="s">
        <v>80</v>
      </c>
      <c r="E1343" s="131" t="s">
        <v>477</v>
      </c>
      <c r="F1343" s="131" t="s">
        <v>1183</v>
      </c>
      <c r="I1343" s="124"/>
      <c r="J1343" s="132">
        <f>BK1343</f>
        <v>0</v>
      </c>
      <c r="L1343" s="121"/>
      <c r="M1343" s="126"/>
      <c r="P1343" s="127">
        <f>P1344+P1454+P1568+P1722+P1762</f>
        <v>0</v>
      </c>
      <c r="R1343" s="127">
        <f>R1344+R1454+R1568+R1722+R1762</f>
        <v>158.53350824587</v>
      </c>
      <c r="T1343" s="128">
        <f>T1344+T1454+T1568+T1722+T1762</f>
        <v>1425.9767900000002</v>
      </c>
      <c r="AR1343" s="122" t="s">
        <v>89</v>
      </c>
      <c r="AT1343" s="129" t="s">
        <v>80</v>
      </c>
      <c r="AU1343" s="129" t="s">
        <v>89</v>
      </c>
      <c r="AY1343" s="122" t="s">
        <v>386</v>
      </c>
      <c r="BK1343" s="130">
        <f>BK1344+BK1454+BK1568+BK1722+BK1762</f>
        <v>0</v>
      </c>
    </row>
    <row r="1344" spans="2:65" s="11" customFormat="1" ht="20.85" customHeight="1">
      <c r="B1344" s="121"/>
      <c r="D1344" s="122" t="s">
        <v>80</v>
      </c>
      <c r="E1344" s="131" t="s">
        <v>1184</v>
      </c>
      <c r="F1344" s="131" t="s">
        <v>1185</v>
      </c>
      <c r="I1344" s="124"/>
      <c r="J1344" s="132">
        <f>BK1344</f>
        <v>0</v>
      </c>
      <c r="L1344" s="121"/>
      <c r="M1344" s="126"/>
      <c r="P1344" s="127">
        <f>SUM(P1345:P1453)</f>
        <v>0</v>
      </c>
      <c r="R1344" s="127">
        <f>SUM(R1345:R1453)</f>
        <v>0.77748329999999988</v>
      </c>
      <c r="T1344" s="128">
        <f>SUM(T1345:T1453)</f>
        <v>0</v>
      </c>
      <c r="AR1344" s="122" t="s">
        <v>89</v>
      </c>
      <c r="AT1344" s="129" t="s">
        <v>80</v>
      </c>
      <c r="AU1344" s="129" t="s">
        <v>91</v>
      </c>
      <c r="AY1344" s="122" t="s">
        <v>386</v>
      </c>
      <c r="BK1344" s="130">
        <f>SUM(BK1345:BK1453)</f>
        <v>0</v>
      </c>
    </row>
    <row r="1345" spans="2:65" s="1" customFormat="1" ht="62.7" customHeight="1">
      <c r="B1345" s="34"/>
      <c r="C1345" s="133" t="s">
        <v>1186</v>
      </c>
      <c r="D1345" s="133" t="s">
        <v>390</v>
      </c>
      <c r="E1345" s="134" t="s">
        <v>429</v>
      </c>
      <c r="F1345" s="135" t="s">
        <v>430</v>
      </c>
      <c r="G1345" s="136" t="s">
        <v>393</v>
      </c>
      <c r="H1345" s="137">
        <v>0.09</v>
      </c>
      <c r="I1345" s="138"/>
      <c r="J1345" s="139">
        <f>ROUND(I1345*H1345,2)</f>
        <v>0</v>
      </c>
      <c r="K1345" s="135" t="s">
        <v>394</v>
      </c>
      <c r="L1345" s="34"/>
      <c r="M1345" s="140" t="s">
        <v>35</v>
      </c>
      <c r="N1345" s="141" t="s">
        <v>52</v>
      </c>
      <c r="P1345" s="142">
        <f>O1345*H1345</f>
        <v>0</v>
      </c>
      <c r="Q1345" s="142">
        <v>0</v>
      </c>
      <c r="R1345" s="142">
        <f>Q1345*H1345</f>
        <v>0</v>
      </c>
      <c r="S1345" s="142">
        <v>0</v>
      </c>
      <c r="T1345" s="143">
        <f>S1345*H1345</f>
        <v>0</v>
      </c>
      <c r="AR1345" s="144" t="s">
        <v>116</v>
      </c>
      <c r="AT1345" s="144" t="s">
        <v>390</v>
      </c>
      <c r="AU1345" s="144" t="s">
        <v>103</v>
      </c>
      <c r="AY1345" s="18" t="s">
        <v>386</v>
      </c>
      <c r="BE1345" s="145">
        <f>IF(N1345="základní",J1345,0)</f>
        <v>0</v>
      </c>
      <c r="BF1345" s="145">
        <f>IF(N1345="snížená",J1345,0)</f>
        <v>0</v>
      </c>
      <c r="BG1345" s="145">
        <f>IF(N1345="zákl. přenesená",J1345,0)</f>
        <v>0</v>
      </c>
      <c r="BH1345" s="145">
        <f>IF(N1345="sníž. přenesená",J1345,0)</f>
        <v>0</v>
      </c>
      <c r="BI1345" s="145">
        <f>IF(N1345="nulová",J1345,0)</f>
        <v>0</v>
      </c>
      <c r="BJ1345" s="18" t="s">
        <v>89</v>
      </c>
      <c r="BK1345" s="145">
        <f>ROUND(I1345*H1345,2)</f>
        <v>0</v>
      </c>
      <c r="BL1345" s="18" t="s">
        <v>116</v>
      </c>
      <c r="BM1345" s="144" t="s">
        <v>1187</v>
      </c>
    </row>
    <row r="1346" spans="2:65" s="1" customFormat="1" ht="10.199999999999999">
      <c r="B1346" s="34"/>
      <c r="D1346" s="146" t="s">
        <v>396</v>
      </c>
      <c r="F1346" s="147" t="s">
        <v>432</v>
      </c>
      <c r="I1346" s="148"/>
      <c r="L1346" s="34"/>
      <c r="M1346" s="149"/>
      <c r="T1346" s="55"/>
      <c r="AT1346" s="18" t="s">
        <v>396</v>
      </c>
      <c r="AU1346" s="18" t="s">
        <v>103</v>
      </c>
    </row>
    <row r="1347" spans="2:65" s="12" customFormat="1" ht="10.199999999999999">
      <c r="B1347" s="150"/>
      <c r="D1347" s="151" t="s">
        <v>398</v>
      </c>
      <c r="E1347" s="152" t="s">
        <v>35</v>
      </c>
      <c r="F1347" s="153" t="s">
        <v>399</v>
      </c>
      <c r="H1347" s="152" t="s">
        <v>35</v>
      </c>
      <c r="I1347" s="154"/>
      <c r="L1347" s="150"/>
      <c r="M1347" s="155"/>
      <c r="T1347" s="156"/>
      <c r="AT1347" s="152" t="s">
        <v>398</v>
      </c>
      <c r="AU1347" s="152" t="s">
        <v>103</v>
      </c>
      <c r="AV1347" s="12" t="s">
        <v>89</v>
      </c>
      <c r="AW1347" s="12" t="s">
        <v>42</v>
      </c>
      <c r="AX1347" s="12" t="s">
        <v>81</v>
      </c>
      <c r="AY1347" s="152" t="s">
        <v>386</v>
      </c>
    </row>
    <row r="1348" spans="2:65" s="12" customFormat="1" ht="10.199999999999999">
      <c r="B1348" s="150"/>
      <c r="D1348" s="151" t="s">
        <v>398</v>
      </c>
      <c r="E1348" s="152" t="s">
        <v>35</v>
      </c>
      <c r="F1348" s="153" t="s">
        <v>1188</v>
      </c>
      <c r="H1348" s="152" t="s">
        <v>35</v>
      </c>
      <c r="I1348" s="154"/>
      <c r="L1348" s="150"/>
      <c r="M1348" s="155"/>
      <c r="T1348" s="156"/>
      <c r="AT1348" s="152" t="s">
        <v>398</v>
      </c>
      <c r="AU1348" s="152" t="s">
        <v>103</v>
      </c>
      <c r="AV1348" s="12" t="s">
        <v>89</v>
      </c>
      <c r="AW1348" s="12" t="s">
        <v>42</v>
      </c>
      <c r="AX1348" s="12" t="s">
        <v>81</v>
      </c>
      <c r="AY1348" s="152" t="s">
        <v>386</v>
      </c>
    </row>
    <row r="1349" spans="2:65" s="12" customFormat="1" ht="10.199999999999999">
      <c r="B1349" s="150"/>
      <c r="D1349" s="151" t="s">
        <v>398</v>
      </c>
      <c r="E1349" s="152" t="s">
        <v>35</v>
      </c>
      <c r="F1349" s="153" t="s">
        <v>1189</v>
      </c>
      <c r="H1349" s="152" t="s">
        <v>35</v>
      </c>
      <c r="I1349" s="154"/>
      <c r="L1349" s="150"/>
      <c r="M1349" s="155"/>
      <c r="T1349" s="156"/>
      <c r="AT1349" s="152" t="s">
        <v>398</v>
      </c>
      <c r="AU1349" s="152" t="s">
        <v>103</v>
      </c>
      <c r="AV1349" s="12" t="s">
        <v>89</v>
      </c>
      <c r="AW1349" s="12" t="s">
        <v>42</v>
      </c>
      <c r="AX1349" s="12" t="s">
        <v>81</v>
      </c>
      <c r="AY1349" s="152" t="s">
        <v>386</v>
      </c>
    </row>
    <row r="1350" spans="2:65" s="12" customFormat="1" ht="10.199999999999999">
      <c r="B1350" s="150"/>
      <c r="D1350" s="151" t="s">
        <v>398</v>
      </c>
      <c r="E1350" s="152" t="s">
        <v>35</v>
      </c>
      <c r="F1350" s="153" t="s">
        <v>1190</v>
      </c>
      <c r="H1350" s="152" t="s">
        <v>35</v>
      </c>
      <c r="I1350" s="154"/>
      <c r="L1350" s="150"/>
      <c r="M1350" s="155"/>
      <c r="T1350" s="156"/>
      <c r="AT1350" s="152" t="s">
        <v>398</v>
      </c>
      <c r="AU1350" s="152" t="s">
        <v>103</v>
      </c>
      <c r="AV1350" s="12" t="s">
        <v>89</v>
      </c>
      <c r="AW1350" s="12" t="s">
        <v>42</v>
      </c>
      <c r="AX1350" s="12" t="s">
        <v>81</v>
      </c>
      <c r="AY1350" s="152" t="s">
        <v>386</v>
      </c>
    </row>
    <row r="1351" spans="2:65" s="12" customFormat="1" ht="10.199999999999999">
      <c r="B1351" s="150"/>
      <c r="D1351" s="151" t="s">
        <v>398</v>
      </c>
      <c r="E1351" s="152" t="s">
        <v>35</v>
      </c>
      <c r="F1351" s="153" t="s">
        <v>1191</v>
      </c>
      <c r="H1351" s="152" t="s">
        <v>35</v>
      </c>
      <c r="I1351" s="154"/>
      <c r="L1351" s="150"/>
      <c r="M1351" s="155"/>
      <c r="T1351" s="156"/>
      <c r="AT1351" s="152" t="s">
        <v>398</v>
      </c>
      <c r="AU1351" s="152" t="s">
        <v>103</v>
      </c>
      <c r="AV1351" s="12" t="s">
        <v>89</v>
      </c>
      <c r="AW1351" s="12" t="s">
        <v>42</v>
      </c>
      <c r="AX1351" s="12" t="s">
        <v>81</v>
      </c>
      <c r="AY1351" s="152" t="s">
        <v>386</v>
      </c>
    </row>
    <row r="1352" spans="2:65" s="13" customFormat="1" ht="10.199999999999999">
      <c r="B1352" s="157"/>
      <c r="D1352" s="151" t="s">
        <v>398</v>
      </c>
      <c r="E1352" s="158" t="s">
        <v>35</v>
      </c>
      <c r="F1352" s="159" t="s">
        <v>104</v>
      </c>
      <c r="H1352" s="160">
        <v>0.09</v>
      </c>
      <c r="I1352" s="161"/>
      <c r="L1352" s="157"/>
      <c r="M1352" s="162"/>
      <c r="T1352" s="163"/>
      <c r="AT1352" s="164" t="s">
        <v>398</v>
      </c>
      <c r="AU1352" s="164" t="s">
        <v>103</v>
      </c>
      <c r="AV1352" s="13" t="s">
        <v>91</v>
      </c>
      <c r="AW1352" s="13" t="s">
        <v>42</v>
      </c>
      <c r="AX1352" s="13" t="s">
        <v>89</v>
      </c>
      <c r="AY1352" s="164" t="s">
        <v>386</v>
      </c>
    </row>
    <row r="1353" spans="2:65" s="1" customFormat="1" ht="10.199999999999999">
      <c r="B1353" s="34"/>
      <c r="D1353" s="151" t="s">
        <v>412</v>
      </c>
      <c r="F1353" s="165" t="s">
        <v>1192</v>
      </c>
      <c r="L1353" s="34"/>
      <c r="M1353" s="149"/>
      <c r="T1353" s="55"/>
      <c r="AU1353" s="18" t="s">
        <v>103</v>
      </c>
    </row>
    <row r="1354" spans="2:65" s="1" customFormat="1" ht="10.199999999999999">
      <c r="B1354" s="34"/>
      <c r="D1354" s="151" t="s">
        <v>412</v>
      </c>
      <c r="F1354" s="166" t="s">
        <v>1148</v>
      </c>
      <c r="H1354" s="167">
        <v>2</v>
      </c>
      <c r="L1354" s="34"/>
      <c r="M1354" s="149"/>
      <c r="T1354" s="55"/>
      <c r="AU1354" s="18" t="s">
        <v>103</v>
      </c>
    </row>
    <row r="1355" spans="2:65" s="1" customFormat="1" ht="66.75" customHeight="1">
      <c r="B1355" s="34"/>
      <c r="C1355" s="133" t="s">
        <v>1193</v>
      </c>
      <c r="D1355" s="133" t="s">
        <v>390</v>
      </c>
      <c r="E1355" s="134" t="s">
        <v>435</v>
      </c>
      <c r="F1355" s="135" t="s">
        <v>436</v>
      </c>
      <c r="G1355" s="136" t="s">
        <v>393</v>
      </c>
      <c r="H1355" s="137">
        <v>0.9</v>
      </c>
      <c r="I1355" s="138"/>
      <c r="J1355" s="139">
        <f>ROUND(I1355*H1355,2)</f>
        <v>0</v>
      </c>
      <c r="K1355" s="135" t="s">
        <v>394</v>
      </c>
      <c r="L1355" s="34"/>
      <c r="M1355" s="140" t="s">
        <v>35</v>
      </c>
      <c r="N1355" s="141" t="s">
        <v>52</v>
      </c>
      <c r="P1355" s="142">
        <f>O1355*H1355</f>
        <v>0</v>
      </c>
      <c r="Q1355" s="142">
        <v>0</v>
      </c>
      <c r="R1355" s="142">
        <f>Q1355*H1355</f>
        <v>0</v>
      </c>
      <c r="S1355" s="142">
        <v>0</v>
      </c>
      <c r="T1355" s="143">
        <f>S1355*H1355</f>
        <v>0</v>
      </c>
      <c r="AR1355" s="144" t="s">
        <v>116</v>
      </c>
      <c r="AT1355" s="144" t="s">
        <v>390</v>
      </c>
      <c r="AU1355" s="144" t="s">
        <v>103</v>
      </c>
      <c r="AY1355" s="18" t="s">
        <v>386</v>
      </c>
      <c r="BE1355" s="145">
        <f>IF(N1355="základní",J1355,0)</f>
        <v>0</v>
      </c>
      <c r="BF1355" s="145">
        <f>IF(N1355="snížená",J1355,0)</f>
        <v>0</v>
      </c>
      <c r="BG1355" s="145">
        <f>IF(N1355="zákl. přenesená",J1355,0)</f>
        <v>0</v>
      </c>
      <c r="BH1355" s="145">
        <f>IF(N1355="sníž. přenesená",J1355,0)</f>
        <v>0</v>
      </c>
      <c r="BI1355" s="145">
        <f>IF(N1355="nulová",J1355,0)</f>
        <v>0</v>
      </c>
      <c r="BJ1355" s="18" t="s">
        <v>89</v>
      </c>
      <c r="BK1355" s="145">
        <f>ROUND(I1355*H1355,2)</f>
        <v>0</v>
      </c>
      <c r="BL1355" s="18" t="s">
        <v>116</v>
      </c>
      <c r="BM1355" s="144" t="s">
        <v>1194</v>
      </c>
    </row>
    <row r="1356" spans="2:65" s="1" customFormat="1" ht="10.199999999999999">
      <c r="B1356" s="34"/>
      <c r="D1356" s="146" t="s">
        <v>396</v>
      </c>
      <c r="F1356" s="147" t="s">
        <v>438</v>
      </c>
      <c r="I1356" s="148"/>
      <c r="L1356" s="34"/>
      <c r="M1356" s="149"/>
      <c r="T1356" s="55"/>
      <c r="AT1356" s="18" t="s">
        <v>396</v>
      </c>
      <c r="AU1356" s="18" t="s">
        <v>103</v>
      </c>
    </row>
    <row r="1357" spans="2:65" s="12" customFormat="1" ht="10.199999999999999">
      <c r="B1357" s="150"/>
      <c r="D1357" s="151" t="s">
        <v>398</v>
      </c>
      <c r="E1357" s="152" t="s">
        <v>35</v>
      </c>
      <c r="F1357" s="153" t="s">
        <v>399</v>
      </c>
      <c r="H1357" s="152" t="s">
        <v>35</v>
      </c>
      <c r="I1357" s="154"/>
      <c r="L1357" s="150"/>
      <c r="M1357" s="155"/>
      <c r="T1357" s="156"/>
      <c r="AT1357" s="152" t="s">
        <v>398</v>
      </c>
      <c r="AU1357" s="152" t="s">
        <v>103</v>
      </c>
      <c r="AV1357" s="12" t="s">
        <v>89</v>
      </c>
      <c r="AW1357" s="12" t="s">
        <v>42</v>
      </c>
      <c r="AX1357" s="12" t="s">
        <v>81</v>
      </c>
      <c r="AY1357" s="152" t="s">
        <v>386</v>
      </c>
    </row>
    <row r="1358" spans="2:65" s="12" customFormat="1" ht="10.199999999999999">
      <c r="B1358" s="150"/>
      <c r="D1358" s="151" t="s">
        <v>398</v>
      </c>
      <c r="E1358" s="152" t="s">
        <v>35</v>
      </c>
      <c r="F1358" s="153" t="s">
        <v>1188</v>
      </c>
      <c r="H1358" s="152" t="s">
        <v>35</v>
      </c>
      <c r="I1358" s="154"/>
      <c r="L1358" s="150"/>
      <c r="M1358" s="155"/>
      <c r="T1358" s="156"/>
      <c r="AT1358" s="152" t="s">
        <v>398</v>
      </c>
      <c r="AU1358" s="152" t="s">
        <v>103</v>
      </c>
      <c r="AV1358" s="12" t="s">
        <v>89</v>
      </c>
      <c r="AW1358" s="12" t="s">
        <v>42</v>
      </c>
      <c r="AX1358" s="12" t="s">
        <v>81</v>
      </c>
      <c r="AY1358" s="152" t="s">
        <v>386</v>
      </c>
    </row>
    <row r="1359" spans="2:65" s="12" customFormat="1" ht="10.199999999999999">
      <c r="B1359" s="150"/>
      <c r="D1359" s="151" t="s">
        <v>398</v>
      </c>
      <c r="E1359" s="152" t="s">
        <v>35</v>
      </c>
      <c r="F1359" s="153" t="s">
        <v>1189</v>
      </c>
      <c r="H1359" s="152" t="s">
        <v>35</v>
      </c>
      <c r="I1359" s="154"/>
      <c r="L1359" s="150"/>
      <c r="M1359" s="155"/>
      <c r="T1359" s="156"/>
      <c r="AT1359" s="152" t="s">
        <v>398</v>
      </c>
      <c r="AU1359" s="152" t="s">
        <v>103</v>
      </c>
      <c r="AV1359" s="12" t="s">
        <v>89</v>
      </c>
      <c r="AW1359" s="12" t="s">
        <v>42</v>
      </c>
      <c r="AX1359" s="12" t="s">
        <v>81</v>
      </c>
      <c r="AY1359" s="152" t="s">
        <v>386</v>
      </c>
    </row>
    <row r="1360" spans="2:65" s="12" customFormat="1" ht="10.199999999999999">
      <c r="B1360" s="150"/>
      <c r="D1360" s="151" t="s">
        <v>398</v>
      </c>
      <c r="E1360" s="152" t="s">
        <v>35</v>
      </c>
      <c r="F1360" s="153" t="s">
        <v>1190</v>
      </c>
      <c r="H1360" s="152" t="s">
        <v>35</v>
      </c>
      <c r="I1360" s="154"/>
      <c r="L1360" s="150"/>
      <c r="M1360" s="155"/>
      <c r="T1360" s="156"/>
      <c r="AT1360" s="152" t="s">
        <v>398</v>
      </c>
      <c r="AU1360" s="152" t="s">
        <v>103</v>
      </c>
      <c r="AV1360" s="12" t="s">
        <v>89</v>
      </c>
      <c r="AW1360" s="12" t="s">
        <v>42</v>
      </c>
      <c r="AX1360" s="12" t="s">
        <v>81</v>
      </c>
      <c r="AY1360" s="152" t="s">
        <v>386</v>
      </c>
    </row>
    <row r="1361" spans="2:65" s="12" customFormat="1" ht="10.199999999999999">
      <c r="B1361" s="150"/>
      <c r="D1361" s="151" t="s">
        <v>398</v>
      </c>
      <c r="E1361" s="152" t="s">
        <v>35</v>
      </c>
      <c r="F1361" s="153" t="s">
        <v>1191</v>
      </c>
      <c r="H1361" s="152" t="s">
        <v>35</v>
      </c>
      <c r="I1361" s="154"/>
      <c r="L1361" s="150"/>
      <c r="M1361" s="155"/>
      <c r="T1361" s="156"/>
      <c r="AT1361" s="152" t="s">
        <v>398</v>
      </c>
      <c r="AU1361" s="152" t="s">
        <v>103</v>
      </c>
      <c r="AV1361" s="12" t="s">
        <v>89</v>
      </c>
      <c r="AW1361" s="12" t="s">
        <v>42</v>
      </c>
      <c r="AX1361" s="12" t="s">
        <v>81</v>
      </c>
      <c r="AY1361" s="152" t="s">
        <v>386</v>
      </c>
    </row>
    <row r="1362" spans="2:65" s="13" customFormat="1" ht="10.199999999999999">
      <c r="B1362" s="157"/>
      <c r="D1362" s="151" t="s">
        <v>398</v>
      </c>
      <c r="E1362" s="158" t="s">
        <v>35</v>
      </c>
      <c r="F1362" s="159" t="s">
        <v>104</v>
      </c>
      <c r="H1362" s="160">
        <v>0.09</v>
      </c>
      <c r="I1362" s="161"/>
      <c r="L1362" s="157"/>
      <c r="M1362" s="162"/>
      <c r="T1362" s="163"/>
      <c r="AT1362" s="164" t="s">
        <v>398</v>
      </c>
      <c r="AU1362" s="164" t="s">
        <v>103</v>
      </c>
      <c r="AV1362" s="13" t="s">
        <v>91</v>
      </c>
      <c r="AW1362" s="13" t="s">
        <v>42</v>
      </c>
      <c r="AX1362" s="13" t="s">
        <v>89</v>
      </c>
      <c r="AY1362" s="164" t="s">
        <v>386</v>
      </c>
    </row>
    <row r="1363" spans="2:65" s="1" customFormat="1" ht="10.199999999999999">
      <c r="B1363" s="34"/>
      <c r="D1363" s="151" t="s">
        <v>412</v>
      </c>
      <c r="F1363" s="165" t="s">
        <v>1192</v>
      </c>
      <c r="L1363" s="34"/>
      <c r="M1363" s="149"/>
      <c r="T1363" s="55"/>
      <c r="AU1363" s="18" t="s">
        <v>103</v>
      </c>
    </row>
    <row r="1364" spans="2:65" s="1" customFormat="1" ht="10.199999999999999">
      <c r="B1364" s="34"/>
      <c r="D1364" s="151" t="s">
        <v>412</v>
      </c>
      <c r="F1364" s="166" t="s">
        <v>1148</v>
      </c>
      <c r="H1364" s="167">
        <v>2</v>
      </c>
      <c r="L1364" s="34"/>
      <c r="M1364" s="149"/>
      <c r="T1364" s="55"/>
      <c r="AU1364" s="18" t="s">
        <v>103</v>
      </c>
    </row>
    <row r="1365" spans="2:65" s="13" customFormat="1" ht="10.199999999999999">
      <c r="B1365" s="157"/>
      <c r="D1365" s="151" t="s">
        <v>398</v>
      </c>
      <c r="F1365" s="158" t="s">
        <v>1195</v>
      </c>
      <c r="H1365" s="160">
        <v>0.9</v>
      </c>
      <c r="I1365" s="161"/>
      <c r="L1365" s="157"/>
      <c r="M1365" s="162"/>
      <c r="T1365" s="163"/>
      <c r="AT1365" s="164" t="s">
        <v>398</v>
      </c>
      <c r="AU1365" s="164" t="s">
        <v>103</v>
      </c>
      <c r="AV1365" s="13" t="s">
        <v>91</v>
      </c>
      <c r="AW1365" s="13" t="s">
        <v>4</v>
      </c>
      <c r="AX1365" s="13" t="s">
        <v>89</v>
      </c>
      <c r="AY1365" s="164" t="s">
        <v>386</v>
      </c>
    </row>
    <row r="1366" spans="2:65" s="1" customFormat="1" ht="37.799999999999997" customHeight="1">
      <c r="B1366" s="34"/>
      <c r="C1366" s="133" t="s">
        <v>1196</v>
      </c>
      <c r="D1366" s="133" t="s">
        <v>390</v>
      </c>
      <c r="E1366" s="134" t="s">
        <v>1197</v>
      </c>
      <c r="F1366" s="135" t="s">
        <v>1198</v>
      </c>
      <c r="G1366" s="136" t="s">
        <v>393</v>
      </c>
      <c r="H1366" s="137">
        <v>0.09</v>
      </c>
      <c r="I1366" s="138"/>
      <c r="J1366" s="139">
        <f>ROUND(I1366*H1366,2)</f>
        <v>0</v>
      </c>
      <c r="K1366" s="135" t="s">
        <v>394</v>
      </c>
      <c r="L1366" s="34"/>
      <c r="M1366" s="140" t="s">
        <v>35</v>
      </c>
      <c r="N1366" s="141" t="s">
        <v>52</v>
      </c>
      <c r="P1366" s="142">
        <f>O1366*H1366</f>
        <v>0</v>
      </c>
      <c r="Q1366" s="142">
        <v>0</v>
      </c>
      <c r="R1366" s="142">
        <f>Q1366*H1366</f>
        <v>0</v>
      </c>
      <c r="S1366" s="142">
        <v>0</v>
      </c>
      <c r="T1366" s="143">
        <f>S1366*H1366</f>
        <v>0</v>
      </c>
      <c r="AR1366" s="144" t="s">
        <v>116</v>
      </c>
      <c r="AT1366" s="144" t="s">
        <v>390</v>
      </c>
      <c r="AU1366" s="144" t="s">
        <v>103</v>
      </c>
      <c r="AY1366" s="18" t="s">
        <v>386</v>
      </c>
      <c r="BE1366" s="145">
        <f>IF(N1366="základní",J1366,0)</f>
        <v>0</v>
      </c>
      <c r="BF1366" s="145">
        <f>IF(N1366="snížená",J1366,0)</f>
        <v>0</v>
      </c>
      <c r="BG1366" s="145">
        <f>IF(N1366="zákl. přenesená",J1366,0)</f>
        <v>0</v>
      </c>
      <c r="BH1366" s="145">
        <f>IF(N1366="sníž. přenesená",J1366,0)</f>
        <v>0</v>
      </c>
      <c r="BI1366" s="145">
        <f>IF(N1366="nulová",J1366,0)</f>
        <v>0</v>
      </c>
      <c r="BJ1366" s="18" t="s">
        <v>89</v>
      </c>
      <c r="BK1366" s="145">
        <f>ROUND(I1366*H1366,2)</f>
        <v>0</v>
      </c>
      <c r="BL1366" s="18" t="s">
        <v>116</v>
      </c>
      <c r="BM1366" s="144" t="s">
        <v>1199</v>
      </c>
    </row>
    <row r="1367" spans="2:65" s="1" customFormat="1" ht="10.199999999999999">
      <c r="B1367" s="34"/>
      <c r="D1367" s="146" t="s">
        <v>396</v>
      </c>
      <c r="F1367" s="147" t="s">
        <v>1200</v>
      </c>
      <c r="I1367" s="148"/>
      <c r="L1367" s="34"/>
      <c r="M1367" s="149"/>
      <c r="T1367" s="55"/>
      <c r="AT1367" s="18" t="s">
        <v>396</v>
      </c>
      <c r="AU1367" s="18" t="s">
        <v>103</v>
      </c>
    </row>
    <row r="1368" spans="2:65" s="12" customFormat="1" ht="10.199999999999999">
      <c r="B1368" s="150"/>
      <c r="D1368" s="151" t="s">
        <v>398</v>
      </c>
      <c r="E1368" s="152" t="s">
        <v>35</v>
      </c>
      <c r="F1368" s="153" t="s">
        <v>399</v>
      </c>
      <c r="H1368" s="152" t="s">
        <v>35</v>
      </c>
      <c r="I1368" s="154"/>
      <c r="L1368" s="150"/>
      <c r="M1368" s="155"/>
      <c r="T1368" s="156"/>
      <c r="AT1368" s="152" t="s">
        <v>398</v>
      </c>
      <c r="AU1368" s="152" t="s">
        <v>103</v>
      </c>
      <c r="AV1368" s="12" t="s">
        <v>89</v>
      </c>
      <c r="AW1368" s="12" t="s">
        <v>42</v>
      </c>
      <c r="AX1368" s="12" t="s">
        <v>81</v>
      </c>
      <c r="AY1368" s="152" t="s">
        <v>386</v>
      </c>
    </row>
    <row r="1369" spans="2:65" s="12" customFormat="1" ht="10.199999999999999">
      <c r="B1369" s="150"/>
      <c r="D1369" s="151" t="s">
        <v>398</v>
      </c>
      <c r="E1369" s="152" t="s">
        <v>35</v>
      </c>
      <c r="F1369" s="153" t="s">
        <v>1188</v>
      </c>
      <c r="H1369" s="152" t="s">
        <v>35</v>
      </c>
      <c r="I1369" s="154"/>
      <c r="L1369" s="150"/>
      <c r="M1369" s="155"/>
      <c r="T1369" s="156"/>
      <c r="AT1369" s="152" t="s">
        <v>398</v>
      </c>
      <c r="AU1369" s="152" t="s">
        <v>103</v>
      </c>
      <c r="AV1369" s="12" t="s">
        <v>89</v>
      </c>
      <c r="AW1369" s="12" t="s">
        <v>42</v>
      </c>
      <c r="AX1369" s="12" t="s">
        <v>81</v>
      </c>
      <c r="AY1369" s="152" t="s">
        <v>386</v>
      </c>
    </row>
    <row r="1370" spans="2:65" s="12" customFormat="1" ht="10.199999999999999">
      <c r="B1370" s="150"/>
      <c r="D1370" s="151" t="s">
        <v>398</v>
      </c>
      <c r="E1370" s="152" t="s">
        <v>35</v>
      </c>
      <c r="F1370" s="153" t="s">
        <v>1189</v>
      </c>
      <c r="H1370" s="152" t="s">
        <v>35</v>
      </c>
      <c r="I1370" s="154"/>
      <c r="L1370" s="150"/>
      <c r="M1370" s="155"/>
      <c r="T1370" s="156"/>
      <c r="AT1370" s="152" t="s">
        <v>398</v>
      </c>
      <c r="AU1370" s="152" t="s">
        <v>103</v>
      </c>
      <c r="AV1370" s="12" t="s">
        <v>89</v>
      </c>
      <c r="AW1370" s="12" t="s">
        <v>42</v>
      </c>
      <c r="AX1370" s="12" t="s">
        <v>81</v>
      </c>
      <c r="AY1370" s="152" t="s">
        <v>386</v>
      </c>
    </row>
    <row r="1371" spans="2:65" s="12" customFormat="1" ht="10.199999999999999">
      <c r="B1371" s="150"/>
      <c r="D1371" s="151" t="s">
        <v>398</v>
      </c>
      <c r="E1371" s="152" t="s">
        <v>35</v>
      </c>
      <c r="F1371" s="153" t="s">
        <v>1190</v>
      </c>
      <c r="H1371" s="152" t="s">
        <v>35</v>
      </c>
      <c r="I1371" s="154"/>
      <c r="L1371" s="150"/>
      <c r="M1371" s="155"/>
      <c r="T1371" s="156"/>
      <c r="AT1371" s="152" t="s">
        <v>398</v>
      </c>
      <c r="AU1371" s="152" t="s">
        <v>103</v>
      </c>
      <c r="AV1371" s="12" t="s">
        <v>89</v>
      </c>
      <c r="AW1371" s="12" t="s">
        <v>42</v>
      </c>
      <c r="AX1371" s="12" t="s">
        <v>81</v>
      </c>
      <c r="AY1371" s="152" t="s">
        <v>386</v>
      </c>
    </row>
    <row r="1372" spans="2:65" s="12" customFormat="1" ht="10.199999999999999">
      <c r="B1372" s="150"/>
      <c r="D1372" s="151" t="s">
        <v>398</v>
      </c>
      <c r="E1372" s="152" t="s">
        <v>35</v>
      </c>
      <c r="F1372" s="153" t="s">
        <v>1191</v>
      </c>
      <c r="H1372" s="152" t="s">
        <v>35</v>
      </c>
      <c r="I1372" s="154"/>
      <c r="L1372" s="150"/>
      <c r="M1372" s="155"/>
      <c r="T1372" s="156"/>
      <c r="AT1372" s="152" t="s">
        <v>398</v>
      </c>
      <c r="AU1372" s="152" t="s">
        <v>103</v>
      </c>
      <c r="AV1372" s="12" t="s">
        <v>89</v>
      </c>
      <c r="AW1372" s="12" t="s">
        <v>42</v>
      </c>
      <c r="AX1372" s="12" t="s">
        <v>81</v>
      </c>
      <c r="AY1372" s="152" t="s">
        <v>386</v>
      </c>
    </row>
    <row r="1373" spans="2:65" s="13" customFormat="1" ht="10.199999999999999">
      <c r="B1373" s="157"/>
      <c r="D1373" s="151" t="s">
        <v>398</v>
      </c>
      <c r="E1373" s="158" t="s">
        <v>35</v>
      </c>
      <c r="F1373" s="159" t="s">
        <v>104</v>
      </c>
      <c r="H1373" s="160">
        <v>0.09</v>
      </c>
      <c r="I1373" s="161"/>
      <c r="L1373" s="157"/>
      <c r="M1373" s="162"/>
      <c r="T1373" s="163"/>
      <c r="AT1373" s="164" t="s">
        <v>398</v>
      </c>
      <c r="AU1373" s="164" t="s">
        <v>103</v>
      </c>
      <c r="AV1373" s="13" t="s">
        <v>91</v>
      </c>
      <c r="AW1373" s="13" t="s">
        <v>42</v>
      </c>
      <c r="AX1373" s="13" t="s">
        <v>89</v>
      </c>
      <c r="AY1373" s="164" t="s">
        <v>386</v>
      </c>
    </row>
    <row r="1374" spans="2:65" s="1" customFormat="1" ht="10.199999999999999">
      <c r="B1374" s="34"/>
      <c r="D1374" s="151" t="s">
        <v>412</v>
      </c>
      <c r="F1374" s="165" t="s">
        <v>1192</v>
      </c>
      <c r="L1374" s="34"/>
      <c r="M1374" s="149"/>
      <c r="T1374" s="55"/>
      <c r="AU1374" s="18" t="s">
        <v>103</v>
      </c>
    </row>
    <row r="1375" spans="2:65" s="1" customFormat="1" ht="10.199999999999999">
      <c r="B1375" s="34"/>
      <c r="D1375" s="151" t="s">
        <v>412</v>
      </c>
      <c r="F1375" s="166" t="s">
        <v>1148</v>
      </c>
      <c r="H1375" s="167">
        <v>2</v>
      </c>
      <c r="L1375" s="34"/>
      <c r="M1375" s="149"/>
      <c r="T1375" s="55"/>
      <c r="AU1375" s="18" t="s">
        <v>103</v>
      </c>
    </row>
    <row r="1376" spans="2:65" s="1" customFormat="1" ht="37.799999999999997" customHeight="1">
      <c r="B1376" s="34"/>
      <c r="C1376" s="133" t="s">
        <v>1201</v>
      </c>
      <c r="D1376" s="133" t="s">
        <v>390</v>
      </c>
      <c r="E1376" s="134" t="s">
        <v>454</v>
      </c>
      <c r="F1376" s="135" t="s">
        <v>455</v>
      </c>
      <c r="G1376" s="136" t="s">
        <v>393</v>
      </c>
      <c r="H1376" s="137">
        <v>0.09</v>
      </c>
      <c r="I1376" s="138"/>
      <c r="J1376" s="139">
        <f>ROUND(I1376*H1376,2)</f>
        <v>0</v>
      </c>
      <c r="K1376" s="135" t="s">
        <v>394</v>
      </c>
      <c r="L1376" s="34"/>
      <c r="M1376" s="140" t="s">
        <v>35</v>
      </c>
      <c r="N1376" s="141" t="s">
        <v>52</v>
      </c>
      <c r="P1376" s="142">
        <f>O1376*H1376</f>
        <v>0</v>
      </c>
      <c r="Q1376" s="142">
        <v>0</v>
      </c>
      <c r="R1376" s="142">
        <f>Q1376*H1376</f>
        <v>0</v>
      </c>
      <c r="S1376" s="142">
        <v>0</v>
      </c>
      <c r="T1376" s="143">
        <f>S1376*H1376</f>
        <v>0</v>
      </c>
      <c r="AR1376" s="144" t="s">
        <v>116</v>
      </c>
      <c r="AT1376" s="144" t="s">
        <v>390</v>
      </c>
      <c r="AU1376" s="144" t="s">
        <v>103</v>
      </c>
      <c r="AY1376" s="18" t="s">
        <v>386</v>
      </c>
      <c r="BE1376" s="145">
        <f>IF(N1376="základní",J1376,0)</f>
        <v>0</v>
      </c>
      <c r="BF1376" s="145">
        <f>IF(N1376="snížená",J1376,0)</f>
        <v>0</v>
      </c>
      <c r="BG1376" s="145">
        <f>IF(N1376="zákl. přenesená",J1376,0)</f>
        <v>0</v>
      </c>
      <c r="BH1376" s="145">
        <f>IF(N1376="sníž. přenesená",J1376,0)</f>
        <v>0</v>
      </c>
      <c r="BI1376" s="145">
        <f>IF(N1376="nulová",J1376,0)</f>
        <v>0</v>
      </c>
      <c r="BJ1376" s="18" t="s">
        <v>89</v>
      </c>
      <c r="BK1376" s="145">
        <f>ROUND(I1376*H1376,2)</f>
        <v>0</v>
      </c>
      <c r="BL1376" s="18" t="s">
        <v>116</v>
      </c>
      <c r="BM1376" s="144" t="s">
        <v>1202</v>
      </c>
    </row>
    <row r="1377" spans="2:65" s="1" customFormat="1" ht="10.199999999999999">
      <c r="B1377" s="34"/>
      <c r="D1377" s="146" t="s">
        <v>396</v>
      </c>
      <c r="F1377" s="147" t="s">
        <v>457</v>
      </c>
      <c r="I1377" s="148"/>
      <c r="L1377" s="34"/>
      <c r="M1377" s="149"/>
      <c r="T1377" s="55"/>
      <c r="AT1377" s="18" t="s">
        <v>396</v>
      </c>
      <c r="AU1377" s="18" t="s">
        <v>103</v>
      </c>
    </row>
    <row r="1378" spans="2:65" s="12" customFormat="1" ht="10.199999999999999">
      <c r="B1378" s="150"/>
      <c r="D1378" s="151" t="s">
        <v>398</v>
      </c>
      <c r="E1378" s="152" t="s">
        <v>35</v>
      </c>
      <c r="F1378" s="153" t="s">
        <v>399</v>
      </c>
      <c r="H1378" s="152" t="s">
        <v>35</v>
      </c>
      <c r="I1378" s="154"/>
      <c r="L1378" s="150"/>
      <c r="M1378" s="155"/>
      <c r="T1378" s="156"/>
      <c r="AT1378" s="152" t="s">
        <v>398</v>
      </c>
      <c r="AU1378" s="152" t="s">
        <v>103</v>
      </c>
      <c r="AV1378" s="12" t="s">
        <v>89</v>
      </c>
      <c r="AW1378" s="12" t="s">
        <v>42</v>
      </c>
      <c r="AX1378" s="12" t="s">
        <v>81</v>
      </c>
      <c r="AY1378" s="152" t="s">
        <v>386</v>
      </c>
    </row>
    <row r="1379" spans="2:65" s="12" customFormat="1" ht="10.199999999999999">
      <c r="B1379" s="150"/>
      <c r="D1379" s="151" t="s">
        <v>398</v>
      </c>
      <c r="E1379" s="152" t="s">
        <v>35</v>
      </c>
      <c r="F1379" s="153" t="s">
        <v>1188</v>
      </c>
      <c r="H1379" s="152" t="s">
        <v>35</v>
      </c>
      <c r="I1379" s="154"/>
      <c r="L1379" s="150"/>
      <c r="M1379" s="155"/>
      <c r="T1379" s="156"/>
      <c r="AT1379" s="152" t="s">
        <v>398</v>
      </c>
      <c r="AU1379" s="152" t="s">
        <v>103</v>
      </c>
      <c r="AV1379" s="12" t="s">
        <v>89</v>
      </c>
      <c r="AW1379" s="12" t="s">
        <v>42</v>
      </c>
      <c r="AX1379" s="12" t="s">
        <v>81</v>
      </c>
      <c r="AY1379" s="152" t="s">
        <v>386</v>
      </c>
    </row>
    <row r="1380" spans="2:65" s="12" customFormat="1" ht="10.199999999999999">
      <c r="B1380" s="150"/>
      <c r="D1380" s="151" t="s">
        <v>398</v>
      </c>
      <c r="E1380" s="152" t="s">
        <v>35</v>
      </c>
      <c r="F1380" s="153" t="s">
        <v>1189</v>
      </c>
      <c r="H1380" s="152" t="s">
        <v>35</v>
      </c>
      <c r="I1380" s="154"/>
      <c r="L1380" s="150"/>
      <c r="M1380" s="155"/>
      <c r="T1380" s="156"/>
      <c r="AT1380" s="152" t="s">
        <v>398</v>
      </c>
      <c r="AU1380" s="152" t="s">
        <v>103</v>
      </c>
      <c r="AV1380" s="12" t="s">
        <v>89</v>
      </c>
      <c r="AW1380" s="12" t="s">
        <v>42</v>
      </c>
      <c r="AX1380" s="12" t="s">
        <v>81</v>
      </c>
      <c r="AY1380" s="152" t="s">
        <v>386</v>
      </c>
    </row>
    <row r="1381" spans="2:65" s="12" customFormat="1" ht="10.199999999999999">
      <c r="B1381" s="150"/>
      <c r="D1381" s="151" t="s">
        <v>398</v>
      </c>
      <c r="E1381" s="152" t="s">
        <v>35</v>
      </c>
      <c r="F1381" s="153" t="s">
        <v>1190</v>
      </c>
      <c r="H1381" s="152" t="s">
        <v>35</v>
      </c>
      <c r="I1381" s="154"/>
      <c r="L1381" s="150"/>
      <c r="M1381" s="155"/>
      <c r="T1381" s="156"/>
      <c r="AT1381" s="152" t="s">
        <v>398</v>
      </c>
      <c r="AU1381" s="152" t="s">
        <v>103</v>
      </c>
      <c r="AV1381" s="12" t="s">
        <v>89</v>
      </c>
      <c r="AW1381" s="12" t="s">
        <v>42</v>
      </c>
      <c r="AX1381" s="12" t="s">
        <v>81</v>
      </c>
      <c r="AY1381" s="152" t="s">
        <v>386</v>
      </c>
    </row>
    <row r="1382" spans="2:65" s="12" customFormat="1" ht="10.199999999999999">
      <c r="B1382" s="150"/>
      <c r="D1382" s="151" t="s">
        <v>398</v>
      </c>
      <c r="E1382" s="152" t="s">
        <v>35</v>
      </c>
      <c r="F1382" s="153" t="s">
        <v>1191</v>
      </c>
      <c r="H1382" s="152" t="s">
        <v>35</v>
      </c>
      <c r="I1382" s="154"/>
      <c r="L1382" s="150"/>
      <c r="M1382" s="155"/>
      <c r="T1382" s="156"/>
      <c r="AT1382" s="152" t="s">
        <v>398</v>
      </c>
      <c r="AU1382" s="152" t="s">
        <v>103</v>
      </c>
      <c r="AV1382" s="12" t="s">
        <v>89</v>
      </c>
      <c r="AW1382" s="12" t="s">
        <v>42</v>
      </c>
      <c r="AX1382" s="12" t="s">
        <v>81</v>
      </c>
      <c r="AY1382" s="152" t="s">
        <v>386</v>
      </c>
    </row>
    <row r="1383" spans="2:65" s="13" customFormat="1" ht="10.199999999999999">
      <c r="B1383" s="157"/>
      <c r="D1383" s="151" t="s">
        <v>398</v>
      </c>
      <c r="E1383" s="158" t="s">
        <v>35</v>
      </c>
      <c r="F1383" s="159" t="s">
        <v>104</v>
      </c>
      <c r="H1383" s="160">
        <v>0.09</v>
      </c>
      <c r="I1383" s="161"/>
      <c r="L1383" s="157"/>
      <c r="M1383" s="162"/>
      <c r="T1383" s="163"/>
      <c r="AT1383" s="164" t="s">
        <v>398</v>
      </c>
      <c r="AU1383" s="164" t="s">
        <v>103</v>
      </c>
      <c r="AV1383" s="13" t="s">
        <v>91</v>
      </c>
      <c r="AW1383" s="13" t="s">
        <v>42</v>
      </c>
      <c r="AX1383" s="13" t="s">
        <v>89</v>
      </c>
      <c r="AY1383" s="164" t="s">
        <v>386</v>
      </c>
    </row>
    <row r="1384" spans="2:65" s="1" customFormat="1" ht="10.199999999999999">
      <c r="B1384" s="34"/>
      <c r="D1384" s="151" t="s">
        <v>412</v>
      </c>
      <c r="F1384" s="165" t="s">
        <v>1192</v>
      </c>
      <c r="L1384" s="34"/>
      <c r="M1384" s="149"/>
      <c r="T1384" s="55"/>
      <c r="AU1384" s="18" t="s">
        <v>103</v>
      </c>
    </row>
    <row r="1385" spans="2:65" s="1" customFormat="1" ht="10.199999999999999">
      <c r="B1385" s="34"/>
      <c r="D1385" s="151" t="s">
        <v>412</v>
      </c>
      <c r="F1385" s="166" t="s">
        <v>1148</v>
      </c>
      <c r="H1385" s="167">
        <v>2</v>
      </c>
      <c r="L1385" s="34"/>
      <c r="M1385" s="149"/>
      <c r="T1385" s="55"/>
      <c r="AU1385" s="18" t="s">
        <v>103</v>
      </c>
    </row>
    <row r="1386" spans="2:65" s="1" customFormat="1" ht="44.25" customHeight="1">
      <c r="B1386" s="34"/>
      <c r="C1386" s="133" t="s">
        <v>1203</v>
      </c>
      <c r="D1386" s="133" t="s">
        <v>390</v>
      </c>
      <c r="E1386" s="134" t="s">
        <v>458</v>
      </c>
      <c r="F1386" s="135" t="s">
        <v>459</v>
      </c>
      <c r="G1386" s="136" t="s">
        <v>460</v>
      </c>
      <c r="H1386" s="137">
        <v>0.158</v>
      </c>
      <c r="I1386" s="138"/>
      <c r="J1386" s="139">
        <f>ROUND(I1386*H1386,2)</f>
        <v>0</v>
      </c>
      <c r="K1386" s="135" t="s">
        <v>394</v>
      </c>
      <c r="L1386" s="34"/>
      <c r="M1386" s="140" t="s">
        <v>35</v>
      </c>
      <c r="N1386" s="141" t="s">
        <v>52</v>
      </c>
      <c r="P1386" s="142">
        <f>O1386*H1386</f>
        <v>0</v>
      </c>
      <c r="Q1386" s="142">
        <v>0</v>
      </c>
      <c r="R1386" s="142">
        <f>Q1386*H1386</f>
        <v>0</v>
      </c>
      <c r="S1386" s="142">
        <v>0</v>
      </c>
      <c r="T1386" s="143">
        <f>S1386*H1386</f>
        <v>0</v>
      </c>
      <c r="AR1386" s="144" t="s">
        <v>116</v>
      </c>
      <c r="AT1386" s="144" t="s">
        <v>390</v>
      </c>
      <c r="AU1386" s="144" t="s">
        <v>103</v>
      </c>
      <c r="AY1386" s="18" t="s">
        <v>386</v>
      </c>
      <c r="BE1386" s="145">
        <f>IF(N1386="základní",J1386,0)</f>
        <v>0</v>
      </c>
      <c r="BF1386" s="145">
        <f>IF(N1386="snížená",J1386,0)</f>
        <v>0</v>
      </c>
      <c r="BG1386" s="145">
        <f>IF(N1386="zákl. přenesená",J1386,0)</f>
        <v>0</v>
      </c>
      <c r="BH1386" s="145">
        <f>IF(N1386="sníž. přenesená",J1386,0)</f>
        <v>0</v>
      </c>
      <c r="BI1386" s="145">
        <f>IF(N1386="nulová",J1386,0)</f>
        <v>0</v>
      </c>
      <c r="BJ1386" s="18" t="s">
        <v>89</v>
      </c>
      <c r="BK1386" s="145">
        <f>ROUND(I1386*H1386,2)</f>
        <v>0</v>
      </c>
      <c r="BL1386" s="18" t="s">
        <v>116</v>
      </c>
      <c r="BM1386" s="144" t="s">
        <v>1204</v>
      </c>
    </row>
    <row r="1387" spans="2:65" s="1" customFormat="1" ht="10.199999999999999">
      <c r="B1387" s="34"/>
      <c r="D1387" s="146" t="s">
        <v>396</v>
      </c>
      <c r="F1387" s="147" t="s">
        <v>462</v>
      </c>
      <c r="I1387" s="148"/>
      <c r="L1387" s="34"/>
      <c r="M1387" s="149"/>
      <c r="T1387" s="55"/>
      <c r="AT1387" s="18" t="s">
        <v>396</v>
      </c>
      <c r="AU1387" s="18" t="s">
        <v>103</v>
      </c>
    </row>
    <row r="1388" spans="2:65" s="12" customFormat="1" ht="10.199999999999999">
      <c r="B1388" s="150"/>
      <c r="D1388" s="151" t="s">
        <v>398</v>
      </c>
      <c r="E1388" s="152" t="s">
        <v>35</v>
      </c>
      <c r="F1388" s="153" t="s">
        <v>399</v>
      </c>
      <c r="H1388" s="152" t="s">
        <v>35</v>
      </c>
      <c r="I1388" s="154"/>
      <c r="L1388" s="150"/>
      <c r="M1388" s="155"/>
      <c r="T1388" s="156"/>
      <c r="AT1388" s="152" t="s">
        <v>398</v>
      </c>
      <c r="AU1388" s="152" t="s">
        <v>103</v>
      </c>
      <c r="AV1388" s="12" t="s">
        <v>89</v>
      </c>
      <c r="AW1388" s="12" t="s">
        <v>42</v>
      </c>
      <c r="AX1388" s="12" t="s">
        <v>81</v>
      </c>
      <c r="AY1388" s="152" t="s">
        <v>386</v>
      </c>
    </row>
    <row r="1389" spans="2:65" s="12" customFormat="1" ht="10.199999999999999">
      <c r="B1389" s="150"/>
      <c r="D1389" s="151" t="s">
        <v>398</v>
      </c>
      <c r="E1389" s="152" t="s">
        <v>35</v>
      </c>
      <c r="F1389" s="153" t="s">
        <v>1188</v>
      </c>
      <c r="H1389" s="152" t="s">
        <v>35</v>
      </c>
      <c r="I1389" s="154"/>
      <c r="L1389" s="150"/>
      <c r="M1389" s="155"/>
      <c r="T1389" s="156"/>
      <c r="AT1389" s="152" t="s">
        <v>398</v>
      </c>
      <c r="AU1389" s="152" t="s">
        <v>103</v>
      </c>
      <c r="AV1389" s="12" t="s">
        <v>89</v>
      </c>
      <c r="AW1389" s="12" t="s">
        <v>42</v>
      </c>
      <c r="AX1389" s="12" t="s">
        <v>81</v>
      </c>
      <c r="AY1389" s="152" t="s">
        <v>386</v>
      </c>
    </row>
    <row r="1390" spans="2:65" s="12" customFormat="1" ht="10.199999999999999">
      <c r="B1390" s="150"/>
      <c r="D1390" s="151" t="s">
        <v>398</v>
      </c>
      <c r="E1390" s="152" t="s">
        <v>35</v>
      </c>
      <c r="F1390" s="153" t="s">
        <v>1189</v>
      </c>
      <c r="H1390" s="152" t="s">
        <v>35</v>
      </c>
      <c r="I1390" s="154"/>
      <c r="L1390" s="150"/>
      <c r="M1390" s="155"/>
      <c r="T1390" s="156"/>
      <c r="AT1390" s="152" t="s">
        <v>398</v>
      </c>
      <c r="AU1390" s="152" t="s">
        <v>103</v>
      </c>
      <c r="AV1390" s="12" t="s">
        <v>89</v>
      </c>
      <c r="AW1390" s="12" t="s">
        <v>42</v>
      </c>
      <c r="AX1390" s="12" t="s">
        <v>81</v>
      </c>
      <c r="AY1390" s="152" t="s">
        <v>386</v>
      </c>
    </row>
    <row r="1391" spans="2:65" s="12" customFormat="1" ht="10.199999999999999">
      <c r="B1391" s="150"/>
      <c r="D1391" s="151" t="s">
        <v>398</v>
      </c>
      <c r="E1391" s="152" t="s">
        <v>35</v>
      </c>
      <c r="F1391" s="153" t="s">
        <v>1190</v>
      </c>
      <c r="H1391" s="152" t="s">
        <v>35</v>
      </c>
      <c r="I1391" s="154"/>
      <c r="L1391" s="150"/>
      <c r="M1391" s="155"/>
      <c r="T1391" s="156"/>
      <c r="AT1391" s="152" t="s">
        <v>398</v>
      </c>
      <c r="AU1391" s="152" t="s">
        <v>103</v>
      </c>
      <c r="AV1391" s="12" t="s">
        <v>89</v>
      </c>
      <c r="AW1391" s="12" t="s">
        <v>42</v>
      </c>
      <c r="AX1391" s="12" t="s">
        <v>81</v>
      </c>
      <c r="AY1391" s="152" t="s">
        <v>386</v>
      </c>
    </row>
    <row r="1392" spans="2:65" s="12" customFormat="1" ht="10.199999999999999">
      <c r="B1392" s="150"/>
      <c r="D1392" s="151" t="s">
        <v>398</v>
      </c>
      <c r="E1392" s="152" t="s">
        <v>35</v>
      </c>
      <c r="F1392" s="153" t="s">
        <v>1191</v>
      </c>
      <c r="H1392" s="152" t="s">
        <v>35</v>
      </c>
      <c r="I1392" s="154"/>
      <c r="L1392" s="150"/>
      <c r="M1392" s="155"/>
      <c r="T1392" s="156"/>
      <c r="AT1392" s="152" t="s">
        <v>398</v>
      </c>
      <c r="AU1392" s="152" t="s">
        <v>103</v>
      </c>
      <c r="AV1392" s="12" t="s">
        <v>89</v>
      </c>
      <c r="AW1392" s="12" t="s">
        <v>42</v>
      </c>
      <c r="AX1392" s="12" t="s">
        <v>81</v>
      </c>
      <c r="AY1392" s="152" t="s">
        <v>386</v>
      </c>
    </row>
    <row r="1393" spans="2:65" s="13" customFormat="1" ht="10.199999999999999">
      <c r="B1393" s="157"/>
      <c r="D1393" s="151" t="s">
        <v>398</v>
      </c>
      <c r="E1393" s="158" t="s">
        <v>35</v>
      </c>
      <c r="F1393" s="159" t="s">
        <v>104</v>
      </c>
      <c r="H1393" s="160">
        <v>0.09</v>
      </c>
      <c r="I1393" s="161"/>
      <c r="L1393" s="157"/>
      <c r="M1393" s="162"/>
      <c r="T1393" s="163"/>
      <c r="AT1393" s="164" t="s">
        <v>398</v>
      </c>
      <c r="AU1393" s="164" t="s">
        <v>103</v>
      </c>
      <c r="AV1393" s="13" t="s">
        <v>91</v>
      </c>
      <c r="AW1393" s="13" t="s">
        <v>42</v>
      </c>
      <c r="AX1393" s="13" t="s">
        <v>89</v>
      </c>
      <c r="AY1393" s="164" t="s">
        <v>386</v>
      </c>
    </row>
    <row r="1394" spans="2:65" s="1" customFormat="1" ht="10.199999999999999">
      <c r="B1394" s="34"/>
      <c r="D1394" s="151" t="s">
        <v>412</v>
      </c>
      <c r="F1394" s="165" t="s">
        <v>1192</v>
      </c>
      <c r="L1394" s="34"/>
      <c r="M1394" s="149"/>
      <c r="T1394" s="55"/>
      <c r="AU1394" s="18" t="s">
        <v>103</v>
      </c>
    </row>
    <row r="1395" spans="2:65" s="1" customFormat="1" ht="10.199999999999999">
      <c r="B1395" s="34"/>
      <c r="D1395" s="151" t="s">
        <v>412</v>
      </c>
      <c r="F1395" s="166" t="s">
        <v>1148</v>
      </c>
      <c r="H1395" s="167">
        <v>2</v>
      </c>
      <c r="L1395" s="34"/>
      <c r="M1395" s="149"/>
      <c r="T1395" s="55"/>
      <c r="AU1395" s="18" t="s">
        <v>103</v>
      </c>
    </row>
    <row r="1396" spans="2:65" s="13" customFormat="1" ht="10.199999999999999">
      <c r="B1396" s="157"/>
      <c r="D1396" s="151" t="s">
        <v>398</v>
      </c>
      <c r="F1396" s="158" t="s">
        <v>1205</v>
      </c>
      <c r="H1396" s="160">
        <v>0.158</v>
      </c>
      <c r="I1396" s="161"/>
      <c r="L1396" s="157"/>
      <c r="M1396" s="162"/>
      <c r="T1396" s="163"/>
      <c r="AT1396" s="164" t="s">
        <v>398</v>
      </c>
      <c r="AU1396" s="164" t="s">
        <v>103</v>
      </c>
      <c r="AV1396" s="13" t="s">
        <v>91</v>
      </c>
      <c r="AW1396" s="13" t="s">
        <v>4</v>
      </c>
      <c r="AX1396" s="13" t="s">
        <v>89</v>
      </c>
      <c r="AY1396" s="164" t="s">
        <v>386</v>
      </c>
    </row>
    <row r="1397" spans="2:65" s="1" customFormat="1" ht="24.15" customHeight="1">
      <c r="B1397" s="34"/>
      <c r="C1397" s="133" t="s">
        <v>1206</v>
      </c>
      <c r="D1397" s="133" t="s">
        <v>390</v>
      </c>
      <c r="E1397" s="134" t="s">
        <v>1207</v>
      </c>
      <c r="F1397" s="135" t="s">
        <v>1208</v>
      </c>
      <c r="G1397" s="136" t="s">
        <v>1069</v>
      </c>
      <c r="H1397" s="137">
        <v>3</v>
      </c>
      <c r="I1397" s="138"/>
      <c r="J1397" s="139">
        <f>ROUND(I1397*H1397,2)</f>
        <v>0</v>
      </c>
      <c r="K1397" s="135" t="s">
        <v>394</v>
      </c>
      <c r="L1397" s="34"/>
      <c r="M1397" s="140" t="s">
        <v>35</v>
      </c>
      <c r="N1397" s="141" t="s">
        <v>52</v>
      </c>
      <c r="P1397" s="142">
        <f>O1397*H1397</f>
        <v>0</v>
      </c>
      <c r="Q1397" s="142">
        <v>6.9999999999999999E-4</v>
      </c>
      <c r="R1397" s="142">
        <f>Q1397*H1397</f>
        <v>2.0999999999999999E-3</v>
      </c>
      <c r="S1397" s="142">
        <v>0</v>
      </c>
      <c r="T1397" s="143">
        <f>S1397*H1397</f>
        <v>0</v>
      </c>
      <c r="AR1397" s="144" t="s">
        <v>116</v>
      </c>
      <c r="AT1397" s="144" t="s">
        <v>390</v>
      </c>
      <c r="AU1397" s="144" t="s">
        <v>103</v>
      </c>
      <c r="AY1397" s="18" t="s">
        <v>386</v>
      </c>
      <c r="BE1397" s="145">
        <f>IF(N1397="základní",J1397,0)</f>
        <v>0</v>
      </c>
      <c r="BF1397" s="145">
        <f>IF(N1397="snížená",J1397,0)</f>
        <v>0</v>
      </c>
      <c r="BG1397" s="145">
        <f>IF(N1397="zákl. přenesená",J1397,0)</f>
        <v>0</v>
      </c>
      <c r="BH1397" s="145">
        <f>IF(N1397="sníž. přenesená",J1397,0)</f>
        <v>0</v>
      </c>
      <c r="BI1397" s="145">
        <f>IF(N1397="nulová",J1397,0)</f>
        <v>0</v>
      </c>
      <c r="BJ1397" s="18" t="s">
        <v>89</v>
      </c>
      <c r="BK1397" s="145">
        <f>ROUND(I1397*H1397,2)</f>
        <v>0</v>
      </c>
      <c r="BL1397" s="18" t="s">
        <v>116</v>
      </c>
      <c r="BM1397" s="144" t="s">
        <v>1209</v>
      </c>
    </row>
    <row r="1398" spans="2:65" s="1" customFormat="1" ht="10.199999999999999">
      <c r="B1398" s="34"/>
      <c r="D1398" s="146" t="s">
        <v>396</v>
      </c>
      <c r="F1398" s="147" t="s">
        <v>1210</v>
      </c>
      <c r="I1398" s="148"/>
      <c r="L1398" s="34"/>
      <c r="M1398" s="149"/>
      <c r="T1398" s="55"/>
      <c r="AT1398" s="18" t="s">
        <v>396</v>
      </c>
      <c r="AU1398" s="18" t="s">
        <v>103</v>
      </c>
    </row>
    <row r="1399" spans="2:65" s="12" customFormat="1" ht="10.199999999999999">
      <c r="B1399" s="150"/>
      <c r="D1399" s="151" t="s">
        <v>398</v>
      </c>
      <c r="E1399" s="152" t="s">
        <v>35</v>
      </c>
      <c r="F1399" s="153" t="s">
        <v>399</v>
      </c>
      <c r="H1399" s="152" t="s">
        <v>35</v>
      </c>
      <c r="I1399" s="154"/>
      <c r="L1399" s="150"/>
      <c r="M1399" s="155"/>
      <c r="T1399" s="156"/>
      <c r="AT1399" s="152" t="s">
        <v>398</v>
      </c>
      <c r="AU1399" s="152" t="s">
        <v>103</v>
      </c>
      <c r="AV1399" s="12" t="s">
        <v>89</v>
      </c>
      <c r="AW1399" s="12" t="s">
        <v>42</v>
      </c>
      <c r="AX1399" s="12" t="s">
        <v>81</v>
      </c>
      <c r="AY1399" s="152" t="s">
        <v>386</v>
      </c>
    </row>
    <row r="1400" spans="2:65" s="12" customFormat="1" ht="10.199999999999999">
      <c r="B1400" s="150"/>
      <c r="D1400" s="151" t="s">
        <v>398</v>
      </c>
      <c r="E1400" s="152" t="s">
        <v>35</v>
      </c>
      <c r="F1400" s="153" t="s">
        <v>1188</v>
      </c>
      <c r="H1400" s="152" t="s">
        <v>35</v>
      </c>
      <c r="I1400" s="154"/>
      <c r="L1400" s="150"/>
      <c r="M1400" s="155"/>
      <c r="T1400" s="156"/>
      <c r="AT1400" s="152" t="s">
        <v>398</v>
      </c>
      <c r="AU1400" s="152" t="s">
        <v>103</v>
      </c>
      <c r="AV1400" s="12" t="s">
        <v>89</v>
      </c>
      <c r="AW1400" s="12" t="s">
        <v>42</v>
      </c>
      <c r="AX1400" s="12" t="s">
        <v>81</v>
      </c>
      <c r="AY1400" s="152" t="s">
        <v>386</v>
      </c>
    </row>
    <row r="1401" spans="2:65" s="12" customFormat="1" ht="10.199999999999999">
      <c r="B1401" s="150"/>
      <c r="D1401" s="151" t="s">
        <v>398</v>
      </c>
      <c r="E1401" s="152" t="s">
        <v>35</v>
      </c>
      <c r="F1401" s="153" t="s">
        <v>1211</v>
      </c>
      <c r="H1401" s="152" t="s">
        <v>35</v>
      </c>
      <c r="I1401" s="154"/>
      <c r="L1401" s="150"/>
      <c r="M1401" s="155"/>
      <c r="T1401" s="156"/>
      <c r="AT1401" s="152" t="s">
        <v>398</v>
      </c>
      <c r="AU1401" s="152" t="s">
        <v>103</v>
      </c>
      <c r="AV1401" s="12" t="s">
        <v>89</v>
      </c>
      <c r="AW1401" s="12" t="s">
        <v>42</v>
      </c>
      <c r="AX1401" s="12" t="s">
        <v>81</v>
      </c>
      <c r="AY1401" s="152" t="s">
        <v>386</v>
      </c>
    </row>
    <row r="1402" spans="2:65" s="12" customFormat="1" ht="10.199999999999999">
      <c r="B1402" s="150"/>
      <c r="D1402" s="151" t="s">
        <v>398</v>
      </c>
      <c r="E1402" s="152" t="s">
        <v>35</v>
      </c>
      <c r="F1402" s="153" t="s">
        <v>1212</v>
      </c>
      <c r="H1402" s="152" t="s">
        <v>35</v>
      </c>
      <c r="I1402" s="154"/>
      <c r="L1402" s="150"/>
      <c r="M1402" s="155"/>
      <c r="T1402" s="156"/>
      <c r="AT1402" s="152" t="s">
        <v>398</v>
      </c>
      <c r="AU1402" s="152" t="s">
        <v>103</v>
      </c>
      <c r="AV1402" s="12" t="s">
        <v>89</v>
      </c>
      <c r="AW1402" s="12" t="s">
        <v>42</v>
      </c>
      <c r="AX1402" s="12" t="s">
        <v>81</v>
      </c>
      <c r="AY1402" s="152" t="s">
        <v>386</v>
      </c>
    </row>
    <row r="1403" spans="2:65" s="12" customFormat="1" ht="10.199999999999999">
      <c r="B1403" s="150"/>
      <c r="D1403" s="151" t="s">
        <v>398</v>
      </c>
      <c r="E1403" s="152" t="s">
        <v>35</v>
      </c>
      <c r="F1403" s="153" t="s">
        <v>1213</v>
      </c>
      <c r="H1403" s="152" t="s">
        <v>35</v>
      </c>
      <c r="I1403" s="154"/>
      <c r="L1403" s="150"/>
      <c r="M1403" s="155"/>
      <c r="T1403" s="156"/>
      <c r="AT1403" s="152" t="s">
        <v>398</v>
      </c>
      <c r="AU1403" s="152" t="s">
        <v>103</v>
      </c>
      <c r="AV1403" s="12" t="s">
        <v>89</v>
      </c>
      <c r="AW1403" s="12" t="s">
        <v>42</v>
      </c>
      <c r="AX1403" s="12" t="s">
        <v>81</v>
      </c>
      <c r="AY1403" s="152" t="s">
        <v>386</v>
      </c>
    </row>
    <row r="1404" spans="2:65" s="13" customFormat="1" ht="10.199999999999999">
      <c r="B1404" s="157"/>
      <c r="D1404" s="151" t="s">
        <v>398</v>
      </c>
      <c r="E1404" s="158" t="s">
        <v>35</v>
      </c>
      <c r="F1404" s="159" t="s">
        <v>108</v>
      </c>
      <c r="H1404" s="160">
        <v>3</v>
      </c>
      <c r="I1404" s="161"/>
      <c r="L1404" s="157"/>
      <c r="M1404" s="162"/>
      <c r="T1404" s="163"/>
      <c r="AT1404" s="164" t="s">
        <v>398</v>
      </c>
      <c r="AU1404" s="164" t="s">
        <v>103</v>
      </c>
      <c r="AV1404" s="13" t="s">
        <v>91</v>
      </c>
      <c r="AW1404" s="13" t="s">
        <v>42</v>
      </c>
      <c r="AX1404" s="13" t="s">
        <v>89</v>
      </c>
      <c r="AY1404" s="164" t="s">
        <v>386</v>
      </c>
    </row>
    <row r="1405" spans="2:65" s="1" customFormat="1" ht="10.199999999999999">
      <c r="B1405" s="34"/>
      <c r="D1405" s="151" t="s">
        <v>412</v>
      </c>
      <c r="F1405" s="165" t="s">
        <v>1214</v>
      </c>
      <c r="L1405" s="34"/>
      <c r="M1405" s="149"/>
      <c r="T1405" s="55"/>
      <c r="AU1405" s="18" t="s">
        <v>103</v>
      </c>
    </row>
    <row r="1406" spans="2:65" s="1" customFormat="1" ht="10.199999999999999">
      <c r="B1406" s="34"/>
      <c r="D1406" s="151" t="s">
        <v>412</v>
      </c>
      <c r="F1406" s="166" t="s">
        <v>1076</v>
      </c>
      <c r="H1406" s="167">
        <v>1</v>
      </c>
      <c r="L1406" s="34"/>
      <c r="M1406" s="149"/>
      <c r="T1406" s="55"/>
      <c r="AU1406" s="18" t="s">
        <v>103</v>
      </c>
    </row>
    <row r="1407" spans="2:65" s="1" customFormat="1" ht="10.199999999999999">
      <c r="B1407" s="34"/>
      <c r="D1407" s="151" t="s">
        <v>412</v>
      </c>
      <c r="F1407" s="165" t="s">
        <v>1215</v>
      </c>
      <c r="L1407" s="34"/>
      <c r="M1407" s="149"/>
      <c r="T1407" s="55"/>
      <c r="AU1407" s="18" t="s">
        <v>103</v>
      </c>
    </row>
    <row r="1408" spans="2:65" s="1" customFormat="1" ht="10.199999999999999">
      <c r="B1408" s="34"/>
      <c r="D1408" s="151" t="s">
        <v>412</v>
      </c>
      <c r="F1408" s="166" t="s">
        <v>1076</v>
      </c>
      <c r="H1408" s="167">
        <v>1</v>
      </c>
      <c r="L1408" s="34"/>
      <c r="M1408" s="149"/>
      <c r="T1408" s="55"/>
      <c r="AU1408" s="18" t="s">
        <v>103</v>
      </c>
    </row>
    <row r="1409" spans="2:65" s="1" customFormat="1" ht="10.199999999999999">
      <c r="B1409" s="34"/>
      <c r="D1409" s="151" t="s">
        <v>412</v>
      </c>
      <c r="F1409" s="165" t="s">
        <v>1216</v>
      </c>
      <c r="L1409" s="34"/>
      <c r="M1409" s="149"/>
      <c r="T1409" s="55"/>
      <c r="AU1409" s="18" t="s">
        <v>103</v>
      </c>
    </row>
    <row r="1410" spans="2:65" s="1" customFormat="1" ht="10.199999999999999">
      <c r="B1410" s="34"/>
      <c r="D1410" s="151" t="s">
        <v>412</v>
      </c>
      <c r="F1410" s="166" t="s">
        <v>1076</v>
      </c>
      <c r="H1410" s="167">
        <v>1</v>
      </c>
      <c r="L1410" s="34"/>
      <c r="M1410" s="149"/>
      <c r="T1410" s="55"/>
      <c r="AU1410" s="18" t="s">
        <v>103</v>
      </c>
    </row>
    <row r="1411" spans="2:65" s="1" customFormat="1" ht="24.15" customHeight="1">
      <c r="B1411" s="34"/>
      <c r="C1411" s="168" t="s">
        <v>1217</v>
      </c>
      <c r="D1411" s="168" t="s">
        <v>523</v>
      </c>
      <c r="E1411" s="169" t="s">
        <v>1218</v>
      </c>
      <c r="F1411" s="170" t="s">
        <v>1219</v>
      </c>
      <c r="G1411" s="171" t="s">
        <v>1069</v>
      </c>
      <c r="H1411" s="172">
        <v>1</v>
      </c>
      <c r="I1411" s="173"/>
      <c r="J1411" s="174">
        <f>ROUND(I1411*H1411,2)</f>
        <v>0</v>
      </c>
      <c r="K1411" s="170" t="s">
        <v>394</v>
      </c>
      <c r="L1411" s="175"/>
      <c r="M1411" s="176" t="s">
        <v>35</v>
      </c>
      <c r="N1411" s="177" t="s">
        <v>52</v>
      </c>
      <c r="P1411" s="142">
        <f>O1411*H1411</f>
        <v>0</v>
      </c>
      <c r="Q1411" s="142">
        <v>2.5000000000000001E-3</v>
      </c>
      <c r="R1411" s="142">
        <f>Q1411*H1411</f>
        <v>2.5000000000000001E-3</v>
      </c>
      <c r="S1411" s="142">
        <v>0</v>
      </c>
      <c r="T1411" s="143">
        <f>S1411*H1411</f>
        <v>0</v>
      </c>
      <c r="AR1411" s="144" t="s">
        <v>470</v>
      </c>
      <c r="AT1411" s="144" t="s">
        <v>523</v>
      </c>
      <c r="AU1411" s="144" t="s">
        <v>103</v>
      </c>
      <c r="AY1411" s="18" t="s">
        <v>386</v>
      </c>
      <c r="BE1411" s="145">
        <f>IF(N1411="základní",J1411,0)</f>
        <v>0</v>
      </c>
      <c r="BF1411" s="145">
        <f>IF(N1411="snížená",J1411,0)</f>
        <v>0</v>
      </c>
      <c r="BG1411" s="145">
        <f>IF(N1411="zákl. přenesená",J1411,0)</f>
        <v>0</v>
      </c>
      <c r="BH1411" s="145">
        <f>IF(N1411="sníž. přenesená",J1411,0)</f>
        <v>0</v>
      </c>
      <c r="BI1411" s="145">
        <f>IF(N1411="nulová",J1411,0)</f>
        <v>0</v>
      </c>
      <c r="BJ1411" s="18" t="s">
        <v>89</v>
      </c>
      <c r="BK1411" s="145">
        <f>ROUND(I1411*H1411,2)</f>
        <v>0</v>
      </c>
      <c r="BL1411" s="18" t="s">
        <v>116</v>
      </c>
      <c r="BM1411" s="144" t="s">
        <v>1220</v>
      </c>
    </row>
    <row r="1412" spans="2:65" s="12" customFormat="1" ht="10.199999999999999">
      <c r="B1412" s="150"/>
      <c r="D1412" s="151" t="s">
        <v>398</v>
      </c>
      <c r="E1412" s="152" t="s">
        <v>35</v>
      </c>
      <c r="F1412" s="153" t="s">
        <v>399</v>
      </c>
      <c r="H1412" s="152" t="s">
        <v>35</v>
      </c>
      <c r="I1412" s="154"/>
      <c r="L1412" s="150"/>
      <c r="M1412" s="155"/>
      <c r="T1412" s="156"/>
      <c r="AT1412" s="152" t="s">
        <v>398</v>
      </c>
      <c r="AU1412" s="152" t="s">
        <v>103</v>
      </c>
      <c r="AV1412" s="12" t="s">
        <v>89</v>
      </c>
      <c r="AW1412" s="12" t="s">
        <v>42</v>
      </c>
      <c r="AX1412" s="12" t="s">
        <v>81</v>
      </c>
      <c r="AY1412" s="152" t="s">
        <v>386</v>
      </c>
    </row>
    <row r="1413" spans="2:65" s="12" customFormat="1" ht="10.199999999999999">
      <c r="B1413" s="150"/>
      <c r="D1413" s="151" t="s">
        <v>398</v>
      </c>
      <c r="E1413" s="152" t="s">
        <v>35</v>
      </c>
      <c r="F1413" s="153" t="s">
        <v>1211</v>
      </c>
      <c r="H1413" s="152" t="s">
        <v>35</v>
      </c>
      <c r="I1413" s="154"/>
      <c r="L1413" s="150"/>
      <c r="M1413" s="155"/>
      <c r="T1413" s="156"/>
      <c r="AT1413" s="152" t="s">
        <v>398</v>
      </c>
      <c r="AU1413" s="152" t="s">
        <v>103</v>
      </c>
      <c r="AV1413" s="12" t="s">
        <v>89</v>
      </c>
      <c r="AW1413" s="12" t="s">
        <v>42</v>
      </c>
      <c r="AX1413" s="12" t="s">
        <v>81</v>
      </c>
      <c r="AY1413" s="152" t="s">
        <v>386</v>
      </c>
    </row>
    <row r="1414" spans="2:65" s="13" customFormat="1" ht="10.199999999999999">
      <c r="B1414" s="157"/>
      <c r="D1414" s="151" t="s">
        <v>398</v>
      </c>
      <c r="E1414" s="158" t="s">
        <v>35</v>
      </c>
      <c r="F1414" s="159" t="s">
        <v>110</v>
      </c>
      <c r="H1414" s="160">
        <v>1</v>
      </c>
      <c r="I1414" s="161"/>
      <c r="L1414" s="157"/>
      <c r="M1414" s="162"/>
      <c r="T1414" s="163"/>
      <c r="AT1414" s="164" t="s">
        <v>398</v>
      </c>
      <c r="AU1414" s="164" t="s">
        <v>103</v>
      </c>
      <c r="AV1414" s="13" t="s">
        <v>91</v>
      </c>
      <c r="AW1414" s="13" t="s">
        <v>42</v>
      </c>
      <c r="AX1414" s="13" t="s">
        <v>89</v>
      </c>
      <c r="AY1414" s="164" t="s">
        <v>386</v>
      </c>
    </row>
    <row r="1415" spans="2:65" s="1" customFormat="1" ht="10.199999999999999">
      <c r="B1415" s="34"/>
      <c r="D1415" s="151" t="s">
        <v>412</v>
      </c>
      <c r="F1415" s="165" t="s">
        <v>1214</v>
      </c>
      <c r="L1415" s="34"/>
      <c r="M1415" s="149"/>
      <c r="T1415" s="55"/>
      <c r="AU1415" s="18" t="s">
        <v>103</v>
      </c>
    </row>
    <row r="1416" spans="2:65" s="1" customFormat="1" ht="10.199999999999999">
      <c r="B1416" s="34"/>
      <c r="D1416" s="151" t="s">
        <v>412</v>
      </c>
      <c r="F1416" s="166" t="s">
        <v>1076</v>
      </c>
      <c r="H1416" s="167">
        <v>1</v>
      </c>
      <c r="L1416" s="34"/>
      <c r="M1416" s="149"/>
      <c r="T1416" s="55"/>
      <c r="AU1416" s="18" t="s">
        <v>103</v>
      </c>
    </row>
    <row r="1417" spans="2:65" s="1" customFormat="1" ht="24.15" customHeight="1">
      <c r="B1417" s="34"/>
      <c r="C1417" s="168" t="s">
        <v>1221</v>
      </c>
      <c r="D1417" s="168" t="s">
        <v>523</v>
      </c>
      <c r="E1417" s="169" t="s">
        <v>1222</v>
      </c>
      <c r="F1417" s="170" t="s">
        <v>1223</v>
      </c>
      <c r="G1417" s="171" t="s">
        <v>1069</v>
      </c>
      <c r="H1417" s="172">
        <v>1</v>
      </c>
      <c r="I1417" s="173"/>
      <c r="J1417" s="174">
        <f>ROUND(I1417*H1417,2)</f>
        <v>0</v>
      </c>
      <c r="K1417" s="170" t="s">
        <v>394</v>
      </c>
      <c r="L1417" s="175"/>
      <c r="M1417" s="176" t="s">
        <v>35</v>
      </c>
      <c r="N1417" s="177" t="s">
        <v>52</v>
      </c>
      <c r="P1417" s="142">
        <f>O1417*H1417</f>
        <v>0</v>
      </c>
      <c r="Q1417" s="142">
        <v>3.5000000000000001E-3</v>
      </c>
      <c r="R1417" s="142">
        <f>Q1417*H1417</f>
        <v>3.5000000000000001E-3</v>
      </c>
      <c r="S1417" s="142">
        <v>0</v>
      </c>
      <c r="T1417" s="143">
        <f>S1417*H1417</f>
        <v>0</v>
      </c>
      <c r="AR1417" s="144" t="s">
        <v>470</v>
      </c>
      <c r="AT1417" s="144" t="s">
        <v>523</v>
      </c>
      <c r="AU1417" s="144" t="s">
        <v>103</v>
      </c>
      <c r="AY1417" s="18" t="s">
        <v>386</v>
      </c>
      <c r="BE1417" s="145">
        <f>IF(N1417="základní",J1417,0)</f>
        <v>0</v>
      </c>
      <c r="BF1417" s="145">
        <f>IF(N1417="snížená",J1417,0)</f>
        <v>0</v>
      </c>
      <c r="BG1417" s="145">
        <f>IF(N1417="zákl. přenesená",J1417,0)</f>
        <v>0</v>
      </c>
      <c r="BH1417" s="145">
        <f>IF(N1417="sníž. přenesená",J1417,0)</f>
        <v>0</v>
      </c>
      <c r="BI1417" s="145">
        <f>IF(N1417="nulová",J1417,0)</f>
        <v>0</v>
      </c>
      <c r="BJ1417" s="18" t="s">
        <v>89</v>
      </c>
      <c r="BK1417" s="145">
        <f>ROUND(I1417*H1417,2)</f>
        <v>0</v>
      </c>
      <c r="BL1417" s="18" t="s">
        <v>116</v>
      </c>
      <c r="BM1417" s="144" t="s">
        <v>1224</v>
      </c>
    </row>
    <row r="1418" spans="2:65" s="12" customFormat="1" ht="10.199999999999999">
      <c r="B1418" s="150"/>
      <c r="D1418" s="151" t="s">
        <v>398</v>
      </c>
      <c r="E1418" s="152" t="s">
        <v>35</v>
      </c>
      <c r="F1418" s="153" t="s">
        <v>399</v>
      </c>
      <c r="H1418" s="152" t="s">
        <v>35</v>
      </c>
      <c r="I1418" s="154"/>
      <c r="L1418" s="150"/>
      <c r="M1418" s="155"/>
      <c r="T1418" s="156"/>
      <c r="AT1418" s="152" t="s">
        <v>398</v>
      </c>
      <c r="AU1418" s="152" t="s">
        <v>103</v>
      </c>
      <c r="AV1418" s="12" t="s">
        <v>89</v>
      </c>
      <c r="AW1418" s="12" t="s">
        <v>42</v>
      </c>
      <c r="AX1418" s="12" t="s">
        <v>81</v>
      </c>
      <c r="AY1418" s="152" t="s">
        <v>386</v>
      </c>
    </row>
    <row r="1419" spans="2:65" s="12" customFormat="1" ht="10.199999999999999">
      <c r="B1419" s="150"/>
      <c r="D1419" s="151" t="s">
        <v>398</v>
      </c>
      <c r="E1419" s="152" t="s">
        <v>35</v>
      </c>
      <c r="F1419" s="153" t="s">
        <v>1212</v>
      </c>
      <c r="H1419" s="152" t="s">
        <v>35</v>
      </c>
      <c r="I1419" s="154"/>
      <c r="L1419" s="150"/>
      <c r="M1419" s="155"/>
      <c r="T1419" s="156"/>
      <c r="AT1419" s="152" t="s">
        <v>398</v>
      </c>
      <c r="AU1419" s="152" t="s">
        <v>103</v>
      </c>
      <c r="AV1419" s="12" t="s">
        <v>89</v>
      </c>
      <c r="AW1419" s="12" t="s">
        <v>42</v>
      </c>
      <c r="AX1419" s="12" t="s">
        <v>81</v>
      </c>
      <c r="AY1419" s="152" t="s">
        <v>386</v>
      </c>
    </row>
    <row r="1420" spans="2:65" s="13" customFormat="1" ht="10.199999999999999">
      <c r="B1420" s="157"/>
      <c r="D1420" s="151" t="s">
        <v>398</v>
      </c>
      <c r="E1420" s="158" t="s">
        <v>35</v>
      </c>
      <c r="F1420" s="159" t="s">
        <v>112</v>
      </c>
      <c r="H1420" s="160">
        <v>1</v>
      </c>
      <c r="I1420" s="161"/>
      <c r="L1420" s="157"/>
      <c r="M1420" s="162"/>
      <c r="T1420" s="163"/>
      <c r="AT1420" s="164" t="s">
        <v>398</v>
      </c>
      <c r="AU1420" s="164" t="s">
        <v>103</v>
      </c>
      <c r="AV1420" s="13" t="s">
        <v>91</v>
      </c>
      <c r="AW1420" s="13" t="s">
        <v>42</v>
      </c>
      <c r="AX1420" s="13" t="s">
        <v>89</v>
      </c>
      <c r="AY1420" s="164" t="s">
        <v>386</v>
      </c>
    </row>
    <row r="1421" spans="2:65" s="1" customFormat="1" ht="10.199999999999999">
      <c r="B1421" s="34"/>
      <c r="D1421" s="151" t="s">
        <v>412</v>
      </c>
      <c r="F1421" s="165" t="s">
        <v>1215</v>
      </c>
      <c r="L1421" s="34"/>
      <c r="M1421" s="149"/>
      <c r="T1421" s="55"/>
      <c r="AU1421" s="18" t="s">
        <v>103</v>
      </c>
    </row>
    <row r="1422" spans="2:65" s="1" customFormat="1" ht="10.199999999999999">
      <c r="B1422" s="34"/>
      <c r="D1422" s="151" t="s">
        <v>412</v>
      </c>
      <c r="F1422" s="166" t="s">
        <v>1076</v>
      </c>
      <c r="H1422" s="167">
        <v>1</v>
      </c>
      <c r="L1422" s="34"/>
      <c r="M1422" s="149"/>
      <c r="T1422" s="55"/>
      <c r="AU1422" s="18" t="s">
        <v>103</v>
      </c>
    </row>
    <row r="1423" spans="2:65" s="1" customFormat="1" ht="16.5" customHeight="1">
      <c r="B1423" s="34"/>
      <c r="C1423" s="168" t="s">
        <v>1225</v>
      </c>
      <c r="D1423" s="168" t="s">
        <v>523</v>
      </c>
      <c r="E1423" s="169" t="s">
        <v>1226</v>
      </c>
      <c r="F1423" s="170" t="s">
        <v>1227</v>
      </c>
      <c r="G1423" s="171" t="s">
        <v>1069</v>
      </c>
      <c r="H1423" s="172">
        <v>4</v>
      </c>
      <c r="I1423" s="173"/>
      <c r="J1423" s="174">
        <f>ROUND(I1423*H1423,2)</f>
        <v>0</v>
      </c>
      <c r="K1423" s="170" t="s">
        <v>394</v>
      </c>
      <c r="L1423" s="175"/>
      <c r="M1423" s="176" t="s">
        <v>35</v>
      </c>
      <c r="N1423" s="177" t="s">
        <v>52</v>
      </c>
      <c r="P1423" s="142">
        <f>O1423*H1423</f>
        <v>0</v>
      </c>
      <c r="Q1423" s="142">
        <v>4.0000000000000002E-4</v>
      </c>
      <c r="R1423" s="142">
        <f>Q1423*H1423</f>
        <v>1.6000000000000001E-3</v>
      </c>
      <c r="S1423" s="142">
        <v>0</v>
      </c>
      <c r="T1423" s="143">
        <f>S1423*H1423</f>
        <v>0</v>
      </c>
      <c r="AR1423" s="144" t="s">
        <v>470</v>
      </c>
      <c r="AT1423" s="144" t="s">
        <v>523</v>
      </c>
      <c r="AU1423" s="144" t="s">
        <v>103</v>
      </c>
      <c r="AY1423" s="18" t="s">
        <v>386</v>
      </c>
      <c r="BE1423" s="145">
        <f>IF(N1423="základní",J1423,0)</f>
        <v>0</v>
      </c>
      <c r="BF1423" s="145">
        <f>IF(N1423="snížená",J1423,0)</f>
        <v>0</v>
      </c>
      <c r="BG1423" s="145">
        <f>IF(N1423="zákl. přenesená",J1423,0)</f>
        <v>0</v>
      </c>
      <c r="BH1423" s="145">
        <f>IF(N1423="sníž. přenesená",J1423,0)</f>
        <v>0</v>
      </c>
      <c r="BI1423" s="145">
        <f>IF(N1423="nulová",J1423,0)</f>
        <v>0</v>
      </c>
      <c r="BJ1423" s="18" t="s">
        <v>89</v>
      </c>
      <c r="BK1423" s="145">
        <f>ROUND(I1423*H1423,2)</f>
        <v>0</v>
      </c>
      <c r="BL1423" s="18" t="s">
        <v>116</v>
      </c>
      <c r="BM1423" s="144" t="s">
        <v>1228</v>
      </c>
    </row>
    <row r="1424" spans="2:65" s="12" customFormat="1" ht="10.199999999999999">
      <c r="B1424" s="150"/>
      <c r="D1424" s="151" t="s">
        <v>398</v>
      </c>
      <c r="E1424" s="152" t="s">
        <v>35</v>
      </c>
      <c r="F1424" s="153" t="s">
        <v>399</v>
      </c>
      <c r="H1424" s="152" t="s">
        <v>35</v>
      </c>
      <c r="I1424" s="154"/>
      <c r="L1424" s="150"/>
      <c r="M1424" s="155"/>
      <c r="T1424" s="156"/>
      <c r="AT1424" s="152" t="s">
        <v>398</v>
      </c>
      <c r="AU1424" s="152" t="s">
        <v>103</v>
      </c>
      <c r="AV1424" s="12" t="s">
        <v>89</v>
      </c>
      <c r="AW1424" s="12" t="s">
        <v>42</v>
      </c>
      <c r="AX1424" s="12" t="s">
        <v>81</v>
      </c>
      <c r="AY1424" s="152" t="s">
        <v>386</v>
      </c>
    </row>
    <row r="1425" spans="2:65" s="12" customFormat="1" ht="10.199999999999999">
      <c r="B1425" s="150"/>
      <c r="D1425" s="151" t="s">
        <v>398</v>
      </c>
      <c r="E1425" s="152" t="s">
        <v>35</v>
      </c>
      <c r="F1425" s="153" t="s">
        <v>1229</v>
      </c>
      <c r="H1425" s="152" t="s">
        <v>35</v>
      </c>
      <c r="I1425" s="154"/>
      <c r="L1425" s="150"/>
      <c r="M1425" s="155"/>
      <c r="T1425" s="156"/>
      <c r="AT1425" s="152" t="s">
        <v>398</v>
      </c>
      <c r="AU1425" s="152" t="s">
        <v>103</v>
      </c>
      <c r="AV1425" s="12" t="s">
        <v>89</v>
      </c>
      <c r="AW1425" s="12" t="s">
        <v>42</v>
      </c>
      <c r="AX1425" s="12" t="s">
        <v>81</v>
      </c>
      <c r="AY1425" s="152" t="s">
        <v>386</v>
      </c>
    </row>
    <row r="1426" spans="2:65" s="12" customFormat="1" ht="10.199999999999999">
      <c r="B1426" s="150"/>
      <c r="D1426" s="151" t="s">
        <v>398</v>
      </c>
      <c r="E1426" s="152" t="s">
        <v>35</v>
      </c>
      <c r="F1426" s="153" t="s">
        <v>1230</v>
      </c>
      <c r="H1426" s="152" t="s">
        <v>35</v>
      </c>
      <c r="I1426" s="154"/>
      <c r="L1426" s="150"/>
      <c r="M1426" s="155"/>
      <c r="T1426" s="156"/>
      <c r="AT1426" s="152" t="s">
        <v>398</v>
      </c>
      <c r="AU1426" s="152" t="s">
        <v>103</v>
      </c>
      <c r="AV1426" s="12" t="s">
        <v>89</v>
      </c>
      <c r="AW1426" s="12" t="s">
        <v>42</v>
      </c>
      <c r="AX1426" s="12" t="s">
        <v>81</v>
      </c>
      <c r="AY1426" s="152" t="s">
        <v>386</v>
      </c>
    </row>
    <row r="1427" spans="2:65" s="12" customFormat="1" ht="10.199999999999999">
      <c r="B1427" s="150"/>
      <c r="D1427" s="151" t="s">
        <v>398</v>
      </c>
      <c r="E1427" s="152" t="s">
        <v>35</v>
      </c>
      <c r="F1427" s="153" t="s">
        <v>1231</v>
      </c>
      <c r="H1427" s="152" t="s">
        <v>35</v>
      </c>
      <c r="I1427" s="154"/>
      <c r="L1427" s="150"/>
      <c r="M1427" s="155"/>
      <c r="T1427" s="156"/>
      <c r="AT1427" s="152" t="s">
        <v>398</v>
      </c>
      <c r="AU1427" s="152" t="s">
        <v>103</v>
      </c>
      <c r="AV1427" s="12" t="s">
        <v>89</v>
      </c>
      <c r="AW1427" s="12" t="s">
        <v>42</v>
      </c>
      <c r="AX1427" s="12" t="s">
        <v>81</v>
      </c>
      <c r="AY1427" s="152" t="s">
        <v>386</v>
      </c>
    </row>
    <row r="1428" spans="2:65" s="13" customFormat="1" ht="10.199999999999999">
      <c r="B1428" s="157"/>
      <c r="D1428" s="151" t="s">
        <v>398</v>
      </c>
      <c r="E1428" s="158" t="s">
        <v>35</v>
      </c>
      <c r="F1428" s="159" t="s">
        <v>114</v>
      </c>
      <c r="H1428" s="160">
        <v>4</v>
      </c>
      <c r="I1428" s="161"/>
      <c r="L1428" s="157"/>
      <c r="M1428" s="162"/>
      <c r="T1428" s="163"/>
      <c r="AT1428" s="164" t="s">
        <v>398</v>
      </c>
      <c r="AU1428" s="164" t="s">
        <v>103</v>
      </c>
      <c r="AV1428" s="13" t="s">
        <v>91</v>
      </c>
      <c r="AW1428" s="13" t="s">
        <v>42</v>
      </c>
      <c r="AX1428" s="13" t="s">
        <v>89</v>
      </c>
      <c r="AY1428" s="164" t="s">
        <v>386</v>
      </c>
    </row>
    <row r="1429" spans="2:65" s="1" customFormat="1" ht="10.199999999999999">
      <c r="B1429" s="34"/>
      <c r="D1429" s="151" t="s">
        <v>412</v>
      </c>
      <c r="F1429" s="165" t="s">
        <v>1214</v>
      </c>
      <c r="L1429" s="34"/>
      <c r="M1429" s="149"/>
      <c r="T1429" s="55"/>
      <c r="AU1429" s="18" t="s">
        <v>103</v>
      </c>
    </row>
    <row r="1430" spans="2:65" s="1" customFormat="1" ht="10.199999999999999">
      <c r="B1430" s="34"/>
      <c r="D1430" s="151" t="s">
        <v>412</v>
      </c>
      <c r="F1430" s="166" t="s">
        <v>1076</v>
      </c>
      <c r="H1430" s="167">
        <v>1</v>
      </c>
      <c r="L1430" s="34"/>
      <c r="M1430" s="149"/>
      <c r="T1430" s="55"/>
      <c r="AU1430" s="18" t="s">
        <v>103</v>
      </c>
    </row>
    <row r="1431" spans="2:65" s="1" customFormat="1" ht="10.199999999999999">
      <c r="B1431" s="34"/>
      <c r="D1431" s="151" t="s">
        <v>412</v>
      </c>
      <c r="F1431" s="165" t="s">
        <v>1215</v>
      </c>
      <c r="L1431" s="34"/>
      <c r="M1431" s="149"/>
      <c r="T1431" s="55"/>
      <c r="AU1431" s="18" t="s">
        <v>103</v>
      </c>
    </row>
    <row r="1432" spans="2:65" s="1" customFormat="1" ht="10.199999999999999">
      <c r="B1432" s="34"/>
      <c r="D1432" s="151" t="s">
        <v>412</v>
      </c>
      <c r="F1432" s="166" t="s">
        <v>1076</v>
      </c>
      <c r="H1432" s="167">
        <v>1</v>
      </c>
      <c r="L1432" s="34"/>
      <c r="M1432" s="149"/>
      <c r="T1432" s="55"/>
      <c r="AU1432" s="18" t="s">
        <v>103</v>
      </c>
    </row>
    <row r="1433" spans="2:65" s="1" customFormat="1" ht="24.15" customHeight="1">
      <c r="B1433" s="34"/>
      <c r="C1433" s="133" t="s">
        <v>1232</v>
      </c>
      <c r="D1433" s="133" t="s">
        <v>390</v>
      </c>
      <c r="E1433" s="134" t="s">
        <v>1233</v>
      </c>
      <c r="F1433" s="135" t="s">
        <v>1234</v>
      </c>
      <c r="G1433" s="136" t="s">
        <v>1069</v>
      </c>
      <c r="H1433" s="137">
        <v>2</v>
      </c>
      <c r="I1433" s="138"/>
      <c r="J1433" s="139">
        <f>ROUND(I1433*H1433,2)</f>
        <v>0</v>
      </c>
      <c r="K1433" s="135" t="s">
        <v>394</v>
      </c>
      <c r="L1433" s="34"/>
      <c r="M1433" s="140" t="s">
        <v>35</v>
      </c>
      <c r="N1433" s="141" t="s">
        <v>52</v>
      </c>
      <c r="P1433" s="142">
        <f>O1433*H1433</f>
        <v>0</v>
      </c>
      <c r="Q1433" s="142">
        <v>0.11276</v>
      </c>
      <c r="R1433" s="142">
        <f>Q1433*H1433</f>
        <v>0.22552</v>
      </c>
      <c r="S1433" s="142">
        <v>0</v>
      </c>
      <c r="T1433" s="143">
        <f>S1433*H1433</f>
        <v>0</v>
      </c>
      <c r="AR1433" s="144" t="s">
        <v>116</v>
      </c>
      <c r="AT1433" s="144" t="s">
        <v>390</v>
      </c>
      <c r="AU1433" s="144" t="s">
        <v>103</v>
      </c>
      <c r="AY1433" s="18" t="s">
        <v>386</v>
      </c>
      <c r="BE1433" s="145">
        <f>IF(N1433="základní",J1433,0)</f>
        <v>0</v>
      </c>
      <c r="BF1433" s="145">
        <f>IF(N1433="snížená",J1433,0)</f>
        <v>0</v>
      </c>
      <c r="BG1433" s="145">
        <f>IF(N1433="zákl. přenesená",J1433,0)</f>
        <v>0</v>
      </c>
      <c r="BH1433" s="145">
        <f>IF(N1433="sníž. přenesená",J1433,0)</f>
        <v>0</v>
      </c>
      <c r="BI1433" s="145">
        <f>IF(N1433="nulová",J1433,0)</f>
        <v>0</v>
      </c>
      <c r="BJ1433" s="18" t="s">
        <v>89</v>
      </c>
      <c r="BK1433" s="145">
        <f>ROUND(I1433*H1433,2)</f>
        <v>0</v>
      </c>
      <c r="BL1433" s="18" t="s">
        <v>116</v>
      </c>
      <c r="BM1433" s="144" t="s">
        <v>1235</v>
      </c>
    </row>
    <row r="1434" spans="2:65" s="1" customFormat="1" ht="10.199999999999999">
      <c r="B1434" s="34"/>
      <c r="D1434" s="146" t="s">
        <v>396</v>
      </c>
      <c r="F1434" s="147" t="s">
        <v>1236</v>
      </c>
      <c r="I1434" s="148"/>
      <c r="L1434" s="34"/>
      <c r="M1434" s="149"/>
      <c r="T1434" s="55"/>
      <c r="AT1434" s="18" t="s">
        <v>396</v>
      </c>
      <c r="AU1434" s="18" t="s">
        <v>103</v>
      </c>
    </row>
    <row r="1435" spans="2:65" s="12" customFormat="1" ht="10.199999999999999">
      <c r="B1435" s="150"/>
      <c r="D1435" s="151" t="s">
        <v>398</v>
      </c>
      <c r="E1435" s="152" t="s">
        <v>35</v>
      </c>
      <c r="F1435" s="153" t="s">
        <v>399</v>
      </c>
      <c r="H1435" s="152" t="s">
        <v>35</v>
      </c>
      <c r="I1435" s="154"/>
      <c r="L1435" s="150"/>
      <c r="M1435" s="155"/>
      <c r="T1435" s="156"/>
      <c r="AT1435" s="152" t="s">
        <v>398</v>
      </c>
      <c r="AU1435" s="152" t="s">
        <v>103</v>
      </c>
      <c r="AV1435" s="12" t="s">
        <v>89</v>
      </c>
      <c r="AW1435" s="12" t="s">
        <v>42</v>
      </c>
      <c r="AX1435" s="12" t="s">
        <v>81</v>
      </c>
      <c r="AY1435" s="152" t="s">
        <v>386</v>
      </c>
    </row>
    <row r="1436" spans="2:65" s="12" customFormat="1" ht="10.199999999999999">
      <c r="B1436" s="150"/>
      <c r="D1436" s="151" t="s">
        <v>398</v>
      </c>
      <c r="E1436" s="152" t="s">
        <v>35</v>
      </c>
      <c r="F1436" s="153" t="s">
        <v>1188</v>
      </c>
      <c r="H1436" s="152" t="s">
        <v>35</v>
      </c>
      <c r="I1436" s="154"/>
      <c r="L1436" s="150"/>
      <c r="M1436" s="155"/>
      <c r="T1436" s="156"/>
      <c r="AT1436" s="152" t="s">
        <v>398</v>
      </c>
      <c r="AU1436" s="152" t="s">
        <v>103</v>
      </c>
      <c r="AV1436" s="12" t="s">
        <v>89</v>
      </c>
      <c r="AW1436" s="12" t="s">
        <v>42</v>
      </c>
      <c r="AX1436" s="12" t="s">
        <v>81</v>
      </c>
      <c r="AY1436" s="152" t="s">
        <v>386</v>
      </c>
    </row>
    <row r="1437" spans="2:65" s="12" customFormat="1" ht="10.199999999999999">
      <c r="B1437" s="150"/>
      <c r="D1437" s="151" t="s">
        <v>398</v>
      </c>
      <c r="E1437" s="152" t="s">
        <v>35</v>
      </c>
      <c r="F1437" s="153" t="s">
        <v>1237</v>
      </c>
      <c r="H1437" s="152" t="s">
        <v>35</v>
      </c>
      <c r="I1437" s="154"/>
      <c r="L1437" s="150"/>
      <c r="M1437" s="155"/>
      <c r="T1437" s="156"/>
      <c r="AT1437" s="152" t="s">
        <v>398</v>
      </c>
      <c r="AU1437" s="152" t="s">
        <v>103</v>
      </c>
      <c r="AV1437" s="12" t="s">
        <v>89</v>
      </c>
      <c r="AW1437" s="12" t="s">
        <v>42</v>
      </c>
      <c r="AX1437" s="12" t="s">
        <v>81</v>
      </c>
      <c r="AY1437" s="152" t="s">
        <v>386</v>
      </c>
    </row>
    <row r="1438" spans="2:65" s="13" customFormat="1" ht="10.199999999999999">
      <c r="B1438" s="157"/>
      <c r="D1438" s="151" t="s">
        <v>398</v>
      </c>
      <c r="E1438" s="158" t="s">
        <v>35</v>
      </c>
      <c r="F1438" s="159" t="s">
        <v>101</v>
      </c>
      <c r="H1438" s="160">
        <v>2</v>
      </c>
      <c r="I1438" s="161"/>
      <c r="L1438" s="157"/>
      <c r="M1438" s="162"/>
      <c r="T1438" s="163"/>
      <c r="AT1438" s="164" t="s">
        <v>398</v>
      </c>
      <c r="AU1438" s="164" t="s">
        <v>103</v>
      </c>
      <c r="AV1438" s="13" t="s">
        <v>91</v>
      </c>
      <c r="AW1438" s="13" t="s">
        <v>42</v>
      </c>
      <c r="AX1438" s="13" t="s">
        <v>89</v>
      </c>
      <c r="AY1438" s="164" t="s">
        <v>386</v>
      </c>
    </row>
    <row r="1439" spans="2:65" s="1" customFormat="1" ht="10.199999999999999">
      <c r="B1439" s="34"/>
      <c r="D1439" s="151" t="s">
        <v>412</v>
      </c>
      <c r="F1439" s="165" t="s">
        <v>1192</v>
      </c>
      <c r="L1439" s="34"/>
      <c r="M1439" s="149"/>
      <c r="T1439" s="55"/>
      <c r="AU1439" s="18" t="s">
        <v>103</v>
      </c>
    </row>
    <row r="1440" spans="2:65" s="1" customFormat="1" ht="10.199999999999999">
      <c r="B1440" s="34"/>
      <c r="D1440" s="151" t="s">
        <v>412</v>
      </c>
      <c r="F1440" s="166" t="s">
        <v>1148</v>
      </c>
      <c r="H1440" s="167">
        <v>2</v>
      </c>
      <c r="L1440" s="34"/>
      <c r="M1440" s="149"/>
      <c r="T1440" s="55"/>
      <c r="AU1440" s="18" t="s">
        <v>103</v>
      </c>
    </row>
    <row r="1441" spans="2:65" s="1" customFormat="1" ht="21.75" customHeight="1">
      <c r="B1441" s="34"/>
      <c r="C1441" s="168" t="s">
        <v>1238</v>
      </c>
      <c r="D1441" s="168" t="s">
        <v>523</v>
      </c>
      <c r="E1441" s="169" t="s">
        <v>1239</v>
      </c>
      <c r="F1441" s="170" t="s">
        <v>1240</v>
      </c>
      <c r="G1441" s="171" t="s">
        <v>1069</v>
      </c>
      <c r="H1441" s="172">
        <v>2</v>
      </c>
      <c r="I1441" s="173"/>
      <c r="J1441" s="174">
        <f>ROUND(I1441*H1441,2)</f>
        <v>0</v>
      </c>
      <c r="K1441" s="170" t="s">
        <v>394</v>
      </c>
      <c r="L1441" s="175"/>
      <c r="M1441" s="176" t="s">
        <v>35</v>
      </c>
      <c r="N1441" s="177" t="s">
        <v>52</v>
      </c>
      <c r="P1441" s="142">
        <f>O1441*H1441</f>
        <v>0</v>
      </c>
      <c r="Q1441" s="142">
        <v>6.4999999999999997E-3</v>
      </c>
      <c r="R1441" s="142">
        <f>Q1441*H1441</f>
        <v>1.2999999999999999E-2</v>
      </c>
      <c r="S1441" s="142">
        <v>0</v>
      </c>
      <c r="T1441" s="143">
        <f>S1441*H1441</f>
        <v>0</v>
      </c>
      <c r="AR1441" s="144" t="s">
        <v>470</v>
      </c>
      <c r="AT1441" s="144" t="s">
        <v>523</v>
      </c>
      <c r="AU1441" s="144" t="s">
        <v>103</v>
      </c>
      <c r="AY1441" s="18" t="s">
        <v>386</v>
      </c>
      <c r="BE1441" s="145">
        <f>IF(N1441="základní",J1441,0)</f>
        <v>0</v>
      </c>
      <c r="BF1441" s="145">
        <f>IF(N1441="snížená",J1441,0)</f>
        <v>0</v>
      </c>
      <c r="BG1441" s="145">
        <f>IF(N1441="zákl. přenesená",J1441,0)</f>
        <v>0</v>
      </c>
      <c r="BH1441" s="145">
        <f>IF(N1441="sníž. přenesená",J1441,0)</f>
        <v>0</v>
      </c>
      <c r="BI1441" s="145">
        <f>IF(N1441="nulová",J1441,0)</f>
        <v>0</v>
      </c>
      <c r="BJ1441" s="18" t="s">
        <v>89</v>
      </c>
      <c r="BK1441" s="145">
        <f>ROUND(I1441*H1441,2)</f>
        <v>0</v>
      </c>
      <c r="BL1441" s="18" t="s">
        <v>116</v>
      </c>
      <c r="BM1441" s="144" t="s">
        <v>1241</v>
      </c>
    </row>
    <row r="1442" spans="2:65" s="1" customFormat="1" ht="44.25" customHeight="1">
      <c r="B1442" s="34"/>
      <c r="C1442" s="133" t="s">
        <v>1242</v>
      </c>
      <c r="D1442" s="133" t="s">
        <v>390</v>
      </c>
      <c r="E1442" s="134" t="s">
        <v>1243</v>
      </c>
      <c r="F1442" s="135" t="s">
        <v>1244</v>
      </c>
      <c r="G1442" s="136" t="s">
        <v>689</v>
      </c>
      <c r="H1442" s="137">
        <v>15.199</v>
      </c>
      <c r="I1442" s="138"/>
      <c r="J1442" s="139">
        <f>ROUND(I1442*H1442,2)</f>
        <v>0</v>
      </c>
      <c r="K1442" s="135" t="s">
        <v>394</v>
      </c>
      <c r="L1442" s="34"/>
      <c r="M1442" s="140" t="s">
        <v>35</v>
      </c>
      <c r="N1442" s="141" t="s">
        <v>52</v>
      </c>
      <c r="P1442" s="142">
        <f>O1442*H1442</f>
        <v>0</v>
      </c>
      <c r="Q1442" s="142">
        <v>1.67E-2</v>
      </c>
      <c r="R1442" s="142">
        <f>Q1442*H1442</f>
        <v>0.25382329999999997</v>
      </c>
      <c r="S1442" s="142">
        <v>0</v>
      </c>
      <c r="T1442" s="143">
        <f>S1442*H1442</f>
        <v>0</v>
      </c>
      <c r="AR1442" s="144" t="s">
        <v>116</v>
      </c>
      <c r="AT1442" s="144" t="s">
        <v>390</v>
      </c>
      <c r="AU1442" s="144" t="s">
        <v>103</v>
      </c>
      <c r="AY1442" s="18" t="s">
        <v>386</v>
      </c>
      <c r="BE1442" s="145">
        <f>IF(N1442="základní",J1442,0)</f>
        <v>0</v>
      </c>
      <c r="BF1442" s="145">
        <f>IF(N1442="snížená",J1442,0)</f>
        <v>0</v>
      </c>
      <c r="BG1442" s="145">
        <f>IF(N1442="zákl. přenesená",J1442,0)</f>
        <v>0</v>
      </c>
      <c r="BH1442" s="145">
        <f>IF(N1442="sníž. přenesená",J1442,0)</f>
        <v>0</v>
      </c>
      <c r="BI1442" s="145">
        <f>IF(N1442="nulová",J1442,0)</f>
        <v>0</v>
      </c>
      <c r="BJ1442" s="18" t="s">
        <v>89</v>
      </c>
      <c r="BK1442" s="145">
        <f>ROUND(I1442*H1442,2)</f>
        <v>0</v>
      </c>
      <c r="BL1442" s="18" t="s">
        <v>116</v>
      </c>
      <c r="BM1442" s="144" t="s">
        <v>1245</v>
      </c>
    </row>
    <row r="1443" spans="2:65" s="1" customFormat="1" ht="10.199999999999999">
      <c r="B1443" s="34"/>
      <c r="D1443" s="146" t="s">
        <v>396</v>
      </c>
      <c r="F1443" s="147" t="s">
        <v>1246</v>
      </c>
      <c r="I1443" s="148"/>
      <c r="L1443" s="34"/>
      <c r="M1443" s="149"/>
      <c r="T1443" s="55"/>
      <c r="AT1443" s="18" t="s">
        <v>396</v>
      </c>
      <c r="AU1443" s="18" t="s">
        <v>103</v>
      </c>
    </row>
    <row r="1444" spans="2:65" s="12" customFormat="1" ht="10.199999999999999">
      <c r="B1444" s="150"/>
      <c r="D1444" s="151" t="s">
        <v>398</v>
      </c>
      <c r="E1444" s="152" t="s">
        <v>35</v>
      </c>
      <c r="F1444" s="153" t="s">
        <v>399</v>
      </c>
      <c r="H1444" s="152" t="s">
        <v>35</v>
      </c>
      <c r="I1444" s="154"/>
      <c r="L1444" s="150"/>
      <c r="M1444" s="155"/>
      <c r="T1444" s="156"/>
      <c r="AT1444" s="152" t="s">
        <v>398</v>
      </c>
      <c r="AU1444" s="152" t="s">
        <v>103</v>
      </c>
      <c r="AV1444" s="12" t="s">
        <v>89</v>
      </c>
      <c r="AW1444" s="12" t="s">
        <v>42</v>
      </c>
      <c r="AX1444" s="12" t="s">
        <v>81</v>
      </c>
      <c r="AY1444" s="152" t="s">
        <v>386</v>
      </c>
    </row>
    <row r="1445" spans="2:65" s="12" customFormat="1" ht="10.199999999999999">
      <c r="B1445" s="150"/>
      <c r="D1445" s="151" t="s">
        <v>398</v>
      </c>
      <c r="E1445" s="152" t="s">
        <v>35</v>
      </c>
      <c r="F1445" s="153" t="s">
        <v>1188</v>
      </c>
      <c r="H1445" s="152" t="s">
        <v>35</v>
      </c>
      <c r="I1445" s="154"/>
      <c r="L1445" s="150"/>
      <c r="M1445" s="155"/>
      <c r="T1445" s="156"/>
      <c r="AT1445" s="152" t="s">
        <v>398</v>
      </c>
      <c r="AU1445" s="152" t="s">
        <v>103</v>
      </c>
      <c r="AV1445" s="12" t="s">
        <v>89</v>
      </c>
      <c r="AW1445" s="12" t="s">
        <v>42</v>
      </c>
      <c r="AX1445" s="12" t="s">
        <v>81</v>
      </c>
      <c r="AY1445" s="152" t="s">
        <v>386</v>
      </c>
    </row>
    <row r="1446" spans="2:65" s="12" customFormat="1" ht="10.199999999999999">
      <c r="B1446" s="150"/>
      <c r="D1446" s="151" t="s">
        <v>398</v>
      </c>
      <c r="E1446" s="152" t="s">
        <v>35</v>
      </c>
      <c r="F1446" s="153" t="s">
        <v>1247</v>
      </c>
      <c r="H1446" s="152" t="s">
        <v>35</v>
      </c>
      <c r="I1446" s="154"/>
      <c r="L1446" s="150"/>
      <c r="M1446" s="155"/>
      <c r="T1446" s="156"/>
      <c r="AT1446" s="152" t="s">
        <v>398</v>
      </c>
      <c r="AU1446" s="152" t="s">
        <v>103</v>
      </c>
      <c r="AV1446" s="12" t="s">
        <v>89</v>
      </c>
      <c r="AW1446" s="12" t="s">
        <v>42</v>
      </c>
      <c r="AX1446" s="12" t="s">
        <v>81</v>
      </c>
      <c r="AY1446" s="152" t="s">
        <v>386</v>
      </c>
    </row>
    <row r="1447" spans="2:65" s="12" customFormat="1" ht="10.199999999999999">
      <c r="B1447" s="150"/>
      <c r="D1447" s="151" t="s">
        <v>398</v>
      </c>
      <c r="E1447" s="152" t="s">
        <v>35</v>
      </c>
      <c r="F1447" s="153" t="s">
        <v>833</v>
      </c>
      <c r="H1447" s="152" t="s">
        <v>35</v>
      </c>
      <c r="I1447" s="154"/>
      <c r="L1447" s="150"/>
      <c r="M1447" s="155"/>
      <c r="T1447" s="156"/>
      <c r="AT1447" s="152" t="s">
        <v>398</v>
      </c>
      <c r="AU1447" s="152" t="s">
        <v>103</v>
      </c>
      <c r="AV1447" s="12" t="s">
        <v>89</v>
      </c>
      <c r="AW1447" s="12" t="s">
        <v>42</v>
      </c>
      <c r="AX1447" s="12" t="s">
        <v>81</v>
      </c>
      <c r="AY1447" s="152" t="s">
        <v>386</v>
      </c>
    </row>
    <row r="1448" spans="2:65" s="12" customFormat="1" ht="10.199999999999999">
      <c r="B1448" s="150"/>
      <c r="D1448" s="151" t="s">
        <v>398</v>
      </c>
      <c r="E1448" s="152" t="s">
        <v>35</v>
      </c>
      <c r="F1448" s="153" t="s">
        <v>1248</v>
      </c>
      <c r="H1448" s="152" t="s">
        <v>35</v>
      </c>
      <c r="I1448" s="154"/>
      <c r="L1448" s="150"/>
      <c r="M1448" s="155"/>
      <c r="T1448" s="156"/>
      <c r="AT1448" s="152" t="s">
        <v>398</v>
      </c>
      <c r="AU1448" s="152" t="s">
        <v>103</v>
      </c>
      <c r="AV1448" s="12" t="s">
        <v>89</v>
      </c>
      <c r="AW1448" s="12" t="s">
        <v>42</v>
      </c>
      <c r="AX1448" s="12" t="s">
        <v>81</v>
      </c>
      <c r="AY1448" s="152" t="s">
        <v>386</v>
      </c>
    </row>
    <row r="1449" spans="2:65" s="13" customFormat="1" ht="10.199999999999999">
      <c r="B1449" s="157"/>
      <c r="D1449" s="151" t="s">
        <v>398</v>
      </c>
      <c r="E1449" s="158" t="s">
        <v>35</v>
      </c>
      <c r="F1449" s="159" t="s">
        <v>118</v>
      </c>
      <c r="H1449" s="160">
        <v>15.199</v>
      </c>
      <c r="I1449" s="161"/>
      <c r="L1449" s="157"/>
      <c r="M1449" s="162"/>
      <c r="T1449" s="163"/>
      <c r="AT1449" s="164" t="s">
        <v>398</v>
      </c>
      <c r="AU1449" s="164" t="s">
        <v>103</v>
      </c>
      <c r="AV1449" s="13" t="s">
        <v>91</v>
      </c>
      <c r="AW1449" s="13" t="s">
        <v>42</v>
      </c>
      <c r="AX1449" s="13" t="s">
        <v>89</v>
      </c>
      <c r="AY1449" s="164" t="s">
        <v>386</v>
      </c>
    </row>
    <row r="1450" spans="2:65" s="1" customFormat="1" ht="10.199999999999999">
      <c r="B1450" s="34"/>
      <c r="D1450" s="151" t="s">
        <v>412</v>
      </c>
      <c r="F1450" s="165" t="s">
        <v>1249</v>
      </c>
      <c r="L1450" s="34"/>
      <c r="M1450" s="149"/>
      <c r="T1450" s="55"/>
      <c r="AU1450" s="18" t="s">
        <v>103</v>
      </c>
    </row>
    <row r="1451" spans="2:65" s="1" customFormat="1" ht="10.199999999999999">
      <c r="B1451" s="34"/>
      <c r="D1451" s="151" t="s">
        <v>412</v>
      </c>
      <c r="F1451" s="166" t="s">
        <v>1250</v>
      </c>
      <c r="H1451" s="167">
        <v>15.199</v>
      </c>
      <c r="L1451" s="34"/>
      <c r="M1451" s="149"/>
      <c r="T1451" s="55"/>
      <c r="AU1451" s="18" t="s">
        <v>103</v>
      </c>
    </row>
    <row r="1452" spans="2:65" s="1" customFormat="1" ht="24.15" customHeight="1">
      <c r="B1452" s="34"/>
      <c r="C1452" s="168" t="s">
        <v>1251</v>
      </c>
      <c r="D1452" s="168" t="s">
        <v>523</v>
      </c>
      <c r="E1452" s="169" t="s">
        <v>883</v>
      </c>
      <c r="F1452" s="170" t="s">
        <v>884</v>
      </c>
      <c r="G1452" s="171" t="s">
        <v>442</v>
      </c>
      <c r="H1452" s="172">
        <v>1.5649999999999999</v>
      </c>
      <c r="I1452" s="173"/>
      <c r="J1452" s="174">
        <f>ROUND(I1452*H1452,2)</f>
        <v>0</v>
      </c>
      <c r="K1452" s="170" t="s">
        <v>394</v>
      </c>
      <c r="L1452" s="175"/>
      <c r="M1452" s="176" t="s">
        <v>35</v>
      </c>
      <c r="N1452" s="177" t="s">
        <v>52</v>
      </c>
      <c r="P1452" s="142">
        <f>O1452*H1452</f>
        <v>0</v>
      </c>
      <c r="Q1452" s="142">
        <v>0.17599999999999999</v>
      </c>
      <c r="R1452" s="142">
        <f>Q1452*H1452</f>
        <v>0.27543999999999996</v>
      </c>
      <c r="S1452" s="142">
        <v>0</v>
      </c>
      <c r="T1452" s="143">
        <f>S1452*H1452</f>
        <v>0</v>
      </c>
      <c r="AR1452" s="144" t="s">
        <v>470</v>
      </c>
      <c r="AT1452" s="144" t="s">
        <v>523</v>
      </c>
      <c r="AU1452" s="144" t="s">
        <v>103</v>
      </c>
      <c r="AY1452" s="18" t="s">
        <v>386</v>
      </c>
      <c r="BE1452" s="145">
        <f>IF(N1452="základní",J1452,0)</f>
        <v>0</v>
      </c>
      <c r="BF1452" s="145">
        <f>IF(N1452="snížená",J1452,0)</f>
        <v>0</v>
      </c>
      <c r="BG1452" s="145">
        <f>IF(N1452="zákl. přenesená",J1452,0)</f>
        <v>0</v>
      </c>
      <c r="BH1452" s="145">
        <f>IF(N1452="sníž. přenesená",J1452,0)</f>
        <v>0</v>
      </c>
      <c r="BI1452" s="145">
        <f>IF(N1452="nulová",J1452,0)</f>
        <v>0</v>
      </c>
      <c r="BJ1452" s="18" t="s">
        <v>89</v>
      </c>
      <c r="BK1452" s="145">
        <f>ROUND(I1452*H1452,2)</f>
        <v>0</v>
      </c>
      <c r="BL1452" s="18" t="s">
        <v>116</v>
      </c>
      <c r="BM1452" s="144" t="s">
        <v>1252</v>
      </c>
    </row>
    <row r="1453" spans="2:65" s="13" customFormat="1" ht="10.199999999999999">
      <c r="B1453" s="157"/>
      <c r="D1453" s="151" t="s">
        <v>398</v>
      </c>
      <c r="F1453" s="158" t="s">
        <v>1253</v>
      </c>
      <c r="H1453" s="160">
        <v>1.5649999999999999</v>
      </c>
      <c r="I1453" s="161"/>
      <c r="L1453" s="157"/>
      <c r="M1453" s="162"/>
      <c r="T1453" s="163"/>
      <c r="AT1453" s="164" t="s">
        <v>398</v>
      </c>
      <c r="AU1453" s="164" t="s">
        <v>103</v>
      </c>
      <c r="AV1453" s="13" t="s">
        <v>91</v>
      </c>
      <c r="AW1453" s="13" t="s">
        <v>4</v>
      </c>
      <c r="AX1453" s="13" t="s">
        <v>89</v>
      </c>
      <c r="AY1453" s="164" t="s">
        <v>386</v>
      </c>
    </row>
    <row r="1454" spans="2:65" s="11" customFormat="1" ht="20.85" customHeight="1">
      <c r="B1454" s="121"/>
      <c r="D1454" s="122" t="s">
        <v>80</v>
      </c>
      <c r="E1454" s="131" t="s">
        <v>1254</v>
      </c>
      <c r="F1454" s="131" t="s">
        <v>1255</v>
      </c>
      <c r="I1454" s="124"/>
      <c r="J1454" s="132">
        <f>BK1454</f>
        <v>0</v>
      </c>
      <c r="L1454" s="121"/>
      <c r="M1454" s="126"/>
      <c r="P1454" s="127">
        <f>SUM(P1455:P1567)</f>
        <v>0</v>
      </c>
      <c r="R1454" s="127">
        <f>SUM(R1455:R1567)</f>
        <v>157.15984449587</v>
      </c>
      <c r="T1454" s="128">
        <f>SUM(T1455:T1567)</f>
        <v>0</v>
      </c>
      <c r="AR1454" s="122" t="s">
        <v>89</v>
      </c>
      <c r="AT1454" s="129" t="s">
        <v>80</v>
      </c>
      <c r="AU1454" s="129" t="s">
        <v>91</v>
      </c>
      <c r="AY1454" s="122" t="s">
        <v>386</v>
      </c>
      <c r="BK1454" s="130">
        <f>SUM(BK1455:BK1567)</f>
        <v>0</v>
      </c>
    </row>
    <row r="1455" spans="2:65" s="1" customFormat="1" ht="49.05" customHeight="1">
      <c r="B1455" s="34"/>
      <c r="C1455" s="133" t="s">
        <v>1256</v>
      </c>
      <c r="D1455" s="133" t="s">
        <v>390</v>
      </c>
      <c r="E1455" s="134" t="s">
        <v>1257</v>
      </c>
      <c r="F1455" s="135" t="s">
        <v>1258</v>
      </c>
      <c r="G1455" s="136" t="s">
        <v>689</v>
      </c>
      <c r="H1455" s="137">
        <v>551.22400000000005</v>
      </c>
      <c r="I1455" s="138"/>
      <c r="J1455" s="139">
        <f>ROUND(I1455*H1455,2)</f>
        <v>0</v>
      </c>
      <c r="K1455" s="135" t="s">
        <v>394</v>
      </c>
      <c r="L1455" s="34"/>
      <c r="M1455" s="140" t="s">
        <v>35</v>
      </c>
      <c r="N1455" s="141" t="s">
        <v>52</v>
      </c>
      <c r="P1455" s="142">
        <f>O1455*H1455</f>
        <v>0</v>
      </c>
      <c r="Q1455" s="142">
        <v>0.16850351999999999</v>
      </c>
      <c r="R1455" s="142">
        <f>Q1455*H1455</f>
        <v>92.883184308479997</v>
      </c>
      <c r="S1455" s="142">
        <v>0</v>
      </c>
      <c r="T1455" s="143">
        <f>S1455*H1455</f>
        <v>0</v>
      </c>
      <c r="AR1455" s="144" t="s">
        <v>116</v>
      </c>
      <c r="AT1455" s="144" t="s">
        <v>390</v>
      </c>
      <c r="AU1455" s="144" t="s">
        <v>103</v>
      </c>
      <c r="AY1455" s="18" t="s">
        <v>386</v>
      </c>
      <c r="BE1455" s="145">
        <f>IF(N1455="základní",J1455,0)</f>
        <v>0</v>
      </c>
      <c r="BF1455" s="145">
        <f>IF(N1455="snížená",J1455,0)</f>
        <v>0</v>
      </c>
      <c r="BG1455" s="145">
        <f>IF(N1455="zákl. přenesená",J1455,0)</f>
        <v>0</v>
      </c>
      <c r="BH1455" s="145">
        <f>IF(N1455="sníž. přenesená",J1455,0)</f>
        <v>0</v>
      </c>
      <c r="BI1455" s="145">
        <f>IF(N1455="nulová",J1455,0)</f>
        <v>0</v>
      </c>
      <c r="BJ1455" s="18" t="s">
        <v>89</v>
      </c>
      <c r="BK1455" s="145">
        <f>ROUND(I1455*H1455,2)</f>
        <v>0</v>
      </c>
      <c r="BL1455" s="18" t="s">
        <v>116</v>
      </c>
      <c r="BM1455" s="144" t="s">
        <v>1259</v>
      </c>
    </row>
    <row r="1456" spans="2:65" s="1" customFormat="1" ht="10.199999999999999">
      <c r="B1456" s="34"/>
      <c r="D1456" s="146" t="s">
        <v>396</v>
      </c>
      <c r="F1456" s="147" t="s">
        <v>1260</v>
      </c>
      <c r="I1456" s="148"/>
      <c r="L1456" s="34"/>
      <c r="M1456" s="149"/>
      <c r="T1456" s="55"/>
      <c r="AT1456" s="18" t="s">
        <v>396</v>
      </c>
      <c r="AU1456" s="18" t="s">
        <v>103</v>
      </c>
    </row>
    <row r="1457" spans="2:51" s="12" customFormat="1" ht="10.199999999999999">
      <c r="B1457" s="150"/>
      <c r="D1457" s="151" t="s">
        <v>398</v>
      </c>
      <c r="E1457" s="152" t="s">
        <v>35</v>
      </c>
      <c r="F1457" s="153" t="s">
        <v>399</v>
      </c>
      <c r="H1457" s="152" t="s">
        <v>35</v>
      </c>
      <c r="I1457" s="154"/>
      <c r="L1457" s="150"/>
      <c r="M1457" s="155"/>
      <c r="T1457" s="156"/>
      <c r="AT1457" s="152" t="s">
        <v>398</v>
      </c>
      <c r="AU1457" s="152" t="s">
        <v>103</v>
      </c>
      <c r="AV1457" s="12" t="s">
        <v>89</v>
      </c>
      <c r="AW1457" s="12" t="s">
        <v>42</v>
      </c>
      <c r="AX1457" s="12" t="s">
        <v>81</v>
      </c>
      <c r="AY1457" s="152" t="s">
        <v>386</v>
      </c>
    </row>
    <row r="1458" spans="2:51" s="12" customFormat="1" ht="10.199999999999999">
      <c r="B1458" s="150"/>
      <c r="D1458" s="151" t="s">
        <v>398</v>
      </c>
      <c r="E1458" s="152" t="s">
        <v>35</v>
      </c>
      <c r="F1458" s="153" t="s">
        <v>1261</v>
      </c>
      <c r="H1458" s="152" t="s">
        <v>35</v>
      </c>
      <c r="I1458" s="154"/>
      <c r="L1458" s="150"/>
      <c r="M1458" s="155"/>
      <c r="T1458" s="156"/>
      <c r="AT1458" s="152" t="s">
        <v>398</v>
      </c>
      <c r="AU1458" s="152" t="s">
        <v>103</v>
      </c>
      <c r="AV1458" s="12" t="s">
        <v>89</v>
      </c>
      <c r="AW1458" s="12" t="s">
        <v>42</v>
      </c>
      <c r="AX1458" s="12" t="s">
        <v>81</v>
      </c>
      <c r="AY1458" s="152" t="s">
        <v>386</v>
      </c>
    </row>
    <row r="1459" spans="2:51" s="12" customFormat="1" ht="10.199999999999999">
      <c r="B1459" s="150"/>
      <c r="D1459" s="151" t="s">
        <v>398</v>
      </c>
      <c r="E1459" s="152" t="s">
        <v>35</v>
      </c>
      <c r="F1459" s="153" t="s">
        <v>1262</v>
      </c>
      <c r="H1459" s="152" t="s">
        <v>35</v>
      </c>
      <c r="I1459" s="154"/>
      <c r="L1459" s="150"/>
      <c r="M1459" s="155"/>
      <c r="T1459" s="156"/>
      <c r="AT1459" s="152" t="s">
        <v>398</v>
      </c>
      <c r="AU1459" s="152" t="s">
        <v>103</v>
      </c>
      <c r="AV1459" s="12" t="s">
        <v>89</v>
      </c>
      <c r="AW1459" s="12" t="s">
        <v>42</v>
      </c>
      <c r="AX1459" s="12" t="s">
        <v>81</v>
      </c>
      <c r="AY1459" s="152" t="s">
        <v>386</v>
      </c>
    </row>
    <row r="1460" spans="2:51" s="12" customFormat="1" ht="10.199999999999999">
      <c r="B1460" s="150"/>
      <c r="D1460" s="151" t="s">
        <v>398</v>
      </c>
      <c r="E1460" s="152" t="s">
        <v>35</v>
      </c>
      <c r="F1460" s="153" t="s">
        <v>1263</v>
      </c>
      <c r="H1460" s="152" t="s">
        <v>35</v>
      </c>
      <c r="I1460" s="154"/>
      <c r="L1460" s="150"/>
      <c r="M1460" s="155"/>
      <c r="T1460" s="156"/>
      <c r="AT1460" s="152" t="s">
        <v>398</v>
      </c>
      <c r="AU1460" s="152" t="s">
        <v>103</v>
      </c>
      <c r="AV1460" s="12" t="s">
        <v>89</v>
      </c>
      <c r="AW1460" s="12" t="s">
        <v>42</v>
      </c>
      <c r="AX1460" s="12" t="s">
        <v>81</v>
      </c>
      <c r="AY1460" s="152" t="s">
        <v>386</v>
      </c>
    </row>
    <row r="1461" spans="2:51" s="12" customFormat="1" ht="10.199999999999999">
      <c r="B1461" s="150"/>
      <c r="D1461" s="151" t="s">
        <v>398</v>
      </c>
      <c r="E1461" s="152" t="s">
        <v>35</v>
      </c>
      <c r="F1461" s="153" t="s">
        <v>1264</v>
      </c>
      <c r="H1461" s="152" t="s">
        <v>35</v>
      </c>
      <c r="I1461" s="154"/>
      <c r="L1461" s="150"/>
      <c r="M1461" s="155"/>
      <c r="T1461" s="156"/>
      <c r="AT1461" s="152" t="s">
        <v>398</v>
      </c>
      <c r="AU1461" s="152" t="s">
        <v>103</v>
      </c>
      <c r="AV1461" s="12" t="s">
        <v>89</v>
      </c>
      <c r="AW1461" s="12" t="s">
        <v>42</v>
      </c>
      <c r="AX1461" s="12" t="s">
        <v>81</v>
      </c>
      <c r="AY1461" s="152" t="s">
        <v>386</v>
      </c>
    </row>
    <row r="1462" spans="2:51" s="12" customFormat="1" ht="10.199999999999999">
      <c r="B1462" s="150"/>
      <c r="D1462" s="151" t="s">
        <v>398</v>
      </c>
      <c r="E1462" s="152" t="s">
        <v>35</v>
      </c>
      <c r="F1462" s="153" t="s">
        <v>1265</v>
      </c>
      <c r="H1462" s="152" t="s">
        <v>35</v>
      </c>
      <c r="I1462" s="154"/>
      <c r="L1462" s="150"/>
      <c r="M1462" s="155"/>
      <c r="T1462" s="156"/>
      <c r="AT1462" s="152" t="s">
        <v>398</v>
      </c>
      <c r="AU1462" s="152" t="s">
        <v>103</v>
      </c>
      <c r="AV1462" s="12" t="s">
        <v>89</v>
      </c>
      <c r="AW1462" s="12" t="s">
        <v>42</v>
      </c>
      <c r="AX1462" s="12" t="s">
        <v>81</v>
      </c>
      <c r="AY1462" s="152" t="s">
        <v>386</v>
      </c>
    </row>
    <row r="1463" spans="2:51" s="12" customFormat="1" ht="10.199999999999999">
      <c r="B1463" s="150"/>
      <c r="D1463" s="151" t="s">
        <v>398</v>
      </c>
      <c r="E1463" s="152" t="s">
        <v>35</v>
      </c>
      <c r="F1463" s="153" t="s">
        <v>1266</v>
      </c>
      <c r="H1463" s="152" t="s">
        <v>35</v>
      </c>
      <c r="I1463" s="154"/>
      <c r="L1463" s="150"/>
      <c r="M1463" s="155"/>
      <c r="T1463" s="156"/>
      <c r="AT1463" s="152" t="s">
        <v>398</v>
      </c>
      <c r="AU1463" s="152" t="s">
        <v>103</v>
      </c>
      <c r="AV1463" s="12" t="s">
        <v>89</v>
      </c>
      <c r="AW1463" s="12" t="s">
        <v>42</v>
      </c>
      <c r="AX1463" s="12" t="s">
        <v>81</v>
      </c>
      <c r="AY1463" s="152" t="s">
        <v>386</v>
      </c>
    </row>
    <row r="1464" spans="2:51" s="12" customFormat="1" ht="10.199999999999999">
      <c r="B1464" s="150"/>
      <c r="D1464" s="151" t="s">
        <v>398</v>
      </c>
      <c r="E1464" s="152" t="s">
        <v>35</v>
      </c>
      <c r="F1464" s="153" t="s">
        <v>1267</v>
      </c>
      <c r="H1464" s="152" t="s">
        <v>35</v>
      </c>
      <c r="I1464" s="154"/>
      <c r="L1464" s="150"/>
      <c r="M1464" s="155"/>
      <c r="T1464" s="156"/>
      <c r="AT1464" s="152" t="s">
        <v>398</v>
      </c>
      <c r="AU1464" s="152" t="s">
        <v>103</v>
      </c>
      <c r="AV1464" s="12" t="s">
        <v>89</v>
      </c>
      <c r="AW1464" s="12" t="s">
        <v>42</v>
      </c>
      <c r="AX1464" s="12" t="s">
        <v>81</v>
      </c>
      <c r="AY1464" s="152" t="s">
        <v>386</v>
      </c>
    </row>
    <row r="1465" spans="2:51" s="12" customFormat="1" ht="10.199999999999999">
      <c r="B1465" s="150"/>
      <c r="D1465" s="151" t="s">
        <v>398</v>
      </c>
      <c r="E1465" s="152" t="s">
        <v>35</v>
      </c>
      <c r="F1465" s="153" t="s">
        <v>1268</v>
      </c>
      <c r="H1465" s="152" t="s">
        <v>35</v>
      </c>
      <c r="I1465" s="154"/>
      <c r="L1465" s="150"/>
      <c r="M1465" s="155"/>
      <c r="T1465" s="156"/>
      <c r="AT1465" s="152" t="s">
        <v>398</v>
      </c>
      <c r="AU1465" s="152" t="s">
        <v>103</v>
      </c>
      <c r="AV1465" s="12" t="s">
        <v>89</v>
      </c>
      <c r="AW1465" s="12" t="s">
        <v>42</v>
      </c>
      <c r="AX1465" s="12" t="s">
        <v>81</v>
      </c>
      <c r="AY1465" s="152" t="s">
        <v>386</v>
      </c>
    </row>
    <row r="1466" spans="2:51" s="12" customFormat="1" ht="10.199999999999999">
      <c r="B1466" s="150"/>
      <c r="D1466" s="151" t="s">
        <v>398</v>
      </c>
      <c r="E1466" s="152" t="s">
        <v>35</v>
      </c>
      <c r="F1466" s="153" t="s">
        <v>1269</v>
      </c>
      <c r="H1466" s="152" t="s">
        <v>35</v>
      </c>
      <c r="I1466" s="154"/>
      <c r="L1466" s="150"/>
      <c r="M1466" s="155"/>
      <c r="T1466" s="156"/>
      <c r="AT1466" s="152" t="s">
        <v>398</v>
      </c>
      <c r="AU1466" s="152" t="s">
        <v>103</v>
      </c>
      <c r="AV1466" s="12" t="s">
        <v>89</v>
      </c>
      <c r="AW1466" s="12" t="s">
        <v>42</v>
      </c>
      <c r="AX1466" s="12" t="s">
        <v>81</v>
      </c>
      <c r="AY1466" s="152" t="s">
        <v>386</v>
      </c>
    </row>
    <row r="1467" spans="2:51" s="12" customFormat="1" ht="10.199999999999999">
      <c r="B1467" s="150"/>
      <c r="D1467" s="151" t="s">
        <v>398</v>
      </c>
      <c r="E1467" s="152" t="s">
        <v>35</v>
      </c>
      <c r="F1467" s="153" t="s">
        <v>1270</v>
      </c>
      <c r="H1467" s="152" t="s">
        <v>35</v>
      </c>
      <c r="I1467" s="154"/>
      <c r="L1467" s="150"/>
      <c r="M1467" s="155"/>
      <c r="T1467" s="156"/>
      <c r="AT1467" s="152" t="s">
        <v>398</v>
      </c>
      <c r="AU1467" s="152" t="s">
        <v>103</v>
      </c>
      <c r="AV1467" s="12" t="s">
        <v>89</v>
      </c>
      <c r="AW1467" s="12" t="s">
        <v>42</v>
      </c>
      <c r="AX1467" s="12" t="s">
        <v>81</v>
      </c>
      <c r="AY1467" s="152" t="s">
        <v>386</v>
      </c>
    </row>
    <row r="1468" spans="2:51" s="12" customFormat="1" ht="10.199999999999999">
      <c r="B1468" s="150"/>
      <c r="D1468" s="151" t="s">
        <v>398</v>
      </c>
      <c r="E1468" s="152" t="s">
        <v>35</v>
      </c>
      <c r="F1468" s="153" t="s">
        <v>1271</v>
      </c>
      <c r="H1468" s="152" t="s">
        <v>35</v>
      </c>
      <c r="I1468" s="154"/>
      <c r="L1468" s="150"/>
      <c r="M1468" s="155"/>
      <c r="T1468" s="156"/>
      <c r="AT1468" s="152" t="s">
        <v>398</v>
      </c>
      <c r="AU1468" s="152" t="s">
        <v>103</v>
      </c>
      <c r="AV1468" s="12" t="s">
        <v>89</v>
      </c>
      <c r="AW1468" s="12" t="s">
        <v>42</v>
      </c>
      <c r="AX1468" s="12" t="s">
        <v>81</v>
      </c>
      <c r="AY1468" s="152" t="s">
        <v>386</v>
      </c>
    </row>
    <row r="1469" spans="2:51" s="12" customFormat="1" ht="10.199999999999999">
      <c r="B1469" s="150"/>
      <c r="D1469" s="151" t="s">
        <v>398</v>
      </c>
      <c r="E1469" s="152" t="s">
        <v>35</v>
      </c>
      <c r="F1469" s="153" t="s">
        <v>1272</v>
      </c>
      <c r="H1469" s="152" t="s">
        <v>35</v>
      </c>
      <c r="I1469" s="154"/>
      <c r="L1469" s="150"/>
      <c r="M1469" s="155"/>
      <c r="T1469" s="156"/>
      <c r="AT1469" s="152" t="s">
        <v>398</v>
      </c>
      <c r="AU1469" s="152" t="s">
        <v>103</v>
      </c>
      <c r="AV1469" s="12" t="s">
        <v>89</v>
      </c>
      <c r="AW1469" s="12" t="s">
        <v>42</v>
      </c>
      <c r="AX1469" s="12" t="s">
        <v>81</v>
      </c>
      <c r="AY1469" s="152" t="s">
        <v>386</v>
      </c>
    </row>
    <row r="1470" spans="2:51" s="12" customFormat="1" ht="10.199999999999999">
      <c r="B1470" s="150"/>
      <c r="D1470" s="151" t="s">
        <v>398</v>
      </c>
      <c r="E1470" s="152" t="s">
        <v>35</v>
      </c>
      <c r="F1470" s="153" t="s">
        <v>1273</v>
      </c>
      <c r="H1470" s="152" t="s">
        <v>35</v>
      </c>
      <c r="I1470" s="154"/>
      <c r="L1470" s="150"/>
      <c r="M1470" s="155"/>
      <c r="T1470" s="156"/>
      <c r="AT1470" s="152" t="s">
        <v>398</v>
      </c>
      <c r="AU1470" s="152" t="s">
        <v>103</v>
      </c>
      <c r="AV1470" s="12" t="s">
        <v>89</v>
      </c>
      <c r="AW1470" s="12" t="s">
        <v>42</v>
      </c>
      <c r="AX1470" s="12" t="s">
        <v>81</v>
      </c>
      <c r="AY1470" s="152" t="s">
        <v>386</v>
      </c>
    </row>
    <row r="1471" spans="2:51" s="13" customFormat="1" ht="10.199999999999999">
      <c r="B1471" s="157"/>
      <c r="D1471" s="151" t="s">
        <v>398</v>
      </c>
      <c r="E1471" s="158" t="s">
        <v>35</v>
      </c>
      <c r="F1471" s="159" t="s">
        <v>128</v>
      </c>
      <c r="H1471" s="160">
        <v>551.22400000000005</v>
      </c>
      <c r="I1471" s="161"/>
      <c r="L1471" s="157"/>
      <c r="M1471" s="162"/>
      <c r="T1471" s="163"/>
      <c r="AT1471" s="164" t="s">
        <v>398</v>
      </c>
      <c r="AU1471" s="164" t="s">
        <v>103</v>
      </c>
      <c r="AV1471" s="13" t="s">
        <v>91</v>
      </c>
      <c r="AW1471" s="13" t="s">
        <v>42</v>
      </c>
      <c r="AX1471" s="13" t="s">
        <v>89</v>
      </c>
      <c r="AY1471" s="164" t="s">
        <v>386</v>
      </c>
    </row>
    <row r="1472" spans="2:51" s="1" customFormat="1" ht="10.199999999999999">
      <c r="B1472" s="34"/>
      <c r="D1472" s="151" t="s">
        <v>412</v>
      </c>
      <c r="F1472" s="165" t="s">
        <v>1274</v>
      </c>
      <c r="L1472" s="34"/>
      <c r="M1472" s="149"/>
      <c r="T1472" s="55"/>
      <c r="AU1472" s="18" t="s">
        <v>103</v>
      </c>
    </row>
    <row r="1473" spans="2:47" s="1" customFormat="1" ht="10.199999999999999">
      <c r="B1473" s="34"/>
      <c r="D1473" s="151" t="s">
        <v>412</v>
      </c>
      <c r="F1473" s="166" t="s">
        <v>1275</v>
      </c>
      <c r="H1473" s="167">
        <v>22.451000000000001</v>
      </c>
      <c r="L1473" s="34"/>
      <c r="M1473" s="149"/>
      <c r="T1473" s="55"/>
      <c r="AU1473" s="18" t="s">
        <v>103</v>
      </c>
    </row>
    <row r="1474" spans="2:47" s="1" customFormat="1" ht="10.199999999999999">
      <c r="B1474" s="34"/>
      <c r="D1474" s="151" t="s">
        <v>412</v>
      </c>
      <c r="F1474" s="165" t="s">
        <v>1276</v>
      </c>
      <c r="L1474" s="34"/>
      <c r="M1474" s="149"/>
      <c r="T1474" s="55"/>
      <c r="AU1474" s="18" t="s">
        <v>103</v>
      </c>
    </row>
    <row r="1475" spans="2:47" s="1" customFormat="1" ht="10.199999999999999">
      <c r="B1475" s="34"/>
      <c r="D1475" s="151" t="s">
        <v>412</v>
      </c>
      <c r="F1475" s="166" t="s">
        <v>1277</v>
      </c>
      <c r="H1475" s="167">
        <v>27.503</v>
      </c>
      <c r="L1475" s="34"/>
      <c r="M1475" s="149"/>
      <c r="T1475" s="55"/>
      <c r="AU1475" s="18" t="s">
        <v>103</v>
      </c>
    </row>
    <row r="1476" spans="2:47" s="1" customFormat="1" ht="10.199999999999999">
      <c r="B1476" s="34"/>
      <c r="D1476" s="151" t="s">
        <v>412</v>
      </c>
      <c r="F1476" s="165" t="s">
        <v>1278</v>
      </c>
      <c r="L1476" s="34"/>
      <c r="M1476" s="149"/>
      <c r="T1476" s="55"/>
      <c r="AU1476" s="18" t="s">
        <v>103</v>
      </c>
    </row>
    <row r="1477" spans="2:47" s="1" customFormat="1" ht="10.199999999999999">
      <c r="B1477" s="34"/>
      <c r="D1477" s="151" t="s">
        <v>412</v>
      </c>
      <c r="F1477" s="166" t="s">
        <v>1279</v>
      </c>
      <c r="H1477" s="167">
        <v>37.363999999999997</v>
      </c>
      <c r="L1477" s="34"/>
      <c r="M1477" s="149"/>
      <c r="T1477" s="55"/>
      <c r="AU1477" s="18" t="s">
        <v>103</v>
      </c>
    </row>
    <row r="1478" spans="2:47" s="1" customFormat="1" ht="10.199999999999999">
      <c r="B1478" s="34"/>
      <c r="D1478" s="151" t="s">
        <v>412</v>
      </c>
      <c r="F1478" s="165" t="s">
        <v>1280</v>
      </c>
      <c r="L1478" s="34"/>
      <c r="M1478" s="149"/>
      <c r="T1478" s="55"/>
      <c r="AU1478" s="18" t="s">
        <v>103</v>
      </c>
    </row>
    <row r="1479" spans="2:47" s="1" customFormat="1" ht="10.199999999999999">
      <c r="B1479" s="34"/>
      <c r="D1479" s="151" t="s">
        <v>412</v>
      </c>
      <c r="F1479" s="166" t="s">
        <v>1281</v>
      </c>
      <c r="H1479" s="167">
        <v>15.526</v>
      </c>
      <c r="L1479" s="34"/>
      <c r="M1479" s="149"/>
      <c r="T1479" s="55"/>
      <c r="AU1479" s="18" t="s">
        <v>103</v>
      </c>
    </row>
    <row r="1480" spans="2:47" s="1" customFormat="1" ht="10.199999999999999">
      <c r="B1480" s="34"/>
      <c r="D1480" s="151" t="s">
        <v>412</v>
      </c>
      <c r="F1480" s="165" t="s">
        <v>1282</v>
      </c>
      <c r="L1480" s="34"/>
      <c r="M1480" s="149"/>
      <c r="T1480" s="55"/>
      <c r="AU1480" s="18" t="s">
        <v>103</v>
      </c>
    </row>
    <row r="1481" spans="2:47" s="1" customFormat="1" ht="10.199999999999999">
      <c r="B1481" s="34"/>
      <c r="D1481" s="151" t="s">
        <v>412</v>
      </c>
      <c r="F1481" s="166" t="s">
        <v>1283</v>
      </c>
      <c r="H1481" s="167">
        <v>6.5</v>
      </c>
      <c r="L1481" s="34"/>
      <c r="M1481" s="149"/>
      <c r="T1481" s="55"/>
      <c r="AU1481" s="18" t="s">
        <v>103</v>
      </c>
    </row>
    <row r="1482" spans="2:47" s="1" customFormat="1" ht="10.199999999999999">
      <c r="B1482" s="34"/>
      <c r="D1482" s="151" t="s">
        <v>412</v>
      </c>
      <c r="F1482" s="165" t="s">
        <v>1284</v>
      </c>
      <c r="L1482" s="34"/>
      <c r="M1482" s="149"/>
      <c r="T1482" s="55"/>
      <c r="AU1482" s="18" t="s">
        <v>103</v>
      </c>
    </row>
    <row r="1483" spans="2:47" s="1" customFormat="1" ht="10.199999999999999">
      <c r="B1483" s="34"/>
      <c r="D1483" s="151" t="s">
        <v>412</v>
      </c>
      <c r="F1483" s="166" t="s">
        <v>1285</v>
      </c>
      <c r="H1483" s="167">
        <v>254.69800000000001</v>
      </c>
      <c r="L1483" s="34"/>
      <c r="M1483" s="149"/>
      <c r="T1483" s="55"/>
      <c r="AU1483" s="18" t="s">
        <v>103</v>
      </c>
    </row>
    <row r="1484" spans="2:47" s="1" customFormat="1" ht="10.199999999999999">
      <c r="B1484" s="34"/>
      <c r="D1484" s="151" t="s">
        <v>412</v>
      </c>
      <c r="F1484" s="165" t="s">
        <v>1286</v>
      </c>
      <c r="L1484" s="34"/>
      <c r="M1484" s="149"/>
      <c r="T1484" s="55"/>
      <c r="AU1484" s="18" t="s">
        <v>103</v>
      </c>
    </row>
    <row r="1485" spans="2:47" s="1" customFormat="1" ht="10.199999999999999">
      <c r="B1485" s="34"/>
      <c r="D1485" s="151" t="s">
        <v>412</v>
      </c>
      <c r="F1485" s="166" t="s">
        <v>1287</v>
      </c>
      <c r="H1485" s="167">
        <v>27.097000000000001</v>
      </c>
      <c r="L1485" s="34"/>
      <c r="M1485" s="149"/>
      <c r="T1485" s="55"/>
      <c r="AU1485" s="18" t="s">
        <v>103</v>
      </c>
    </row>
    <row r="1486" spans="2:47" s="1" customFormat="1" ht="10.199999999999999">
      <c r="B1486" s="34"/>
      <c r="D1486" s="151" t="s">
        <v>412</v>
      </c>
      <c r="F1486" s="165" t="s">
        <v>1288</v>
      </c>
      <c r="L1486" s="34"/>
      <c r="M1486" s="149"/>
      <c r="T1486" s="55"/>
      <c r="AU1486" s="18" t="s">
        <v>103</v>
      </c>
    </row>
    <row r="1487" spans="2:47" s="1" customFormat="1" ht="10.199999999999999">
      <c r="B1487" s="34"/>
      <c r="D1487" s="151" t="s">
        <v>412</v>
      </c>
      <c r="F1487" s="166" t="s">
        <v>1289</v>
      </c>
      <c r="H1487" s="167">
        <v>9.7889999999999997</v>
      </c>
      <c r="L1487" s="34"/>
      <c r="M1487" s="149"/>
      <c r="T1487" s="55"/>
      <c r="AU1487" s="18" t="s">
        <v>103</v>
      </c>
    </row>
    <row r="1488" spans="2:47" s="1" customFormat="1" ht="10.199999999999999">
      <c r="B1488" s="34"/>
      <c r="D1488" s="151" t="s">
        <v>412</v>
      </c>
      <c r="F1488" s="165" t="s">
        <v>1290</v>
      </c>
      <c r="L1488" s="34"/>
      <c r="M1488" s="149"/>
      <c r="T1488" s="55"/>
      <c r="AU1488" s="18" t="s">
        <v>103</v>
      </c>
    </row>
    <row r="1489" spans="2:65" s="1" customFormat="1" ht="10.199999999999999">
      <c r="B1489" s="34"/>
      <c r="D1489" s="151" t="s">
        <v>412</v>
      </c>
      <c r="F1489" s="166" t="s">
        <v>1291</v>
      </c>
      <c r="H1489" s="167">
        <v>127.518</v>
      </c>
      <c r="L1489" s="34"/>
      <c r="M1489" s="149"/>
      <c r="T1489" s="55"/>
      <c r="AU1489" s="18" t="s">
        <v>103</v>
      </c>
    </row>
    <row r="1490" spans="2:65" s="1" customFormat="1" ht="10.199999999999999">
      <c r="B1490" s="34"/>
      <c r="D1490" s="151" t="s">
        <v>412</v>
      </c>
      <c r="F1490" s="165" t="s">
        <v>1292</v>
      </c>
      <c r="L1490" s="34"/>
      <c r="M1490" s="149"/>
      <c r="T1490" s="55"/>
      <c r="AU1490" s="18" t="s">
        <v>103</v>
      </c>
    </row>
    <row r="1491" spans="2:65" s="1" customFormat="1" ht="10.199999999999999">
      <c r="B1491" s="34"/>
      <c r="D1491" s="151" t="s">
        <v>412</v>
      </c>
      <c r="F1491" s="166" t="s">
        <v>1293</v>
      </c>
      <c r="H1491" s="167">
        <v>0.77800000000000002</v>
      </c>
      <c r="L1491" s="34"/>
      <c r="M1491" s="149"/>
      <c r="T1491" s="55"/>
      <c r="AU1491" s="18" t="s">
        <v>103</v>
      </c>
    </row>
    <row r="1492" spans="2:65" s="1" customFormat="1" ht="10.199999999999999">
      <c r="B1492" s="34"/>
      <c r="D1492" s="151" t="s">
        <v>412</v>
      </c>
      <c r="F1492" s="165" t="s">
        <v>1294</v>
      </c>
      <c r="L1492" s="34"/>
      <c r="M1492" s="149"/>
      <c r="T1492" s="55"/>
      <c r="AU1492" s="18" t="s">
        <v>103</v>
      </c>
    </row>
    <row r="1493" spans="2:65" s="1" customFormat="1" ht="10.199999999999999">
      <c r="B1493" s="34"/>
      <c r="D1493" s="151" t="s">
        <v>412</v>
      </c>
      <c r="F1493" s="166" t="s">
        <v>1295</v>
      </c>
      <c r="H1493" s="167">
        <v>22</v>
      </c>
      <c r="L1493" s="34"/>
      <c r="M1493" s="149"/>
      <c r="T1493" s="55"/>
      <c r="AU1493" s="18" t="s">
        <v>103</v>
      </c>
    </row>
    <row r="1494" spans="2:65" s="1" customFormat="1" ht="16.5" customHeight="1">
      <c r="B1494" s="34"/>
      <c r="C1494" s="168" t="s">
        <v>1296</v>
      </c>
      <c r="D1494" s="168" t="s">
        <v>523</v>
      </c>
      <c r="E1494" s="169" t="s">
        <v>1297</v>
      </c>
      <c r="F1494" s="170" t="s">
        <v>1298</v>
      </c>
      <c r="G1494" s="171" t="s">
        <v>689</v>
      </c>
      <c r="H1494" s="172">
        <v>130.86199999999999</v>
      </c>
      <c r="I1494" s="173"/>
      <c r="J1494" s="174">
        <f>ROUND(I1494*H1494,2)</f>
        <v>0</v>
      </c>
      <c r="K1494" s="170" t="s">
        <v>394</v>
      </c>
      <c r="L1494" s="175"/>
      <c r="M1494" s="176" t="s">
        <v>35</v>
      </c>
      <c r="N1494" s="177" t="s">
        <v>52</v>
      </c>
      <c r="P1494" s="142">
        <f>O1494*H1494</f>
        <v>0</v>
      </c>
      <c r="Q1494" s="142">
        <v>5.6000000000000001E-2</v>
      </c>
      <c r="R1494" s="142">
        <f>Q1494*H1494</f>
        <v>7.3282720000000001</v>
      </c>
      <c r="S1494" s="142">
        <v>0</v>
      </c>
      <c r="T1494" s="143">
        <f>S1494*H1494</f>
        <v>0</v>
      </c>
      <c r="AR1494" s="144" t="s">
        <v>470</v>
      </c>
      <c r="AT1494" s="144" t="s">
        <v>523</v>
      </c>
      <c r="AU1494" s="144" t="s">
        <v>103</v>
      </c>
      <c r="AY1494" s="18" t="s">
        <v>386</v>
      </c>
      <c r="BE1494" s="145">
        <f>IF(N1494="základní",J1494,0)</f>
        <v>0</v>
      </c>
      <c r="BF1494" s="145">
        <f>IF(N1494="snížená",J1494,0)</f>
        <v>0</v>
      </c>
      <c r="BG1494" s="145">
        <f>IF(N1494="zákl. přenesená",J1494,0)</f>
        <v>0</v>
      </c>
      <c r="BH1494" s="145">
        <f>IF(N1494="sníž. přenesená",J1494,0)</f>
        <v>0</v>
      </c>
      <c r="BI1494" s="145">
        <f>IF(N1494="nulová",J1494,0)</f>
        <v>0</v>
      </c>
      <c r="BJ1494" s="18" t="s">
        <v>89</v>
      </c>
      <c r="BK1494" s="145">
        <f>ROUND(I1494*H1494,2)</f>
        <v>0</v>
      </c>
      <c r="BL1494" s="18" t="s">
        <v>116</v>
      </c>
      <c r="BM1494" s="144" t="s">
        <v>1299</v>
      </c>
    </row>
    <row r="1495" spans="2:65" s="12" customFormat="1" ht="10.199999999999999">
      <c r="B1495" s="150"/>
      <c r="D1495" s="151" t="s">
        <v>398</v>
      </c>
      <c r="E1495" s="152" t="s">
        <v>35</v>
      </c>
      <c r="F1495" s="153" t="s">
        <v>399</v>
      </c>
      <c r="H1495" s="152" t="s">
        <v>35</v>
      </c>
      <c r="I1495" s="154"/>
      <c r="L1495" s="150"/>
      <c r="M1495" s="155"/>
      <c r="T1495" s="156"/>
      <c r="AT1495" s="152" t="s">
        <v>398</v>
      </c>
      <c r="AU1495" s="152" t="s">
        <v>103</v>
      </c>
      <c r="AV1495" s="12" t="s">
        <v>89</v>
      </c>
      <c r="AW1495" s="12" t="s">
        <v>42</v>
      </c>
      <c r="AX1495" s="12" t="s">
        <v>81</v>
      </c>
      <c r="AY1495" s="152" t="s">
        <v>386</v>
      </c>
    </row>
    <row r="1496" spans="2:65" s="12" customFormat="1" ht="10.199999999999999">
      <c r="B1496" s="150"/>
      <c r="D1496" s="151" t="s">
        <v>398</v>
      </c>
      <c r="E1496" s="152" t="s">
        <v>35</v>
      </c>
      <c r="F1496" s="153" t="s">
        <v>1271</v>
      </c>
      <c r="H1496" s="152" t="s">
        <v>35</v>
      </c>
      <c r="I1496" s="154"/>
      <c r="L1496" s="150"/>
      <c r="M1496" s="155"/>
      <c r="T1496" s="156"/>
      <c r="AT1496" s="152" t="s">
        <v>398</v>
      </c>
      <c r="AU1496" s="152" t="s">
        <v>103</v>
      </c>
      <c r="AV1496" s="12" t="s">
        <v>89</v>
      </c>
      <c r="AW1496" s="12" t="s">
        <v>42</v>
      </c>
      <c r="AX1496" s="12" t="s">
        <v>81</v>
      </c>
      <c r="AY1496" s="152" t="s">
        <v>386</v>
      </c>
    </row>
    <row r="1497" spans="2:65" s="12" customFormat="1" ht="10.199999999999999">
      <c r="B1497" s="150"/>
      <c r="D1497" s="151" t="s">
        <v>398</v>
      </c>
      <c r="E1497" s="152" t="s">
        <v>35</v>
      </c>
      <c r="F1497" s="153" t="s">
        <v>1272</v>
      </c>
      <c r="H1497" s="152" t="s">
        <v>35</v>
      </c>
      <c r="I1497" s="154"/>
      <c r="L1497" s="150"/>
      <c r="M1497" s="155"/>
      <c r="T1497" s="156"/>
      <c r="AT1497" s="152" t="s">
        <v>398</v>
      </c>
      <c r="AU1497" s="152" t="s">
        <v>103</v>
      </c>
      <c r="AV1497" s="12" t="s">
        <v>89</v>
      </c>
      <c r="AW1497" s="12" t="s">
        <v>42</v>
      </c>
      <c r="AX1497" s="12" t="s">
        <v>81</v>
      </c>
      <c r="AY1497" s="152" t="s">
        <v>386</v>
      </c>
    </row>
    <row r="1498" spans="2:65" s="13" customFormat="1" ht="10.199999999999999">
      <c r="B1498" s="157"/>
      <c r="D1498" s="151" t="s">
        <v>398</v>
      </c>
      <c r="E1498" s="158" t="s">
        <v>35</v>
      </c>
      <c r="F1498" s="159" t="s">
        <v>131</v>
      </c>
      <c r="H1498" s="160">
        <v>128.29599999999999</v>
      </c>
      <c r="I1498" s="161"/>
      <c r="L1498" s="157"/>
      <c r="M1498" s="162"/>
      <c r="T1498" s="163"/>
      <c r="AT1498" s="164" t="s">
        <v>398</v>
      </c>
      <c r="AU1498" s="164" t="s">
        <v>103</v>
      </c>
      <c r="AV1498" s="13" t="s">
        <v>91</v>
      </c>
      <c r="AW1498" s="13" t="s">
        <v>42</v>
      </c>
      <c r="AX1498" s="13" t="s">
        <v>89</v>
      </c>
      <c r="AY1498" s="164" t="s">
        <v>386</v>
      </c>
    </row>
    <row r="1499" spans="2:65" s="1" customFormat="1" ht="10.199999999999999">
      <c r="B1499" s="34"/>
      <c r="D1499" s="151" t="s">
        <v>412</v>
      </c>
      <c r="F1499" s="165" t="s">
        <v>1290</v>
      </c>
      <c r="L1499" s="34"/>
      <c r="M1499" s="149"/>
      <c r="T1499" s="55"/>
      <c r="AU1499" s="18" t="s">
        <v>103</v>
      </c>
    </row>
    <row r="1500" spans="2:65" s="1" customFormat="1" ht="10.199999999999999">
      <c r="B1500" s="34"/>
      <c r="D1500" s="151" t="s">
        <v>412</v>
      </c>
      <c r="F1500" s="166" t="s">
        <v>1291</v>
      </c>
      <c r="H1500" s="167">
        <v>127.518</v>
      </c>
      <c r="L1500" s="34"/>
      <c r="M1500" s="149"/>
      <c r="T1500" s="55"/>
      <c r="AU1500" s="18" t="s">
        <v>103</v>
      </c>
    </row>
    <row r="1501" spans="2:65" s="1" customFormat="1" ht="10.199999999999999">
      <c r="B1501" s="34"/>
      <c r="D1501" s="151" t="s">
        <v>412</v>
      </c>
      <c r="F1501" s="165" t="s">
        <v>1292</v>
      </c>
      <c r="L1501" s="34"/>
      <c r="M1501" s="149"/>
      <c r="T1501" s="55"/>
      <c r="AU1501" s="18" t="s">
        <v>103</v>
      </c>
    </row>
    <row r="1502" spans="2:65" s="1" customFormat="1" ht="10.199999999999999">
      <c r="B1502" s="34"/>
      <c r="D1502" s="151" t="s">
        <v>412</v>
      </c>
      <c r="F1502" s="166" t="s">
        <v>1293</v>
      </c>
      <c r="H1502" s="167">
        <v>0.77800000000000002</v>
      </c>
      <c r="L1502" s="34"/>
      <c r="M1502" s="149"/>
      <c r="T1502" s="55"/>
      <c r="AU1502" s="18" t="s">
        <v>103</v>
      </c>
    </row>
    <row r="1503" spans="2:65" s="13" customFormat="1" ht="10.199999999999999">
      <c r="B1503" s="157"/>
      <c r="D1503" s="151" t="s">
        <v>398</v>
      </c>
      <c r="F1503" s="158" t="s">
        <v>1300</v>
      </c>
      <c r="H1503" s="160">
        <v>130.86199999999999</v>
      </c>
      <c r="I1503" s="161"/>
      <c r="L1503" s="157"/>
      <c r="M1503" s="162"/>
      <c r="T1503" s="163"/>
      <c r="AT1503" s="164" t="s">
        <v>398</v>
      </c>
      <c r="AU1503" s="164" t="s">
        <v>103</v>
      </c>
      <c r="AV1503" s="13" t="s">
        <v>91</v>
      </c>
      <c r="AW1503" s="13" t="s">
        <v>4</v>
      </c>
      <c r="AX1503" s="13" t="s">
        <v>89</v>
      </c>
      <c r="AY1503" s="164" t="s">
        <v>386</v>
      </c>
    </row>
    <row r="1504" spans="2:65" s="1" customFormat="1" ht="16.5" customHeight="1">
      <c r="B1504" s="34"/>
      <c r="C1504" s="168" t="s">
        <v>1301</v>
      </c>
      <c r="D1504" s="168" t="s">
        <v>523</v>
      </c>
      <c r="E1504" s="169" t="s">
        <v>1302</v>
      </c>
      <c r="F1504" s="170" t="s">
        <v>1303</v>
      </c>
      <c r="G1504" s="171" t="s">
        <v>689</v>
      </c>
      <c r="H1504" s="172">
        <v>111.53100000000001</v>
      </c>
      <c r="I1504" s="173"/>
      <c r="J1504" s="174">
        <f>ROUND(I1504*H1504,2)</f>
        <v>0</v>
      </c>
      <c r="K1504" s="170" t="s">
        <v>394</v>
      </c>
      <c r="L1504" s="175"/>
      <c r="M1504" s="176" t="s">
        <v>35</v>
      </c>
      <c r="N1504" s="177" t="s">
        <v>52</v>
      </c>
      <c r="P1504" s="142">
        <f>O1504*H1504</f>
        <v>0</v>
      </c>
      <c r="Q1504" s="142">
        <v>5.5E-2</v>
      </c>
      <c r="R1504" s="142">
        <f>Q1504*H1504</f>
        <v>6.1342050000000006</v>
      </c>
      <c r="S1504" s="142">
        <v>0</v>
      </c>
      <c r="T1504" s="143">
        <f>S1504*H1504</f>
        <v>0</v>
      </c>
      <c r="AR1504" s="144" t="s">
        <v>470</v>
      </c>
      <c r="AT1504" s="144" t="s">
        <v>523</v>
      </c>
      <c r="AU1504" s="144" t="s">
        <v>103</v>
      </c>
      <c r="AY1504" s="18" t="s">
        <v>386</v>
      </c>
      <c r="BE1504" s="145">
        <f>IF(N1504="základní",J1504,0)</f>
        <v>0</v>
      </c>
      <c r="BF1504" s="145">
        <f>IF(N1504="snížená",J1504,0)</f>
        <v>0</v>
      </c>
      <c r="BG1504" s="145">
        <f>IF(N1504="zákl. přenesená",J1504,0)</f>
        <v>0</v>
      </c>
      <c r="BH1504" s="145">
        <f>IF(N1504="sníž. přenesená",J1504,0)</f>
        <v>0</v>
      </c>
      <c r="BI1504" s="145">
        <f>IF(N1504="nulová",J1504,0)</f>
        <v>0</v>
      </c>
      <c r="BJ1504" s="18" t="s">
        <v>89</v>
      </c>
      <c r="BK1504" s="145">
        <f>ROUND(I1504*H1504,2)</f>
        <v>0</v>
      </c>
      <c r="BL1504" s="18" t="s">
        <v>116</v>
      </c>
      <c r="BM1504" s="144" t="s">
        <v>1304</v>
      </c>
    </row>
    <row r="1505" spans="2:51" s="12" customFormat="1" ht="10.199999999999999">
      <c r="B1505" s="150"/>
      <c r="D1505" s="151" t="s">
        <v>398</v>
      </c>
      <c r="E1505" s="152" t="s">
        <v>35</v>
      </c>
      <c r="F1505" s="153" t="s">
        <v>399</v>
      </c>
      <c r="H1505" s="152" t="s">
        <v>35</v>
      </c>
      <c r="I1505" s="154"/>
      <c r="L1505" s="150"/>
      <c r="M1505" s="155"/>
      <c r="T1505" s="156"/>
      <c r="AT1505" s="152" t="s">
        <v>398</v>
      </c>
      <c r="AU1505" s="152" t="s">
        <v>103</v>
      </c>
      <c r="AV1505" s="12" t="s">
        <v>89</v>
      </c>
      <c r="AW1505" s="12" t="s">
        <v>42</v>
      </c>
      <c r="AX1505" s="12" t="s">
        <v>81</v>
      </c>
      <c r="AY1505" s="152" t="s">
        <v>386</v>
      </c>
    </row>
    <row r="1506" spans="2:51" s="12" customFormat="1" ht="10.199999999999999">
      <c r="B1506" s="150"/>
      <c r="D1506" s="151" t="s">
        <v>398</v>
      </c>
      <c r="E1506" s="152" t="s">
        <v>35</v>
      </c>
      <c r="F1506" s="153" t="s">
        <v>1263</v>
      </c>
      <c r="H1506" s="152" t="s">
        <v>35</v>
      </c>
      <c r="I1506" s="154"/>
      <c r="L1506" s="150"/>
      <c r="M1506" s="155"/>
      <c r="T1506" s="156"/>
      <c r="AT1506" s="152" t="s">
        <v>398</v>
      </c>
      <c r="AU1506" s="152" t="s">
        <v>103</v>
      </c>
      <c r="AV1506" s="12" t="s">
        <v>89</v>
      </c>
      <c r="AW1506" s="12" t="s">
        <v>42</v>
      </c>
      <c r="AX1506" s="12" t="s">
        <v>81</v>
      </c>
      <c r="AY1506" s="152" t="s">
        <v>386</v>
      </c>
    </row>
    <row r="1507" spans="2:51" s="12" customFormat="1" ht="10.199999999999999">
      <c r="B1507" s="150"/>
      <c r="D1507" s="151" t="s">
        <v>398</v>
      </c>
      <c r="E1507" s="152" t="s">
        <v>35</v>
      </c>
      <c r="F1507" s="153" t="s">
        <v>1264</v>
      </c>
      <c r="H1507" s="152" t="s">
        <v>35</v>
      </c>
      <c r="I1507" s="154"/>
      <c r="L1507" s="150"/>
      <c r="M1507" s="155"/>
      <c r="T1507" s="156"/>
      <c r="AT1507" s="152" t="s">
        <v>398</v>
      </c>
      <c r="AU1507" s="152" t="s">
        <v>103</v>
      </c>
      <c r="AV1507" s="12" t="s">
        <v>89</v>
      </c>
      <c r="AW1507" s="12" t="s">
        <v>42</v>
      </c>
      <c r="AX1507" s="12" t="s">
        <v>81</v>
      </c>
      <c r="AY1507" s="152" t="s">
        <v>386</v>
      </c>
    </row>
    <row r="1508" spans="2:51" s="12" customFormat="1" ht="10.199999999999999">
      <c r="B1508" s="150"/>
      <c r="D1508" s="151" t="s">
        <v>398</v>
      </c>
      <c r="E1508" s="152" t="s">
        <v>35</v>
      </c>
      <c r="F1508" s="153" t="s">
        <v>1265</v>
      </c>
      <c r="H1508" s="152" t="s">
        <v>35</v>
      </c>
      <c r="I1508" s="154"/>
      <c r="L1508" s="150"/>
      <c r="M1508" s="155"/>
      <c r="T1508" s="156"/>
      <c r="AT1508" s="152" t="s">
        <v>398</v>
      </c>
      <c r="AU1508" s="152" t="s">
        <v>103</v>
      </c>
      <c r="AV1508" s="12" t="s">
        <v>89</v>
      </c>
      <c r="AW1508" s="12" t="s">
        <v>42</v>
      </c>
      <c r="AX1508" s="12" t="s">
        <v>81</v>
      </c>
      <c r="AY1508" s="152" t="s">
        <v>386</v>
      </c>
    </row>
    <row r="1509" spans="2:51" s="12" customFormat="1" ht="10.199999999999999">
      <c r="B1509" s="150"/>
      <c r="D1509" s="151" t="s">
        <v>398</v>
      </c>
      <c r="E1509" s="152" t="s">
        <v>35</v>
      </c>
      <c r="F1509" s="153" t="s">
        <v>1266</v>
      </c>
      <c r="H1509" s="152" t="s">
        <v>35</v>
      </c>
      <c r="I1509" s="154"/>
      <c r="L1509" s="150"/>
      <c r="M1509" s="155"/>
      <c r="T1509" s="156"/>
      <c r="AT1509" s="152" t="s">
        <v>398</v>
      </c>
      <c r="AU1509" s="152" t="s">
        <v>103</v>
      </c>
      <c r="AV1509" s="12" t="s">
        <v>89</v>
      </c>
      <c r="AW1509" s="12" t="s">
        <v>42</v>
      </c>
      <c r="AX1509" s="12" t="s">
        <v>81</v>
      </c>
      <c r="AY1509" s="152" t="s">
        <v>386</v>
      </c>
    </row>
    <row r="1510" spans="2:51" s="12" customFormat="1" ht="10.199999999999999">
      <c r="B1510" s="150"/>
      <c r="D1510" s="151" t="s">
        <v>398</v>
      </c>
      <c r="E1510" s="152" t="s">
        <v>35</v>
      </c>
      <c r="F1510" s="153" t="s">
        <v>1267</v>
      </c>
      <c r="H1510" s="152" t="s">
        <v>35</v>
      </c>
      <c r="I1510" s="154"/>
      <c r="L1510" s="150"/>
      <c r="M1510" s="155"/>
      <c r="T1510" s="156"/>
      <c r="AT1510" s="152" t="s">
        <v>398</v>
      </c>
      <c r="AU1510" s="152" t="s">
        <v>103</v>
      </c>
      <c r="AV1510" s="12" t="s">
        <v>89</v>
      </c>
      <c r="AW1510" s="12" t="s">
        <v>42</v>
      </c>
      <c r="AX1510" s="12" t="s">
        <v>81</v>
      </c>
      <c r="AY1510" s="152" t="s">
        <v>386</v>
      </c>
    </row>
    <row r="1511" spans="2:51" s="13" customFormat="1" ht="10.199999999999999">
      <c r="B1511" s="157"/>
      <c r="D1511" s="151" t="s">
        <v>398</v>
      </c>
      <c r="E1511" s="158" t="s">
        <v>35</v>
      </c>
      <c r="F1511" s="159" t="s">
        <v>134</v>
      </c>
      <c r="H1511" s="160">
        <v>109.34399999999999</v>
      </c>
      <c r="I1511" s="161"/>
      <c r="L1511" s="157"/>
      <c r="M1511" s="162"/>
      <c r="T1511" s="163"/>
      <c r="AT1511" s="164" t="s">
        <v>398</v>
      </c>
      <c r="AU1511" s="164" t="s">
        <v>103</v>
      </c>
      <c r="AV1511" s="13" t="s">
        <v>91</v>
      </c>
      <c r="AW1511" s="13" t="s">
        <v>42</v>
      </c>
      <c r="AX1511" s="13" t="s">
        <v>89</v>
      </c>
      <c r="AY1511" s="164" t="s">
        <v>386</v>
      </c>
    </row>
    <row r="1512" spans="2:51" s="1" customFormat="1" ht="10.199999999999999">
      <c r="B1512" s="34"/>
      <c r="D1512" s="151" t="s">
        <v>412</v>
      </c>
      <c r="F1512" s="165" t="s">
        <v>1274</v>
      </c>
      <c r="L1512" s="34"/>
      <c r="M1512" s="149"/>
      <c r="T1512" s="55"/>
      <c r="AU1512" s="18" t="s">
        <v>103</v>
      </c>
    </row>
    <row r="1513" spans="2:51" s="1" customFormat="1" ht="10.199999999999999">
      <c r="B1513" s="34"/>
      <c r="D1513" s="151" t="s">
        <v>412</v>
      </c>
      <c r="F1513" s="166" t="s">
        <v>1275</v>
      </c>
      <c r="H1513" s="167">
        <v>22.451000000000001</v>
      </c>
      <c r="L1513" s="34"/>
      <c r="M1513" s="149"/>
      <c r="T1513" s="55"/>
      <c r="AU1513" s="18" t="s">
        <v>103</v>
      </c>
    </row>
    <row r="1514" spans="2:51" s="1" customFormat="1" ht="10.199999999999999">
      <c r="B1514" s="34"/>
      <c r="D1514" s="151" t="s">
        <v>412</v>
      </c>
      <c r="F1514" s="165" t="s">
        <v>1276</v>
      </c>
      <c r="L1514" s="34"/>
      <c r="M1514" s="149"/>
      <c r="T1514" s="55"/>
      <c r="AU1514" s="18" t="s">
        <v>103</v>
      </c>
    </row>
    <row r="1515" spans="2:51" s="1" customFormat="1" ht="10.199999999999999">
      <c r="B1515" s="34"/>
      <c r="D1515" s="151" t="s">
        <v>412</v>
      </c>
      <c r="F1515" s="166" t="s">
        <v>1277</v>
      </c>
      <c r="H1515" s="167">
        <v>27.503</v>
      </c>
      <c r="L1515" s="34"/>
      <c r="M1515" s="149"/>
      <c r="T1515" s="55"/>
      <c r="AU1515" s="18" t="s">
        <v>103</v>
      </c>
    </row>
    <row r="1516" spans="2:51" s="1" customFormat="1" ht="10.199999999999999">
      <c r="B1516" s="34"/>
      <c r="D1516" s="151" t="s">
        <v>412</v>
      </c>
      <c r="F1516" s="165" t="s">
        <v>1278</v>
      </c>
      <c r="L1516" s="34"/>
      <c r="M1516" s="149"/>
      <c r="T1516" s="55"/>
      <c r="AU1516" s="18" t="s">
        <v>103</v>
      </c>
    </row>
    <row r="1517" spans="2:51" s="1" customFormat="1" ht="10.199999999999999">
      <c r="B1517" s="34"/>
      <c r="D1517" s="151" t="s">
        <v>412</v>
      </c>
      <c r="F1517" s="166" t="s">
        <v>1279</v>
      </c>
      <c r="H1517" s="167">
        <v>37.363999999999997</v>
      </c>
      <c r="L1517" s="34"/>
      <c r="M1517" s="149"/>
      <c r="T1517" s="55"/>
      <c r="AU1517" s="18" t="s">
        <v>103</v>
      </c>
    </row>
    <row r="1518" spans="2:51" s="1" customFormat="1" ht="10.199999999999999">
      <c r="B1518" s="34"/>
      <c r="D1518" s="151" t="s">
        <v>412</v>
      </c>
      <c r="F1518" s="165" t="s">
        <v>1280</v>
      </c>
      <c r="L1518" s="34"/>
      <c r="M1518" s="149"/>
      <c r="T1518" s="55"/>
      <c r="AU1518" s="18" t="s">
        <v>103</v>
      </c>
    </row>
    <row r="1519" spans="2:51" s="1" customFormat="1" ht="10.199999999999999">
      <c r="B1519" s="34"/>
      <c r="D1519" s="151" t="s">
        <v>412</v>
      </c>
      <c r="F1519" s="166" t="s">
        <v>1281</v>
      </c>
      <c r="H1519" s="167">
        <v>15.526</v>
      </c>
      <c r="L1519" s="34"/>
      <c r="M1519" s="149"/>
      <c r="T1519" s="55"/>
      <c r="AU1519" s="18" t="s">
        <v>103</v>
      </c>
    </row>
    <row r="1520" spans="2:51" s="1" customFormat="1" ht="10.199999999999999">
      <c r="B1520" s="34"/>
      <c r="D1520" s="151" t="s">
        <v>412</v>
      </c>
      <c r="F1520" s="165" t="s">
        <v>1282</v>
      </c>
      <c r="L1520" s="34"/>
      <c r="M1520" s="149"/>
      <c r="T1520" s="55"/>
      <c r="AU1520" s="18" t="s">
        <v>103</v>
      </c>
    </row>
    <row r="1521" spans="2:65" s="1" customFormat="1" ht="10.199999999999999">
      <c r="B1521" s="34"/>
      <c r="D1521" s="151" t="s">
        <v>412</v>
      </c>
      <c r="F1521" s="166" t="s">
        <v>1283</v>
      </c>
      <c r="H1521" s="167">
        <v>6.5</v>
      </c>
      <c r="L1521" s="34"/>
      <c r="M1521" s="149"/>
      <c r="T1521" s="55"/>
      <c r="AU1521" s="18" t="s">
        <v>103</v>
      </c>
    </row>
    <row r="1522" spans="2:65" s="13" customFormat="1" ht="10.199999999999999">
      <c r="B1522" s="157"/>
      <c r="D1522" s="151" t="s">
        <v>398</v>
      </c>
      <c r="F1522" s="158" t="s">
        <v>1305</v>
      </c>
      <c r="H1522" s="160">
        <v>111.53100000000001</v>
      </c>
      <c r="I1522" s="161"/>
      <c r="L1522" s="157"/>
      <c r="M1522" s="162"/>
      <c r="T1522" s="163"/>
      <c r="AT1522" s="164" t="s">
        <v>398</v>
      </c>
      <c r="AU1522" s="164" t="s">
        <v>103</v>
      </c>
      <c r="AV1522" s="13" t="s">
        <v>91</v>
      </c>
      <c r="AW1522" s="13" t="s">
        <v>4</v>
      </c>
      <c r="AX1522" s="13" t="s">
        <v>89</v>
      </c>
      <c r="AY1522" s="164" t="s">
        <v>386</v>
      </c>
    </row>
    <row r="1523" spans="2:65" s="1" customFormat="1" ht="16.5" customHeight="1">
      <c r="B1523" s="34"/>
      <c r="C1523" s="168" t="s">
        <v>1306</v>
      </c>
      <c r="D1523" s="168" t="s">
        <v>523</v>
      </c>
      <c r="E1523" s="169" t="s">
        <v>1307</v>
      </c>
      <c r="F1523" s="170" t="s">
        <v>1308</v>
      </c>
      <c r="G1523" s="171" t="s">
        <v>689</v>
      </c>
      <c r="H1523" s="172">
        <v>297.416</v>
      </c>
      <c r="I1523" s="173"/>
      <c r="J1523" s="174">
        <f>ROUND(I1523*H1523,2)</f>
        <v>0</v>
      </c>
      <c r="K1523" s="170" t="s">
        <v>394</v>
      </c>
      <c r="L1523" s="175"/>
      <c r="M1523" s="176" t="s">
        <v>35</v>
      </c>
      <c r="N1523" s="177" t="s">
        <v>52</v>
      </c>
      <c r="P1523" s="142">
        <f>O1523*H1523</f>
        <v>0</v>
      </c>
      <c r="Q1523" s="142">
        <v>0.08</v>
      </c>
      <c r="R1523" s="142">
        <f>Q1523*H1523</f>
        <v>23.793279999999999</v>
      </c>
      <c r="S1523" s="142">
        <v>0</v>
      </c>
      <c r="T1523" s="143">
        <f>S1523*H1523</f>
        <v>0</v>
      </c>
      <c r="AR1523" s="144" t="s">
        <v>470</v>
      </c>
      <c r="AT1523" s="144" t="s">
        <v>523</v>
      </c>
      <c r="AU1523" s="144" t="s">
        <v>103</v>
      </c>
      <c r="AY1523" s="18" t="s">
        <v>386</v>
      </c>
      <c r="BE1523" s="145">
        <f>IF(N1523="základní",J1523,0)</f>
        <v>0</v>
      </c>
      <c r="BF1523" s="145">
        <f>IF(N1523="snížená",J1523,0)</f>
        <v>0</v>
      </c>
      <c r="BG1523" s="145">
        <f>IF(N1523="zákl. přenesená",J1523,0)</f>
        <v>0</v>
      </c>
      <c r="BH1523" s="145">
        <f>IF(N1523="sníž. přenesená",J1523,0)</f>
        <v>0</v>
      </c>
      <c r="BI1523" s="145">
        <f>IF(N1523="nulová",J1523,0)</f>
        <v>0</v>
      </c>
      <c r="BJ1523" s="18" t="s">
        <v>89</v>
      </c>
      <c r="BK1523" s="145">
        <f>ROUND(I1523*H1523,2)</f>
        <v>0</v>
      </c>
      <c r="BL1523" s="18" t="s">
        <v>116</v>
      </c>
      <c r="BM1523" s="144" t="s">
        <v>1309</v>
      </c>
    </row>
    <row r="1524" spans="2:65" s="12" customFormat="1" ht="10.199999999999999">
      <c r="B1524" s="150"/>
      <c r="D1524" s="151" t="s">
        <v>398</v>
      </c>
      <c r="E1524" s="152" t="s">
        <v>35</v>
      </c>
      <c r="F1524" s="153" t="s">
        <v>399</v>
      </c>
      <c r="H1524" s="152" t="s">
        <v>35</v>
      </c>
      <c r="I1524" s="154"/>
      <c r="L1524" s="150"/>
      <c r="M1524" s="155"/>
      <c r="T1524" s="156"/>
      <c r="AT1524" s="152" t="s">
        <v>398</v>
      </c>
      <c r="AU1524" s="152" t="s">
        <v>103</v>
      </c>
      <c r="AV1524" s="12" t="s">
        <v>89</v>
      </c>
      <c r="AW1524" s="12" t="s">
        <v>42</v>
      </c>
      <c r="AX1524" s="12" t="s">
        <v>81</v>
      </c>
      <c r="AY1524" s="152" t="s">
        <v>386</v>
      </c>
    </row>
    <row r="1525" spans="2:65" s="12" customFormat="1" ht="10.199999999999999">
      <c r="B1525" s="150"/>
      <c r="D1525" s="151" t="s">
        <v>398</v>
      </c>
      <c r="E1525" s="152" t="s">
        <v>35</v>
      </c>
      <c r="F1525" s="153" t="s">
        <v>1268</v>
      </c>
      <c r="H1525" s="152" t="s">
        <v>35</v>
      </c>
      <c r="I1525" s="154"/>
      <c r="L1525" s="150"/>
      <c r="M1525" s="155"/>
      <c r="T1525" s="156"/>
      <c r="AT1525" s="152" t="s">
        <v>398</v>
      </c>
      <c r="AU1525" s="152" t="s">
        <v>103</v>
      </c>
      <c r="AV1525" s="12" t="s">
        <v>89</v>
      </c>
      <c r="AW1525" s="12" t="s">
        <v>42</v>
      </c>
      <c r="AX1525" s="12" t="s">
        <v>81</v>
      </c>
      <c r="AY1525" s="152" t="s">
        <v>386</v>
      </c>
    </row>
    <row r="1526" spans="2:65" s="12" customFormat="1" ht="10.199999999999999">
      <c r="B1526" s="150"/>
      <c r="D1526" s="151" t="s">
        <v>398</v>
      </c>
      <c r="E1526" s="152" t="s">
        <v>35</v>
      </c>
      <c r="F1526" s="153" t="s">
        <v>1269</v>
      </c>
      <c r="H1526" s="152" t="s">
        <v>35</v>
      </c>
      <c r="I1526" s="154"/>
      <c r="L1526" s="150"/>
      <c r="M1526" s="155"/>
      <c r="T1526" s="156"/>
      <c r="AT1526" s="152" t="s">
        <v>398</v>
      </c>
      <c r="AU1526" s="152" t="s">
        <v>103</v>
      </c>
      <c r="AV1526" s="12" t="s">
        <v>89</v>
      </c>
      <c r="AW1526" s="12" t="s">
        <v>42</v>
      </c>
      <c r="AX1526" s="12" t="s">
        <v>81</v>
      </c>
      <c r="AY1526" s="152" t="s">
        <v>386</v>
      </c>
    </row>
    <row r="1527" spans="2:65" s="12" customFormat="1" ht="10.199999999999999">
      <c r="B1527" s="150"/>
      <c r="D1527" s="151" t="s">
        <v>398</v>
      </c>
      <c r="E1527" s="152" t="s">
        <v>35</v>
      </c>
      <c r="F1527" s="153" t="s">
        <v>1270</v>
      </c>
      <c r="H1527" s="152" t="s">
        <v>35</v>
      </c>
      <c r="I1527" s="154"/>
      <c r="L1527" s="150"/>
      <c r="M1527" s="155"/>
      <c r="T1527" s="156"/>
      <c r="AT1527" s="152" t="s">
        <v>398</v>
      </c>
      <c r="AU1527" s="152" t="s">
        <v>103</v>
      </c>
      <c r="AV1527" s="12" t="s">
        <v>89</v>
      </c>
      <c r="AW1527" s="12" t="s">
        <v>42</v>
      </c>
      <c r="AX1527" s="12" t="s">
        <v>81</v>
      </c>
      <c r="AY1527" s="152" t="s">
        <v>386</v>
      </c>
    </row>
    <row r="1528" spans="2:65" s="13" customFormat="1" ht="10.199999999999999">
      <c r="B1528" s="157"/>
      <c r="D1528" s="151" t="s">
        <v>398</v>
      </c>
      <c r="E1528" s="158" t="s">
        <v>35</v>
      </c>
      <c r="F1528" s="159" t="s">
        <v>137</v>
      </c>
      <c r="H1528" s="160">
        <v>291.584</v>
      </c>
      <c r="I1528" s="161"/>
      <c r="L1528" s="157"/>
      <c r="M1528" s="162"/>
      <c r="T1528" s="163"/>
      <c r="AT1528" s="164" t="s">
        <v>398</v>
      </c>
      <c r="AU1528" s="164" t="s">
        <v>103</v>
      </c>
      <c r="AV1528" s="13" t="s">
        <v>91</v>
      </c>
      <c r="AW1528" s="13" t="s">
        <v>42</v>
      </c>
      <c r="AX1528" s="13" t="s">
        <v>89</v>
      </c>
      <c r="AY1528" s="164" t="s">
        <v>386</v>
      </c>
    </row>
    <row r="1529" spans="2:65" s="1" customFormat="1" ht="10.199999999999999">
      <c r="B1529" s="34"/>
      <c r="D1529" s="151" t="s">
        <v>412</v>
      </c>
      <c r="F1529" s="165" t="s">
        <v>1284</v>
      </c>
      <c r="L1529" s="34"/>
      <c r="M1529" s="149"/>
      <c r="T1529" s="55"/>
      <c r="AU1529" s="18" t="s">
        <v>103</v>
      </c>
    </row>
    <row r="1530" spans="2:65" s="1" customFormat="1" ht="10.199999999999999">
      <c r="B1530" s="34"/>
      <c r="D1530" s="151" t="s">
        <v>412</v>
      </c>
      <c r="F1530" s="166" t="s">
        <v>1285</v>
      </c>
      <c r="H1530" s="167">
        <v>254.69800000000001</v>
      </c>
      <c r="L1530" s="34"/>
      <c r="M1530" s="149"/>
      <c r="T1530" s="55"/>
      <c r="AU1530" s="18" t="s">
        <v>103</v>
      </c>
    </row>
    <row r="1531" spans="2:65" s="1" customFormat="1" ht="10.199999999999999">
      <c r="B1531" s="34"/>
      <c r="D1531" s="151" t="s">
        <v>412</v>
      </c>
      <c r="F1531" s="165" t="s">
        <v>1286</v>
      </c>
      <c r="L1531" s="34"/>
      <c r="M1531" s="149"/>
      <c r="T1531" s="55"/>
      <c r="AU1531" s="18" t="s">
        <v>103</v>
      </c>
    </row>
    <row r="1532" spans="2:65" s="1" customFormat="1" ht="10.199999999999999">
      <c r="B1532" s="34"/>
      <c r="D1532" s="151" t="s">
        <v>412</v>
      </c>
      <c r="F1532" s="166" t="s">
        <v>1287</v>
      </c>
      <c r="H1532" s="167">
        <v>27.097000000000001</v>
      </c>
      <c r="L1532" s="34"/>
      <c r="M1532" s="149"/>
      <c r="T1532" s="55"/>
      <c r="AU1532" s="18" t="s">
        <v>103</v>
      </c>
    </row>
    <row r="1533" spans="2:65" s="1" customFormat="1" ht="10.199999999999999">
      <c r="B1533" s="34"/>
      <c r="D1533" s="151" t="s">
        <v>412</v>
      </c>
      <c r="F1533" s="165" t="s">
        <v>1288</v>
      </c>
      <c r="L1533" s="34"/>
      <c r="M1533" s="149"/>
      <c r="T1533" s="55"/>
      <c r="AU1533" s="18" t="s">
        <v>103</v>
      </c>
    </row>
    <row r="1534" spans="2:65" s="1" customFormat="1" ht="10.199999999999999">
      <c r="B1534" s="34"/>
      <c r="D1534" s="151" t="s">
        <v>412</v>
      </c>
      <c r="F1534" s="166" t="s">
        <v>1289</v>
      </c>
      <c r="H1534" s="167">
        <v>9.7889999999999997</v>
      </c>
      <c r="L1534" s="34"/>
      <c r="M1534" s="149"/>
      <c r="T1534" s="55"/>
      <c r="AU1534" s="18" t="s">
        <v>103</v>
      </c>
    </row>
    <row r="1535" spans="2:65" s="13" customFormat="1" ht="10.199999999999999">
      <c r="B1535" s="157"/>
      <c r="D1535" s="151" t="s">
        <v>398</v>
      </c>
      <c r="F1535" s="158" t="s">
        <v>1310</v>
      </c>
      <c r="H1535" s="160">
        <v>297.416</v>
      </c>
      <c r="I1535" s="161"/>
      <c r="L1535" s="157"/>
      <c r="M1535" s="162"/>
      <c r="T1535" s="163"/>
      <c r="AT1535" s="164" t="s">
        <v>398</v>
      </c>
      <c r="AU1535" s="164" t="s">
        <v>103</v>
      </c>
      <c r="AV1535" s="13" t="s">
        <v>91</v>
      </c>
      <c r="AW1535" s="13" t="s">
        <v>4</v>
      </c>
      <c r="AX1535" s="13" t="s">
        <v>89</v>
      </c>
      <c r="AY1535" s="164" t="s">
        <v>386</v>
      </c>
    </row>
    <row r="1536" spans="2:65" s="1" customFormat="1" ht="24.15" customHeight="1">
      <c r="B1536" s="34"/>
      <c r="C1536" s="168" t="s">
        <v>1311</v>
      </c>
      <c r="D1536" s="168" t="s">
        <v>523</v>
      </c>
      <c r="E1536" s="169" t="s">
        <v>1312</v>
      </c>
      <c r="F1536" s="170" t="s">
        <v>1313</v>
      </c>
      <c r="G1536" s="171" t="s">
        <v>689</v>
      </c>
      <c r="H1536" s="172">
        <v>22.44</v>
      </c>
      <c r="I1536" s="173"/>
      <c r="J1536" s="174">
        <f>ROUND(I1536*H1536,2)</f>
        <v>0</v>
      </c>
      <c r="K1536" s="170" t="s">
        <v>394</v>
      </c>
      <c r="L1536" s="175"/>
      <c r="M1536" s="176" t="s">
        <v>35</v>
      </c>
      <c r="N1536" s="177" t="s">
        <v>52</v>
      </c>
      <c r="P1536" s="142">
        <f>O1536*H1536</f>
        <v>0</v>
      </c>
      <c r="Q1536" s="142">
        <v>6.5670000000000006E-2</v>
      </c>
      <c r="R1536" s="142">
        <f>Q1536*H1536</f>
        <v>1.4736348000000001</v>
      </c>
      <c r="S1536" s="142">
        <v>0</v>
      </c>
      <c r="T1536" s="143">
        <f>S1536*H1536</f>
        <v>0</v>
      </c>
      <c r="AR1536" s="144" t="s">
        <v>470</v>
      </c>
      <c r="AT1536" s="144" t="s">
        <v>523</v>
      </c>
      <c r="AU1536" s="144" t="s">
        <v>103</v>
      </c>
      <c r="AY1536" s="18" t="s">
        <v>386</v>
      </c>
      <c r="BE1536" s="145">
        <f>IF(N1536="základní",J1536,0)</f>
        <v>0</v>
      </c>
      <c r="BF1536" s="145">
        <f>IF(N1536="snížená",J1536,0)</f>
        <v>0</v>
      </c>
      <c r="BG1536" s="145">
        <f>IF(N1536="zákl. přenesená",J1536,0)</f>
        <v>0</v>
      </c>
      <c r="BH1536" s="145">
        <f>IF(N1536="sníž. přenesená",J1536,0)</f>
        <v>0</v>
      </c>
      <c r="BI1536" s="145">
        <f>IF(N1536="nulová",J1536,0)</f>
        <v>0</v>
      </c>
      <c r="BJ1536" s="18" t="s">
        <v>89</v>
      </c>
      <c r="BK1536" s="145">
        <f>ROUND(I1536*H1536,2)</f>
        <v>0</v>
      </c>
      <c r="BL1536" s="18" t="s">
        <v>116</v>
      </c>
      <c r="BM1536" s="144" t="s">
        <v>1314</v>
      </c>
    </row>
    <row r="1537" spans="2:65" s="12" customFormat="1" ht="10.199999999999999">
      <c r="B1537" s="150"/>
      <c r="D1537" s="151" t="s">
        <v>398</v>
      </c>
      <c r="E1537" s="152" t="s">
        <v>35</v>
      </c>
      <c r="F1537" s="153" t="s">
        <v>399</v>
      </c>
      <c r="H1537" s="152" t="s">
        <v>35</v>
      </c>
      <c r="I1537" s="154"/>
      <c r="L1537" s="150"/>
      <c r="M1537" s="155"/>
      <c r="T1537" s="156"/>
      <c r="AT1537" s="152" t="s">
        <v>398</v>
      </c>
      <c r="AU1537" s="152" t="s">
        <v>103</v>
      </c>
      <c r="AV1537" s="12" t="s">
        <v>89</v>
      </c>
      <c r="AW1537" s="12" t="s">
        <v>42</v>
      </c>
      <c r="AX1537" s="12" t="s">
        <v>81</v>
      </c>
      <c r="AY1537" s="152" t="s">
        <v>386</v>
      </c>
    </row>
    <row r="1538" spans="2:65" s="12" customFormat="1" ht="10.199999999999999">
      <c r="B1538" s="150"/>
      <c r="D1538" s="151" t="s">
        <v>398</v>
      </c>
      <c r="E1538" s="152" t="s">
        <v>35</v>
      </c>
      <c r="F1538" s="153" t="s">
        <v>1273</v>
      </c>
      <c r="H1538" s="152" t="s">
        <v>35</v>
      </c>
      <c r="I1538" s="154"/>
      <c r="L1538" s="150"/>
      <c r="M1538" s="155"/>
      <c r="T1538" s="156"/>
      <c r="AT1538" s="152" t="s">
        <v>398</v>
      </c>
      <c r="AU1538" s="152" t="s">
        <v>103</v>
      </c>
      <c r="AV1538" s="12" t="s">
        <v>89</v>
      </c>
      <c r="AW1538" s="12" t="s">
        <v>42</v>
      </c>
      <c r="AX1538" s="12" t="s">
        <v>81</v>
      </c>
      <c r="AY1538" s="152" t="s">
        <v>386</v>
      </c>
    </row>
    <row r="1539" spans="2:65" s="13" customFormat="1" ht="10.199999999999999">
      <c r="B1539" s="157"/>
      <c r="D1539" s="151" t="s">
        <v>398</v>
      </c>
      <c r="E1539" s="158" t="s">
        <v>35</v>
      </c>
      <c r="F1539" s="159" t="s">
        <v>140</v>
      </c>
      <c r="H1539" s="160">
        <v>22</v>
      </c>
      <c r="I1539" s="161"/>
      <c r="L1539" s="157"/>
      <c r="M1539" s="162"/>
      <c r="T1539" s="163"/>
      <c r="AT1539" s="164" t="s">
        <v>398</v>
      </c>
      <c r="AU1539" s="164" t="s">
        <v>103</v>
      </c>
      <c r="AV1539" s="13" t="s">
        <v>91</v>
      </c>
      <c r="AW1539" s="13" t="s">
        <v>42</v>
      </c>
      <c r="AX1539" s="13" t="s">
        <v>89</v>
      </c>
      <c r="AY1539" s="164" t="s">
        <v>386</v>
      </c>
    </row>
    <row r="1540" spans="2:65" s="1" customFormat="1" ht="10.199999999999999">
      <c r="B1540" s="34"/>
      <c r="D1540" s="151" t="s">
        <v>412</v>
      </c>
      <c r="F1540" s="165" t="s">
        <v>1294</v>
      </c>
      <c r="L1540" s="34"/>
      <c r="M1540" s="149"/>
      <c r="T1540" s="55"/>
      <c r="AU1540" s="18" t="s">
        <v>103</v>
      </c>
    </row>
    <row r="1541" spans="2:65" s="1" customFormat="1" ht="10.199999999999999">
      <c r="B1541" s="34"/>
      <c r="D1541" s="151" t="s">
        <v>412</v>
      </c>
      <c r="F1541" s="166" t="s">
        <v>1295</v>
      </c>
      <c r="H1541" s="167">
        <v>22</v>
      </c>
      <c r="L1541" s="34"/>
      <c r="M1541" s="149"/>
      <c r="T1541" s="55"/>
      <c r="AU1541" s="18" t="s">
        <v>103</v>
      </c>
    </row>
    <row r="1542" spans="2:65" s="13" customFormat="1" ht="10.199999999999999">
      <c r="B1542" s="157"/>
      <c r="D1542" s="151" t="s">
        <v>398</v>
      </c>
      <c r="F1542" s="158" t="s">
        <v>1315</v>
      </c>
      <c r="H1542" s="160">
        <v>22.44</v>
      </c>
      <c r="I1542" s="161"/>
      <c r="L1542" s="157"/>
      <c r="M1542" s="162"/>
      <c r="T1542" s="163"/>
      <c r="AT1542" s="164" t="s">
        <v>398</v>
      </c>
      <c r="AU1542" s="164" t="s">
        <v>103</v>
      </c>
      <c r="AV1542" s="13" t="s">
        <v>91</v>
      </c>
      <c r="AW1542" s="13" t="s">
        <v>4</v>
      </c>
      <c r="AX1542" s="13" t="s">
        <v>89</v>
      </c>
      <c r="AY1542" s="164" t="s">
        <v>386</v>
      </c>
    </row>
    <row r="1543" spans="2:65" s="1" customFormat="1" ht="55.5" customHeight="1">
      <c r="B1543" s="34"/>
      <c r="C1543" s="133" t="s">
        <v>1316</v>
      </c>
      <c r="D1543" s="133" t="s">
        <v>390</v>
      </c>
      <c r="E1543" s="134" t="s">
        <v>1317</v>
      </c>
      <c r="F1543" s="135" t="s">
        <v>1318</v>
      </c>
      <c r="G1543" s="136" t="s">
        <v>689</v>
      </c>
      <c r="H1543" s="137">
        <v>16.587</v>
      </c>
      <c r="I1543" s="138"/>
      <c r="J1543" s="139">
        <f>ROUND(I1543*H1543,2)</f>
        <v>0</v>
      </c>
      <c r="K1543" s="135" t="s">
        <v>394</v>
      </c>
      <c r="L1543" s="34"/>
      <c r="M1543" s="140" t="s">
        <v>35</v>
      </c>
      <c r="N1543" s="141" t="s">
        <v>52</v>
      </c>
      <c r="P1543" s="142">
        <f>O1543*H1543</f>
        <v>0</v>
      </c>
      <c r="Q1543" s="142">
        <v>0.34690577</v>
      </c>
      <c r="R1543" s="142">
        <f>Q1543*H1543</f>
        <v>5.75412600699</v>
      </c>
      <c r="S1543" s="142">
        <v>0</v>
      </c>
      <c r="T1543" s="143">
        <f>S1543*H1543</f>
        <v>0</v>
      </c>
      <c r="AR1543" s="144" t="s">
        <v>116</v>
      </c>
      <c r="AT1543" s="144" t="s">
        <v>390</v>
      </c>
      <c r="AU1543" s="144" t="s">
        <v>103</v>
      </c>
      <c r="AY1543" s="18" t="s">
        <v>386</v>
      </c>
      <c r="BE1543" s="145">
        <f>IF(N1543="základní",J1543,0)</f>
        <v>0</v>
      </c>
      <c r="BF1543" s="145">
        <f>IF(N1543="snížená",J1543,0)</f>
        <v>0</v>
      </c>
      <c r="BG1543" s="145">
        <f>IF(N1543="zákl. přenesená",J1543,0)</f>
        <v>0</v>
      </c>
      <c r="BH1543" s="145">
        <f>IF(N1543="sníž. přenesená",J1543,0)</f>
        <v>0</v>
      </c>
      <c r="BI1543" s="145">
        <f>IF(N1543="nulová",J1543,0)</f>
        <v>0</v>
      </c>
      <c r="BJ1543" s="18" t="s">
        <v>89</v>
      </c>
      <c r="BK1543" s="145">
        <f>ROUND(I1543*H1543,2)</f>
        <v>0</v>
      </c>
      <c r="BL1543" s="18" t="s">
        <v>116</v>
      </c>
      <c r="BM1543" s="144" t="s">
        <v>1319</v>
      </c>
    </row>
    <row r="1544" spans="2:65" s="1" customFormat="1" ht="10.199999999999999">
      <c r="B1544" s="34"/>
      <c r="D1544" s="146" t="s">
        <v>396</v>
      </c>
      <c r="F1544" s="147" t="s">
        <v>1320</v>
      </c>
      <c r="I1544" s="148"/>
      <c r="L1544" s="34"/>
      <c r="M1544" s="149"/>
      <c r="T1544" s="55"/>
      <c r="AT1544" s="18" t="s">
        <v>396</v>
      </c>
      <c r="AU1544" s="18" t="s">
        <v>103</v>
      </c>
    </row>
    <row r="1545" spans="2:65" s="12" customFormat="1" ht="10.199999999999999">
      <c r="B1545" s="150"/>
      <c r="D1545" s="151" t="s">
        <v>398</v>
      </c>
      <c r="E1545" s="152" t="s">
        <v>35</v>
      </c>
      <c r="F1545" s="153" t="s">
        <v>399</v>
      </c>
      <c r="H1545" s="152" t="s">
        <v>35</v>
      </c>
      <c r="I1545" s="154"/>
      <c r="L1545" s="150"/>
      <c r="M1545" s="155"/>
      <c r="T1545" s="156"/>
      <c r="AT1545" s="152" t="s">
        <v>398</v>
      </c>
      <c r="AU1545" s="152" t="s">
        <v>103</v>
      </c>
      <c r="AV1545" s="12" t="s">
        <v>89</v>
      </c>
      <c r="AW1545" s="12" t="s">
        <v>42</v>
      </c>
      <c r="AX1545" s="12" t="s">
        <v>81</v>
      </c>
      <c r="AY1545" s="152" t="s">
        <v>386</v>
      </c>
    </row>
    <row r="1546" spans="2:65" s="12" customFormat="1" ht="10.199999999999999">
      <c r="B1546" s="150"/>
      <c r="D1546" s="151" t="s">
        <v>398</v>
      </c>
      <c r="E1546" s="152" t="s">
        <v>35</v>
      </c>
      <c r="F1546" s="153" t="s">
        <v>1261</v>
      </c>
      <c r="H1546" s="152" t="s">
        <v>35</v>
      </c>
      <c r="I1546" s="154"/>
      <c r="L1546" s="150"/>
      <c r="M1546" s="155"/>
      <c r="T1546" s="156"/>
      <c r="AT1546" s="152" t="s">
        <v>398</v>
      </c>
      <c r="AU1546" s="152" t="s">
        <v>103</v>
      </c>
      <c r="AV1546" s="12" t="s">
        <v>89</v>
      </c>
      <c r="AW1546" s="12" t="s">
        <v>42</v>
      </c>
      <c r="AX1546" s="12" t="s">
        <v>81</v>
      </c>
      <c r="AY1546" s="152" t="s">
        <v>386</v>
      </c>
    </row>
    <row r="1547" spans="2:65" s="12" customFormat="1" ht="10.199999999999999">
      <c r="B1547" s="150"/>
      <c r="D1547" s="151" t="s">
        <v>398</v>
      </c>
      <c r="E1547" s="152" t="s">
        <v>35</v>
      </c>
      <c r="F1547" s="153" t="s">
        <v>1262</v>
      </c>
      <c r="H1547" s="152" t="s">
        <v>35</v>
      </c>
      <c r="I1547" s="154"/>
      <c r="L1547" s="150"/>
      <c r="M1547" s="155"/>
      <c r="T1547" s="156"/>
      <c r="AT1547" s="152" t="s">
        <v>398</v>
      </c>
      <c r="AU1547" s="152" t="s">
        <v>103</v>
      </c>
      <c r="AV1547" s="12" t="s">
        <v>89</v>
      </c>
      <c r="AW1547" s="12" t="s">
        <v>42</v>
      </c>
      <c r="AX1547" s="12" t="s">
        <v>81</v>
      </c>
      <c r="AY1547" s="152" t="s">
        <v>386</v>
      </c>
    </row>
    <row r="1548" spans="2:65" s="12" customFormat="1" ht="20.399999999999999">
      <c r="B1548" s="150"/>
      <c r="D1548" s="151" t="s">
        <v>398</v>
      </c>
      <c r="E1548" s="152" t="s">
        <v>35</v>
      </c>
      <c r="F1548" s="153" t="s">
        <v>1321</v>
      </c>
      <c r="H1548" s="152" t="s">
        <v>35</v>
      </c>
      <c r="I1548" s="154"/>
      <c r="L1548" s="150"/>
      <c r="M1548" s="155"/>
      <c r="T1548" s="156"/>
      <c r="AT1548" s="152" t="s">
        <v>398</v>
      </c>
      <c r="AU1548" s="152" t="s">
        <v>103</v>
      </c>
      <c r="AV1548" s="12" t="s">
        <v>89</v>
      </c>
      <c r="AW1548" s="12" t="s">
        <v>42</v>
      </c>
      <c r="AX1548" s="12" t="s">
        <v>81</v>
      </c>
      <c r="AY1548" s="152" t="s">
        <v>386</v>
      </c>
    </row>
    <row r="1549" spans="2:65" s="13" customFormat="1" ht="10.199999999999999">
      <c r="B1549" s="157"/>
      <c r="D1549" s="151" t="s">
        <v>398</v>
      </c>
      <c r="E1549" s="158" t="s">
        <v>35</v>
      </c>
      <c r="F1549" s="159" t="s">
        <v>122</v>
      </c>
      <c r="H1549" s="160">
        <v>16.587</v>
      </c>
      <c r="I1549" s="161"/>
      <c r="L1549" s="157"/>
      <c r="M1549" s="162"/>
      <c r="T1549" s="163"/>
      <c r="AT1549" s="164" t="s">
        <v>398</v>
      </c>
      <c r="AU1549" s="164" t="s">
        <v>103</v>
      </c>
      <c r="AV1549" s="13" t="s">
        <v>91</v>
      </c>
      <c r="AW1549" s="13" t="s">
        <v>42</v>
      </c>
      <c r="AX1549" s="13" t="s">
        <v>89</v>
      </c>
      <c r="AY1549" s="164" t="s">
        <v>386</v>
      </c>
    </row>
    <row r="1550" spans="2:65" s="1" customFormat="1" ht="10.199999999999999">
      <c r="B1550" s="34"/>
      <c r="D1550" s="151" t="s">
        <v>412</v>
      </c>
      <c r="F1550" s="165" t="s">
        <v>1322</v>
      </c>
      <c r="L1550" s="34"/>
      <c r="M1550" s="149"/>
      <c r="T1550" s="55"/>
      <c r="AU1550" s="18" t="s">
        <v>103</v>
      </c>
    </row>
    <row r="1551" spans="2:65" s="1" customFormat="1" ht="10.199999999999999">
      <c r="B1551" s="34"/>
      <c r="D1551" s="151" t="s">
        <v>412</v>
      </c>
      <c r="F1551" s="166" t="s">
        <v>124</v>
      </c>
      <c r="H1551" s="167">
        <v>16.587</v>
      </c>
      <c r="L1551" s="34"/>
      <c r="M1551" s="149"/>
      <c r="T1551" s="55"/>
      <c r="AU1551" s="18" t="s">
        <v>103</v>
      </c>
    </row>
    <row r="1552" spans="2:65" s="1" customFormat="1" ht="24.15" customHeight="1">
      <c r="B1552" s="34"/>
      <c r="C1552" s="168" t="s">
        <v>1323</v>
      </c>
      <c r="D1552" s="168" t="s">
        <v>523</v>
      </c>
      <c r="E1552" s="169" t="s">
        <v>1324</v>
      </c>
      <c r="F1552" s="170" t="s">
        <v>1325</v>
      </c>
      <c r="G1552" s="171" t="s">
        <v>689</v>
      </c>
      <c r="H1552" s="172">
        <v>16.919</v>
      </c>
      <c r="I1552" s="173"/>
      <c r="J1552" s="174">
        <f>ROUND(I1552*H1552,2)</f>
        <v>0</v>
      </c>
      <c r="K1552" s="170" t="s">
        <v>394</v>
      </c>
      <c r="L1552" s="175"/>
      <c r="M1552" s="176" t="s">
        <v>35</v>
      </c>
      <c r="N1552" s="177" t="s">
        <v>52</v>
      </c>
      <c r="P1552" s="142">
        <f>O1552*H1552</f>
        <v>0</v>
      </c>
      <c r="Q1552" s="142">
        <v>0.11167000000000001</v>
      </c>
      <c r="R1552" s="142">
        <f>Q1552*H1552</f>
        <v>1.8893447300000001</v>
      </c>
      <c r="S1552" s="142">
        <v>0</v>
      </c>
      <c r="T1552" s="143">
        <f>S1552*H1552</f>
        <v>0</v>
      </c>
      <c r="AR1552" s="144" t="s">
        <v>470</v>
      </c>
      <c r="AT1552" s="144" t="s">
        <v>523</v>
      </c>
      <c r="AU1552" s="144" t="s">
        <v>103</v>
      </c>
      <c r="AY1552" s="18" t="s">
        <v>386</v>
      </c>
      <c r="BE1552" s="145">
        <f>IF(N1552="základní",J1552,0)</f>
        <v>0</v>
      </c>
      <c r="BF1552" s="145">
        <f>IF(N1552="snížená",J1552,0)</f>
        <v>0</v>
      </c>
      <c r="BG1552" s="145">
        <f>IF(N1552="zákl. přenesená",J1552,0)</f>
        <v>0</v>
      </c>
      <c r="BH1552" s="145">
        <f>IF(N1552="sníž. přenesená",J1552,0)</f>
        <v>0</v>
      </c>
      <c r="BI1552" s="145">
        <f>IF(N1552="nulová",J1552,0)</f>
        <v>0</v>
      </c>
      <c r="BJ1552" s="18" t="s">
        <v>89</v>
      </c>
      <c r="BK1552" s="145">
        <f>ROUND(I1552*H1552,2)</f>
        <v>0</v>
      </c>
      <c r="BL1552" s="18" t="s">
        <v>116</v>
      </c>
      <c r="BM1552" s="144" t="s">
        <v>1326</v>
      </c>
    </row>
    <row r="1553" spans="2:65" s="13" customFormat="1" ht="10.199999999999999">
      <c r="B1553" s="157"/>
      <c r="D1553" s="151" t="s">
        <v>398</v>
      </c>
      <c r="F1553" s="158" t="s">
        <v>1327</v>
      </c>
      <c r="H1553" s="160">
        <v>16.919</v>
      </c>
      <c r="I1553" s="161"/>
      <c r="L1553" s="157"/>
      <c r="M1553" s="162"/>
      <c r="T1553" s="163"/>
      <c r="AT1553" s="164" t="s">
        <v>398</v>
      </c>
      <c r="AU1553" s="164" t="s">
        <v>103</v>
      </c>
      <c r="AV1553" s="13" t="s">
        <v>91</v>
      </c>
      <c r="AW1553" s="13" t="s">
        <v>4</v>
      </c>
      <c r="AX1553" s="13" t="s">
        <v>89</v>
      </c>
      <c r="AY1553" s="164" t="s">
        <v>386</v>
      </c>
    </row>
    <row r="1554" spans="2:65" s="1" customFormat="1" ht="49.05" customHeight="1">
      <c r="B1554" s="34"/>
      <c r="C1554" s="133" t="s">
        <v>1328</v>
      </c>
      <c r="D1554" s="133" t="s">
        <v>390</v>
      </c>
      <c r="E1554" s="134" t="s">
        <v>1329</v>
      </c>
      <c r="F1554" s="135" t="s">
        <v>1330</v>
      </c>
      <c r="G1554" s="136" t="s">
        <v>689</v>
      </c>
      <c r="H1554" s="137">
        <v>108.574</v>
      </c>
      <c r="I1554" s="138"/>
      <c r="J1554" s="139">
        <f>ROUND(I1554*H1554,2)</f>
        <v>0</v>
      </c>
      <c r="K1554" s="135" t="s">
        <v>394</v>
      </c>
      <c r="L1554" s="34"/>
      <c r="M1554" s="140" t="s">
        <v>35</v>
      </c>
      <c r="N1554" s="141" t="s">
        <v>52</v>
      </c>
      <c r="P1554" s="142">
        <f>O1554*H1554</f>
        <v>0</v>
      </c>
      <c r="Q1554" s="142">
        <v>0.14041960000000001</v>
      </c>
      <c r="R1554" s="142">
        <f>Q1554*H1554</f>
        <v>15.245917650400001</v>
      </c>
      <c r="S1554" s="142">
        <v>0</v>
      </c>
      <c r="T1554" s="143">
        <f>S1554*H1554</f>
        <v>0</v>
      </c>
      <c r="AR1554" s="144" t="s">
        <v>116</v>
      </c>
      <c r="AT1554" s="144" t="s">
        <v>390</v>
      </c>
      <c r="AU1554" s="144" t="s">
        <v>103</v>
      </c>
      <c r="AY1554" s="18" t="s">
        <v>386</v>
      </c>
      <c r="BE1554" s="145">
        <f>IF(N1554="základní",J1554,0)</f>
        <v>0</v>
      </c>
      <c r="BF1554" s="145">
        <f>IF(N1554="snížená",J1554,0)</f>
        <v>0</v>
      </c>
      <c r="BG1554" s="145">
        <f>IF(N1554="zákl. přenesená",J1554,0)</f>
        <v>0</v>
      </c>
      <c r="BH1554" s="145">
        <f>IF(N1554="sníž. přenesená",J1554,0)</f>
        <v>0</v>
      </c>
      <c r="BI1554" s="145">
        <f>IF(N1554="nulová",J1554,0)</f>
        <v>0</v>
      </c>
      <c r="BJ1554" s="18" t="s">
        <v>89</v>
      </c>
      <c r="BK1554" s="145">
        <f>ROUND(I1554*H1554,2)</f>
        <v>0</v>
      </c>
      <c r="BL1554" s="18" t="s">
        <v>116</v>
      </c>
      <c r="BM1554" s="144" t="s">
        <v>1331</v>
      </c>
    </row>
    <row r="1555" spans="2:65" s="1" customFormat="1" ht="10.199999999999999">
      <c r="B1555" s="34"/>
      <c r="D1555" s="146" t="s">
        <v>396</v>
      </c>
      <c r="F1555" s="147" t="s">
        <v>1332</v>
      </c>
      <c r="I1555" s="148"/>
      <c r="L1555" s="34"/>
      <c r="M1555" s="149"/>
      <c r="T1555" s="55"/>
      <c r="AT1555" s="18" t="s">
        <v>396</v>
      </c>
      <c r="AU1555" s="18" t="s">
        <v>103</v>
      </c>
    </row>
    <row r="1556" spans="2:65" s="12" customFormat="1" ht="10.199999999999999">
      <c r="B1556" s="150"/>
      <c r="D1556" s="151" t="s">
        <v>398</v>
      </c>
      <c r="E1556" s="152" t="s">
        <v>35</v>
      </c>
      <c r="F1556" s="153" t="s">
        <v>399</v>
      </c>
      <c r="H1556" s="152" t="s">
        <v>35</v>
      </c>
      <c r="I1556" s="154"/>
      <c r="L1556" s="150"/>
      <c r="M1556" s="155"/>
      <c r="T1556" s="156"/>
      <c r="AT1556" s="152" t="s">
        <v>398</v>
      </c>
      <c r="AU1556" s="152" t="s">
        <v>103</v>
      </c>
      <c r="AV1556" s="12" t="s">
        <v>89</v>
      </c>
      <c r="AW1556" s="12" t="s">
        <v>42</v>
      </c>
      <c r="AX1556" s="12" t="s">
        <v>81</v>
      </c>
      <c r="AY1556" s="152" t="s">
        <v>386</v>
      </c>
    </row>
    <row r="1557" spans="2:65" s="12" customFormat="1" ht="10.199999999999999">
      <c r="B1557" s="150"/>
      <c r="D1557" s="151" t="s">
        <v>398</v>
      </c>
      <c r="E1557" s="152" t="s">
        <v>35</v>
      </c>
      <c r="F1557" s="153" t="s">
        <v>1261</v>
      </c>
      <c r="H1557" s="152" t="s">
        <v>35</v>
      </c>
      <c r="I1557" s="154"/>
      <c r="L1557" s="150"/>
      <c r="M1557" s="155"/>
      <c r="T1557" s="156"/>
      <c r="AT1557" s="152" t="s">
        <v>398</v>
      </c>
      <c r="AU1557" s="152" t="s">
        <v>103</v>
      </c>
      <c r="AV1557" s="12" t="s">
        <v>89</v>
      </c>
      <c r="AW1557" s="12" t="s">
        <v>42</v>
      </c>
      <c r="AX1557" s="12" t="s">
        <v>81</v>
      </c>
      <c r="AY1557" s="152" t="s">
        <v>386</v>
      </c>
    </row>
    <row r="1558" spans="2:65" s="12" customFormat="1" ht="10.199999999999999">
      <c r="B1558" s="150"/>
      <c r="D1558" s="151" t="s">
        <v>398</v>
      </c>
      <c r="E1558" s="152" t="s">
        <v>35</v>
      </c>
      <c r="F1558" s="153" t="s">
        <v>1262</v>
      </c>
      <c r="H1558" s="152" t="s">
        <v>35</v>
      </c>
      <c r="I1558" s="154"/>
      <c r="L1558" s="150"/>
      <c r="M1558" s="155"/>
      <c r="T1558" s="156"/>
      <c r="AT1558" s="152" t="s">
        <v>398</v>
      </c>
      <c r="AU1558" s="152" t="s">
        <v>103</v>
      </c>
      <c r="AV1558" s="12" t="s">
        <v>89</v>
      </c>
      <c r="AW1558" s="12" t="s">
        <v>42</v>
      </c>
      <c r="AX1558" s="12" t="s">
        <v>81</v>
      </c>
      <c r="AY1558" s="152" t="s">
        <v>386</v>
      </c>
    </row>
    <row r="1559" spans="2:65" s="12" customFormat="1" ht="10.199999999999999">
      <c r="B1559" s="150"/>
      <c r="D1559" s="151" t="s">
        <v>398</v>
      </c>
      <c r="E1559" s="152" t="s">
        <v>35</v>
      </c>
      <c r="F1559" s="153" t="s">
        <v>1333</v>
      </c>
      <c r="H1559" s="152" t="s">
        <v>35</v>
      </c>
      <c r="I1559" s="154"/>
      <c r="L1559" s="150"/>
      <c r="M1559" s="155"/>
      <c r="T1559" s="156"/>
      <c r="AT1559" s="152" t="s">
        <v>398</v>
      </c>
      <c r="AU1559" s="152" t="s">
        <v>103</v>
      </c>
      <c r="AV1559" s="12" t="s">
        <v>89</v>
      </c>
      <c r="AW1559" s="12" t="s">
        <v>42</v>
      </c>
      <c r="AX1559" s="12" t="s">
        <v>81</v>
      </c>
      <c r="AY1559" s="152" t="s">
        <v>386</v>
      </c>
    </row>
    <row r="1560" spans="2:65" s="12" customFormat="1" ht="10.199999999999999">
      <c r="B1560" s="150"/>
      <c r="D1560" s="151" t="s">
        <v>398</v>
      </c>
      <c r="E1560" s="152" t="s">
        <v>35</v>
      </c>
      <c r="F1560" s="153" t="s">
        <v>1334</v>
      </c>
      <c r="H1560" s="152" t="s">
        <v>35</v>
      </c>
      <c r="I1560" s="154"/>
      <c r="L1560" s="150"/>
      <c r="M1560" s="155"/>
      <c r="T1560" s="156"/>
      <c r="AT1560" s="152" t="s">
        <v>398</v>
      </c>
      <c r="AU1560" s="152" t="s">
        <v>103</v>
      </c>
      <c r="AV1560" s="12" t="s">
        <v>89</v>
      </c>
      <c r="AW1560" s="12" t="s">
        <v>42</v>
      </c>
      <c r="AX1560" s="12" t="s">
        <v>81</v>
      </c>
      <c r="AY1560" s="152" t="s">
        <v>386</v>
      </c>
    </row>
    <row r="1561" spans="2:65" s="13" customFormat="1" ht="10.199999999999999">
      <c r="B1561" s="157"/>
      <c r="D1561" s="151" t="s">
        <v>398</v>
      </c>
      <c r="E1561" s="158" t="s">
        <v>35</v>
      </c>
      <c r="F1561" s="159" t="s">
        <v>125</v>
      </c>
      <c r="H1561" s="160">
        <v>108.574</v>
      </c>
      <c r="I1561" s="161"/>
      <c r="L1561" s="157"/>
      <c r="M1561" s="162"/>
      <c r="T1561" s="163"/>
      <c r="AT1561" s="164" t="s">
        <v>398</v>
      </c>
      <c r="AU1561" s="164" t="s">
        <v>103</v>
      </c>
      <c r="AV1561" s="13" t="s">
        <v>91</v>
      </c>
      <c r="AW1561" s="13" t="s">
        <v>42</v>
      </c>
      <c r="AX1561" s="13" t="s">
        <v>89</v>
      </c>
      <c r="AY1561" s="164" t="s">
        <v>386</v>
      </c>
    </row>
    <row r="1562" spans="2:65" s="1" customFormat="1" ht="10.199999999999999">
      <c r="B1562" s="34"/>
      <c r="D1562" s="151" t="s">
        <v>412</v>
      </c>
      <c r="F1562" s="165" t="s">
        <v>1335</v>
      </c>
      <c r="L1562" s="34"/>
      <c r="M1562" s="149"/>
      <c r="T1562" s="55"/>
      <c r="AU1562" s="18" t="s">
        <v>103</v>
      </c>
    </row>
    <row r="1563" spans="2:65" s="1" customFormat="1" ht="10.199999999999999">
      <c r="B1563" s="34"/>
      <c r="D1563" s="151" t="s">
        <v>412</v>
      </c>
      <c r="F1563" s="166" t="s">
        <v>1336</v>
      </c>
      <c r="H1563" s="167">
        <v>83.078000000000003</v>
      </c>
      <c r="L1563" s="34"/>
      <c r="M1563" s="149"/>
      <c r="T1563" s="55"/>
      <c r="AU1563" s="18" t="s">
        <v>103</v>
      </c>
    </row>
    <row r="1564" spans="2:65" s="1" customFormat="1" ht="10.199999999999999">
      <c r="B1564" s="34"/>
      <c r="D1564" s="151" t="s">
        <v>412</v>
      </c>
      <c r="F1564" s="165" t="s">
        <v>1337</v>
      </c>
      <c r="L1564" s="34"/>
      <c r="M1564" s="149"/>
      <c r="T1564" s="55"/>
      <c r="AU1564" s="18" t="s">
        <v>103</v>
      </c>
    </row>
    <row r="1565" spans="2:65" s="1" customFormat="1" ht="10.199999999999999">
      <c r="B1565" s="34"/>
      <c r="D1565" s="151" t="s">
        <v>412</v>
      </c>
      <c r="F1565" s="166" t="s">
        <v>1338</v>
      </c>
      <c r="H1565" s="167">
        <v>25.495999999999999</v>
      </c>
      <c r="L1565" s="34"/>
      <c r="M1565" s="149"/>
      <c r="T1565" s="55"/>
      <c r="AU1565" s="18" t="s">
        <v>103</v>
      </c>
    </row>
    <row r="1566" spans="2:65" s="1" customFormat="1" ht="16.5" customHeight="1">
      <c r="B1566" s="34"/>
      <c r="C1566" s="168" t="s">
        <v>1339</v>
      </c>
      <c r="D1566" s="168" t="s">
        <v>523</v>
      </c>
      <c r="E1566" s="169" t="s">
        <v>1340</v>
      </c>
      <c r="F1566" s="170" t="s">
        <v>1341</v>
      </c>
      <c r="G1566" s="171" t="s">
        <v>689</v>
      </c>
      <c r="H1566" s="172">
        <v>110.745</v>
      </c>
      <c r="I1566" s="173"/>
      <c r="J1566" s="174">
        <f>ROUND(I1566*H1566,2)</f>
        <v>0</v>
      </c>
      <c r="K1566" s="170" t="s">
        <v>394</v>
      </c>
      <c r="L1566" s="175"/>
      <c r="M1566" s="176" t="s">
        <v>35</v>
      </c>
      <c r="N1566" s="177" t="s">
        <v>52</v>
      </c>
      <c r="P1566" s="142">
        <f>O1566*H1566</f>
        <v>0</v>
      </c>
      <c r="Q1566" s="142">
        <v>2.4E-2</v>
      </c>
      <c r="R1566" s="142">
        <f>Q1566*H1566</f>
        <v>2.65788</v>
      </c>
      <c r="S1566" s="142">
        <v>0</v>
      </c>
      <c r="T1566" s="143">
        <f>S1566*H1566</f>
        <v>0</v>
      </c>
      <c r="AR1566" s="144" t="s">
        <v>470</v>
      </c>
      <c r="AT1566" s="144" t="s">
        <v>523</v>
      </c>
      <c r="AU1566" s="144" t="s">
        <v>103</v>
      </c>
      <c r="AY1566" s="18" t="s">
        <v>386</v>
      </c>
      <c r="BE1566" s="145">
        <f>IF(N1566="základní",J1566,0)</f>
        <v>0</v>
      </c>
      <c r="BF1566" s="145">
        <f>IF(N1566="snížená",J1566,0)</f>
        <v>0</v>
      </c>
      <c r="BG1566" s="145">
        <f>IF(N1566="zákl. přenesená",J1566,0)</f>
        <v>0</v>
      </c>
      <c r="BH1566" s="145">
        <f>IF(N1566="sníž. přenesená",J1566,0)</f>
        <v>0</v>
      </c>
      <c r="BI1566" s="145">
        <f>IF(N1566="nulová",J1566,0)</f>
        <v>0</v>
      </c>
      <c r="BJ1566" s="18" t="s">
        <v>89</v>
      </c>
      <c r="BK1566" s="145">
        <f>ROUND(I1566*H1566,2)</f>
        <v>0</v>
      </c>
      <c r="BL1566" s="18" t="s">
        <v>116</v>
      </c>
      <c r="BM1566" s="144" t="s">
        <v>1342</v>
      </c>
    </row>
    <row r="1567" spans="2:65" s="13" customFormat="1" ht="10.199999999999999">
      <c r="B1567" s="157"/>
      <c r="D1567" s="151" t="s">
        <v>398</v>
      </c>
      <c r="F1567" s="158" t="s">
        <v>1343</v>
      </c>
      <c r="H1567" s="160">
        <v>110.745</v>
      </c>
      <c r="I1567" s="161"/>
      <c r="L1567" s="157"/>
      <c r="M1567" s="162"/>
      <c r="T1567" s="163"/>
      <c r="AT1567" s="164" t="s">
        <v>398</v>
      </c>
      <c r="AU1567" s="164" t="s">
        <v>103</v>
      </c>
      <c r="AV1567" s="13" t="s">
        <v>91</v>
      </c>
      <c r="AW1567" s="13" t="s">
        <v>4</v>
      </c>
      <c r="AX1567" s="13" t="s">
        <v>89</v>
      </c>
      <c r="AY1567" s="164" t="s">
        <v>386</v>
      </c>
    </row>
    <row r="1568" spans="2:65" s="11" customFormat="1" ht="20.85" customHeight="1">
      <c r="B1568" s="121"/>
      <c r="D1568" s="122" t="s">
        <v>80</v>
      </c>
      <c r="E1568" s="131" t="s">
        <v>1344</v>
      </c>
      <c r="F1568" s="131" t="s">
        <v>1345</v>
      </c>
      <c r="I1568" s="124"/>
      <c r="J1568" s="132">
        <f>BK1568</f>
        <v>0</v>
      </c>
      <c r="L1568" s="121"/>
      <c r="M1568" s="126"/>
      <c r="P1568" s="127">
        <f>SUM(P1569:P1721)</f>
        <v>0</v>
      </c>
      <c r="R1568" s="127">
        <f>SUM(R1569:R1721)</f>
        <v>1.8858000000000002E-3</v>
      </c>
      <c r="T1568" s="128">
        <f>SUM(T1569:T1721)</f>
        <v>1425.6467900000002</v>
      </c>
      <c r="AR1568" s="122" t="s">
        <v>89</v>
      </c>
      <c r="AT1568" s="129" t="s">
        <v>80</v>
      </c>
      <c r="AU1568" s="129" t="s">
        <v>91</v>
      </c>
      <c r="AY1568" s="122" t="s">
        <v>386</v>
      </c>
      <c r="BK1568" s="130">
        <f>SUM(BK1569:BK1721)</f>
        <v>0</v>
      </c>
    </row>
    <row r="1569" spans="2:65" s="1" customFormat="1" ht="62.7" customHeight="1">
      <c r="B1569" s="34"/>
      <c r="C1569" s="133" t="s">
        <v>1346</v>
      </c>
      <c r="D1569" s="133" t="s">
        <v>390</v>
      </c>
      <c r="E1569" s="134" t="s">
        <v>1347</v>
      </c>
      <c r="F1569" s="135" t="s">
        <v>1348</v>
      </c>
      <c r="G1569" s="136" t="s">
        <v>442</v>
      </c>
      <c r="H1569" s="137">
        <v>73.11</v>
      </c>
      <c r="I1569" s="138"/>
      <c r="J1569" s="139">
        <f>ROUND(I1569*H1569,2)</f>
        <v>0</v>
      </c>
      <c r="K1569" s="135" t="s">
        <v>394</v>
      </c>
      <c r="L1569" s="34"/>
      <c r="M1569" s="140" t="s">
        <v>35</v>
      </c>
      <c r="N1569" s="141" t="s">
        <v>52</v>
      </c>
      <c r="P1569" s="142">
        <f>O1569*H1569</f>
        <v>0</v>
      </c>
      <c r="Q1569" s="142">
        <v>0</v>
      </c>
      <c r="R1569" s="142">
        <f>Q1569*H1569</f>
        <v>0</v>
      </c>
      <c r="S1569" s="142">
        <v>0.26</v>
      </c>
      <c r="T1569" s="143">
        <f>S1569*H1569</f>
        <v>19.008600000000001</v>
      </c>
      <c r="AR1569" s="144" t="s">
        <v>116</v>
      </c>
      <c r="AT1569" s="144" t="s">
        <v>390</v>
      </c>
      <c r="AU1569" s="144" t="s">
        <v>103</v>
      </c>
      <c r="AY1569" s="18" t="s">
        <v>386</v>
      </c>
      <c r="BE1569" s="145">
        <f>IF(N1569="základní",J1569,0)</f>
        <v>0</v>
      </c>
      <c r="BF1569" s="145">
        <f>IF(N1569="snížená",J1569,0)</f>
        <v>0</v>
      </c>
      <c r="BG1569" s="145">
        <f>IF(N1569="zákl. přenesená",J1569,0)</f>
        <v>0</v>
      </c>
      <c r="BH1569" s="145">
        <f>IF(N1569="sníž. přenesená",J1569,0)</f>
        <v>0</v>
      </c>
      <c r="BI1569" s="145">
        <f>IF(N1569="nulová",J1569,0)</f>
        <v>0</v>
      </c>
      <c r="BJ1569" s="18" t="s">
        <v>89</v>
      </c>
      <c r="BK1569" s="145">
        <f>ROUND(I1569*H1569,2)</f>
        <v>0</v>
      </c>
      <c r="BL1569" s="18" t="s">
        <v>116</v>
      </c>
      <c r="BM1569" s="144" t="s">
        <v>1349</v>
      </c>
    </row>
    <row r="1570" spans="2:65" s="1" customFormat="1" ht="10.199999999999999">
      <c r="B1570" s="34"/>
      <c r="D1570" s="146" t="s">
        <v>396</v>
      </c>
      <c r="F1570" s="147" t="s">
        <v>1350</v>
      </c>
      <c r="I1570" s="148"/>
      <c r="L1570" s="34"/>
      <c r="M1570" s="149"/>
      <c r="T1570" s="55"/>
      <c r="AT1570" s="18" t="s">
        <v>396</v>
      </c>
      <c r="AU1570" s="18" t="s">
        <v>103</v>
      </c>
    </row>
    <row r="1571" spans="2:65" s="12" customFormat="1" ht="10.199999999999999">
      <c r="B1571" s="150"/>
      <c r="D1571" s="151" t="s">
        <v>398</v>
      </c>
      <c r="E1571" s="152" t="s">
        <v>35</v>
      </c>
      <c r="F1571" s="153" t="s">
        <v>1351</v>
      </c>
      <c r="H1571" s="152" t="s">
        <v>35</v>
      </c>
      <c r="I1571" s="154"/>
      <c r="L1571" s="150"/>
      <c r="M1571" s="155"/>
      <c r="T1571" s="156"/>
      <c r="AT1571" s="152" t="s">
        <v>398</v>
      </c>
      <c r="AU1571" s="152" t="s">
        <v>103</v>
      </c>
      <c r="AV1571" s="12" t="s">
        <v>89</v>
      </c>
      <c r="AW1571" s="12" t="s">
        <v>42</v>
      </c>
      <c r="AX1571" s="12" t="s">
        <v>81</v>
      </c>
      <c r="AY1571" s="152" t="s">
        <v>386</v>
      </c>
    </row>
    <row r="1572" spans="2:65" s="13" customFormat="1" ht="10.199999999999999">
      <c r="B1572" s="157"/>
      <c r="D1572" s="151" t="s">
        <v>398</v>
      </c>
      <c r="E1572" s="164" t="s">
        <v>35</v>
      </c>
      <c r="F1572" s="158" t="s">
        <v>1352</v>
      </c>
      <c r="H1572" s="160">
        <v>64.599999999999994</v>
      </c>
      <c r="I1572" s="161"/>
      <c r="L1572" s="157"/>
      <c r="M1572" s="162"/>
      <c r="T1572" s="163"/>
      <c r="AT1572" s="164" t="s">
        <v>398</v>
      </c>
      <c r="AU1572" s="164" t="s">
        <v>103</v>
      </c>
      <c r="AV1572" s="13" t="s">
        <v>91</v>
      </c>
      <c r="AW1572" s="13" t="s">
        <v>42</v>
      </c>
      <c r="AX1572" s="13" t="s">
        <v>81</v>
      </c>
      <c r="AY1572" s="164" t="s">
        <v>386</v>
      </c>
    </row>
    <row r="1573" spans="2:65" s="12" customFormat="1" ht="10.199999999999999">
      <c r="B1573" s="150"/>
      <c r="D1573" s="151" t="s">
        <v>398</v>
      </c>
      <c r="E1573" s="152" t="s">
        <v>35</v>
      </c>
      <c r="F1573" s="153" t="s">
        <v>1353</v>
      </c>
      <c r="H1573" s="152" t="s">
        <v>35</v>
      </c>
      <c r="I1573" s="154"/>
      <c r="L1573" s="150"/>
      <c r="M1573" s="155"/>
      <c r="T1573" s="156"/>
      <c r="AT1573" s="152" t="s">
        <v>398</v>
      </c>
      <c r="AU1573" s="152" t="s">
        <v>103</v>
      </c>
      <c r="AV1573" s="12" t="s">
        <v>89</v>
      </c>
      <c r="AW1573" s="12" t="s">
        <v>42</v>
      </c>
      <c r="AX1573" s="12" t="s">
        <v>81</v>
      </c>
      <c r="AY1573" s="152" t="s">
        <v>386</v>
      </c>
    </row>
    <row r="1574" spans="2:65" s="13" customFormat="1" ht="10.199999999999999">
      <c r="B1574" s="157"/>
      <c r="D1574" s="151" t="s">
        <v>398</v>
      </c>
      <c r="E1574" s="164" t="s">
        <v>35</v>
      </c>
      <c r="F1574" s="158" t="s">
        <v>1354</v>
      </c>
      <c r="H1574" s="160">
        <v>8.51</v>
      </c>
      <c r="I1574" s="161"/>
      <c r="L1574" s="157"/>
      <c r="M1574" s="162"/>
      <c r="T1574" s="163"/>
      <c r="AT1574" s="164" t="s">
        <v>398</v>
      </c>
      <c r="AU1574" s="164" t="s">
        <v>103</v>
      </c>
      <c r="AV1574" s="13" t="s">
        <v>91</v>
      </c>
      <c r="AW1574" s="13" t="s">
        <v>42</v>
      </c>
      <c r="AX1574" s="13" t="s">
        <v>81</v>
      </c>
      <c r="AY1574" s="164" t="s">
        <v>386</v>
      </c>
    </row>
    <row r="1575" spans="2:65" s="14" customFormat="1" ht="10.199999999999999">
      <c r="B1575" s="178"/>
      <c r="D1575" s="151" t="s">
        <v>398</v>
      </c>
      <c r="E1575" s="179" t="s">
        <v>35</v>
      </c>
      <c r="F1575" s="180" t="s">
        <v>594</v>
      </c>
      <c r="H1575" s="181">
        <v>73.11</v>
      </c>
      <c r="I1575" s="182"/>
      <c r="L1575" s="178"/>
      <c r="M1575" s="183"/>
      <c r="T1575" s="184"/>
      <c r="AT1575" s="179" t="s">
        <v>398</v>
      </c>
      <c r="AU1575" s="179" t="s">
        <v>103</v>
      </c>
      <c r="AV1575" s="14" t="s">
        <v>116</v>
      </c>
      <c r="AW1575" s="14" t="s">
        <v>42</v>
      </c>
      <c r="AX1575" s="14" t="s">
        <v>89</v>
      </c>
      <c r="AY1575" s="179" t="s">
        <v>386</v>
      </c>
    </row>
    <row r="1576" spans="2:65" s="1" customFormat="1" ht="55.5" customHeight="1">
      <c r="B1576" s="34"/>
      <c r="C1576" s="133" t="s">
        <v>1355</v>
      </c>
      <c r="D1576" s="133" t="s">
        <v>390</v>
      </c>
      <c r="E1576" s="134" t="s">
        <v>1356</v>
      </c>
      <c r="F1576" s="135" t="s">
        <v>1357</v>
      </c>
      <c r="G1576" s="136" t="s">
        <v>442</v>
      </c>
      <c r="H1576" s="137">
        <v>14.1</v>
      </c>
      <c r="I1576" s="138"/>
      <c r="J1576" s="139">
        <f>ROUND(I1576*H1576,2)</f>
        <v>0</v>
      </c>
      <c r="K1576" s="135" t="s">
        <v>394</v>
      </c>
      <c r="L1576" s="34"/>
      <c r="M1576" s="140" t="s">
        <v>35</v>
      </c>
      <c r="N1576" s="141" t="s">
        <v>52</v>
      </c>
      <c r="P1576" s="142">
        <f>O1576*H1576</f>
        <v>0</v>
      </c>
      <c r="Q1576" s="142">
        <v>0</v>
      </c>
      <c r="R1576" s="142">
        <f>Q1576*H1576</f>
        <v>0</v>
      </c>
      <c r="S1576" s="142">
        <v>0.32</v>
      </c>
      <c r="T1576" s="143">
        <f>S1576*H1576</f>
        <v>4.5119999999999996</v>
      </c>
      <c r="AR1576" s="144" t="s">
        <v>116</v>
      </c>
      <c r="AT1576" s="144" t="s">
        <v>390</v>
      </c>
      <c r="AU1576" s="144" t="s">
        <v>103</v>
      </c>
      <c r="AY1576" s="18" t="s">
        <v>386</v>
      </c>
      <c r="BE1576" s="145">
        <f>IF(N1576="základní",J1576,0)</f>
        <v>0</v>
      </c>
      <c r="BF1576" s="145">
        <f>IF(N1576="snížená",J1576,0)</f>
        <v>0</v>
      </c>
      <c r="BG1576" s="145">
        <f>IF(N1576="zákl. přenesená",J1576,0)</f>
        <v>0</v>
      </c>
      <c r="BH1576" s="145">
        <f>IF(N1576="sníž. přenesená",J1576,0)</f>
        <v>0</v>
      </c>
      <c r="BI1576" s="145">
        <f>IF(N1576="nulová",J1576,0)</f>
        <v>0</v>
      </c>
      <c r="BJ1576" s="18" t="s">
        <v>89</v>
      </c>
      <c r="BK1576" s="145">
        <f>ROUND(I1576*H1576,2)</f>
        <v>0</v>
      </c>
      <c r="BL1576" s="18" t="s">
        <v>116</v>
      </c>
      <c r="BM1576" s="144" t="s">
        <v>1358</v>
      </c>
    </row>
    <row r="1577" spans="2:65" s="1" customFormat="1" ht="10.199999999999999">
      <c r="B1577" s="34"/>
      <c r="D1577" s="146" t="s">
        <v>396</v>
      </c>
      <c r="F1577" s="147" t="s">
        <v>1359</v>
      </c>
      <c r="I1577" s="148"/>
      <c r="L1577" s="34"/>
      <c r="M1577" s="149"/>
      <c r="T1577" s="55"/>
      <c r="AT1577" s="18" t="s">
        <v>396</v>
      </c>
      <c r="AU1577" s="18" t="s">
        <v>103</v>
      </c>
    </row>
    <row r="1578" spans="2:65" s="12" customFormat="1" ht="10.199999999999999">
      <c r="B1578" s="150"/>
      <c r="D1578" s="151" t="s">
        <v>398</v>
      </c>
      <c r="E1578" s="152" t="s">
        <v>35</v>
      </c>
      <c r="F1578" s="153" t="s">
        <v>1360</v>
      </c>
      <c r="H1578" s="152" t="s">
        <v>35</v>
      </c>
      <c r="I1578" s="154"/>
      <c r="L1578" s="150"/>
      <c r="M1578" s="155"/>
      <c r="T1578" s="156"/>
      <c r="AT1578" s="152" t="s">
        <v>398</v>
      </c>
      <c r="AU1578" s="152" t="s">
        <v>103</v>
      </c>
      <c r="AV1578" s="12" t="s">
        <v>89</v>
      </c>
      <c r="AW1578" s="12" t="s">
        <v>42</v>
      </c>
      <c r="AX1578" s="12" t="s">
        <v>81</v>
      </c>
      <c r="AY1578" s="152" t="s">
        <v>386</v>
      </c>
    </row>
    <row r="1579" spans="2:65" s="13" customFormat="1" ht="10.199999999999999">
      <c r="B1579" s="157"/>
      <c r="D1579" s="151" t="s">
        <v>398</v>
      </c>
      <c r="E1579" s="164" t="s">
        <v>35</v>
      </c>
      <c r="F1579" s="158" t="s">
        <v>1361</v>
      </c>
      <c r="H1579" s="160">
        <v>14.1</v>
      </c>
      <c r="I1579" s="161"/>
      <c r="L1579" s="157"/>
      <c r="M1579" s="162"/>
      <c r="T1579" s="163"/>
      <c r="AT1579" s="164" t="s">
        <v>398</v>
      </c>
      <c r="AU1579" s="164" t="s">
        <v>103</v>
      </c>
      <c r="AV1579" s="13" t="s">
        <v>91</v>
      </c>
      <c r="AW1579" s="13" t="s">
        <v>42</v>
      </c>
      <c r="AX1579" s="13" t="s">
        <v>89</v>
      </c>
      <c r="AY1579" s="164" t="s">
        <v>386</v>
      </c>
    </row>
    <row r="1580" spans="2:65" s="1" customFormat="1" ht="66.75" customHeight="1">
      <c r="B1580" s="34"/>
      <c r="C1580" s="133" t="s">
        <v>1362</v>
      </c>
      <c r="D1580" s="133" t="s">
        <v>390</v>
      </c>
      <c r="E1580" s="134" t="s">
        <v>1363</v>
      </c>
      <c r="F1580" s="135" t="s">
        <v>1364</v>
      </c>
      <c r="G1580" s="136" t="s">
        <v>442</v>
      </c>
      <c r="H1580" s="137">
        <v>78.7</v>
      </c>
      <c r="I1580" s="138"/>
      <c r="J1580" s="139">
        <f>ROUND(I1580*H1580,2)</f>
        <v>0</v>
      </c>
      <c r="K1580" s="135" t="s">
        <v>394</v>
      </c>
      <c r="L1580" s="34"/>
      <c r="M1580" s="140" t="s">
        <v>35</v>
      </c>
      <c r="N1580" s="141" t="s">
        <v>52</v>
      </c>
      <c r="P1580" s="142">
        <f>O1580*H1580</f>
        <v>0</v>
      </c>
      <c r="Q1580" s="142">
        <v>0</v>
      </c>
      <c r="R1580" s="142">
        <f>Q1580*H1580</f>
        <v>0</v>
      </c>
      <c r="S1580" s="142">
        <v>0.3</v>
      </c>
      <c r="T1580" s="143">
        <f>S1580*H1580</f>
        <v>23.61</v>
      </c>
      <c r="AR1580" s="144" t="s">
        <v>116</v>
      </c>
      <c r="AT1580" s="144" t="s">
        <v>390</v>
      </c>
      <c r="AU1580" s="144" t="s">
        <v>103</v>
      </c>
      <c r="AY1580" s="18" t="s">
        <v>386</v>
      </c>
      <c r="BE1580" s="145">
        <f>IF(N1580="základní",J1580,0)</f>
        <v>0</v>
      </c>
      <c r="BF1580" s="145">
        <f>IF(N1580="snížená",J1580,0)</f>
        <v>0</v>
      </c>
      <c r="BG1580" s="145">
        <f>IF(N1580="zákl. přenesená",J1580,0)</f>
        <v>0</v>
      </c>
      <c r="BH1580" s="145">
        <f>IF(N1580="sníž. přenesená",J1580,0)</f>
        <v>0</v>
      </c>
      <c r="BI1580" s="145">
        <f>IF(N1580="nulová",J1580,0)</f>
        <v>0</v>
      </c>
      <c r="BJ1580" s="18" t="s">
        <v>89</v>
      </c>
      <c r="BK1580" s="145">
        <f>ROUND(I1580*H1580,2)</f>
        <v>0</v>
      </c>
      <c r="BL1580" s="18" t="s">
        <v>116</v>
      </c>
      <c r="BM1580" s="144" t="s">
        <v>1365</v>
      </c>
    </row>
    <row r="1581" spans="2:65" s="1" customFormat="1" ht="10.199999999999999">
      <c r="B1581" s="34"/>
      <c r="D1581" s="146" t="s">
        <v>396</v>
      </c>
      <c r="F1581" s="147" t="s">
        <v>1366</v>
      </c>
      <c r="I1581" s="148"/>
      <c r="L1581" s="34"/>
      <c r="M1581" s="149"/>
      <c r="T1581" s="55"/>
      <c r="AT1581" s="18" t="s">
        <v>396</v>
      </c>
      <c r="AU1581" s="18" t="s">
        <v>103</v>
      </c>
    </row>
    <row r="1582" spans="2:65" s="12" customFormat="1" ht="10.199999999999999">
      <c r="B1582" s="150"/>
      <c r="D1582" s="151" t="s">
        <v>398</v>
      </c>
      <c r="E1582" s="152" t="s">
        <v>35</v>
      </c>
      <c r="F1582" s="153" t="s">
        <v>1351</v>
      </c>
      <c r="H1582" s="152" t="s">
        <v>35</v>
      </c>
      <c r="I1582" s="154"/>
      <c r="L1582" s="150"/>
      <c r="M1582" s="155"/>
      <c r="T1582" s="156"/>
      <c r="AT1582" s="152" t="s">
        <v>398</v>
      </c>
      <c r="AU1582" s="152" t="s">
        <v>103</v>
      </c>
      <c r="AV1582" s="12" t="s">
        <v>89</v>
      </c>
      <c r="AW1582" s="12" t="s">
        <v>42</v>
      </c>
      <c r="AX1582" s="12" t="s">
        <v>81</v>
      </c>
      <c r="AY1582" s="152" t="s">
        <v>386</v>
      </c>
    </row>
    <row r="1583" spans="2:65" s="12" customFormat="1" ht="10.199999999999999">
      <c r="B1583" s="150"/>
      <c r="D1583" s="151" t="s">
        <v>398</v>
      </c>
      <c r="E1583" s="152" t="s">
        <v>35</v>
      </c>
      <c r="F1583" s="153" t="s">
        <v>1367</v>
      </c>
      <c r="H1583" s="152" t="s">
        <v>35</v>
      </c>
      <c r="I1583" s="154"/>
      <c r="L1583" s="150"/>
      <c r="M1583" s="155"/>
      <c r="T1583" s="156"/>
      <c r="AT1583" s="152" t="s">
        <v>398</v>
      </c>
      <c r="AU1583" s="152" t="s">
        <v>103</v>
      </c>
      <c r="AV1583" s="12" t="s">
        <v>89</v>
      </c>
      <c r="AW1583" s="12" t="s">
        <v>42</v>
      </c>
      <c r="AX1583" s="12" t="s">
        <v>81</v>
      </c>
      <c r="AY1583" s="152" t="s">
        <v>386</v>
      </c>
    </row>
    <row r="1584" spans="2:65" s="13" customFormat="1" ht="10.199999999999999">
      <c r="B1584" s="157"/>
      <c r="D1584" s="151" t="s">
        <v>398</v>
      </c>
      <c r="E1584" s="164" t="s">
        <v>35</v>
      </c>
      <c r="F1584" s="158" t="s">
        <v>1352</v>
      </c>
      <c r="H1584" s="160">
        <v>64.599999999999994</v>
      </c>
      <c r="I1584" s="161"/>
      <c r="L1584" s="157"/>
      <c r="M1584" s="162"/>
      <c r="T1584" s="163"/>
      <c r="AT1584" s="164" t="s">
        <v>398</v>
      </c>
      <c r="AU1584" s="164" t="s">
        <v>103</v>
      </c>
      <c r="AV1584" s="13" t="s">
        <v>91</v>
      </c>
      <c r="AW1584" s="13" t="s">
        <v>42</v>
      </c>
      <c r="AX1584" s="13" t="s">
        <v>81</v>
      </c>
      <c r="AY1584" s="164" t="s">
        <v>386</v>
      </c>
    </row>
    <row r="1585" spans="2:65" s="15" customFormat="1" ht="10.199999999999999">
      <c r="B1585" s="189"/>
      <c r="D1585" s="151" t="s">
        <v>398</v>
      </c>
      <c r="E1585" s="190" t="s">
        <v>35</v>
      </c>
      <c r="F1585" s="191" t="s">
        <v>1368</v>
      </c>
      <c r="H1585" s="192">
        <v>64.599999999999994</v>
      </c>
      <c r="I1585" s="193"/>
      <c r="L1585" s="189"/>
      <c r="M1585" s="194"/>
      <c r="T1585" s="195"/>
      <c r="AT1585" s="190" t="s">
        <v>398</v>
      </c>
      <c r="AU1585" s="190" t="s">
        <v>103</v>
      </c>
      <c r="AV1585" s="15" t="s">
        <v>103</v>
      </c>
      <c r="AW1585" s="15" t="s">
        <v>42</v>
      </c>
      <c r="AX1585" s="15" t="s">
        <v>81</v>
      </c>
      <c r="AY1585" s="190" t="s">
        <v>386</v>
      </c>
    </row>
    <row r="1586" spans="2:65" s="12" customFormat="1" ht="10.199999999999999">
      <c r="B1586" s="150"/>
      <c r="D1586" s="151" t="s">
        <v>398</v>
      </c>
      <c r="E1586" s="152" t="s">
        <v>35</v>
      </c>
      <c r="F1586" s="153" t="s">
        <v>1360</v>
      </c>
      <c r="H1586" s="152" t="s">
        <v>35</v>
      </c>
      <c r="I1586" s="154"/>
      <c r="L1586" s="150"/>
      <c r="M1586" s="155"/>
      <c r="T1586" s="156"/>
      <c r="AT1586" s="152" t="s">
        <v>398</v>
      </c>
      <c r="AU1586" s="152" t="s">
        <v>103</v>
      </c>
      <c r="AV1586" s="12" t="s">
        <v>89</v>
      </c>
      <c r="AW1586" s="12" t="s">
        <v>42</v>
      </c>
      <c r="AX1586" s="12" t="s">
        <v>81</v>
      </c>
      <c r="AY1586" s="152" t="s">
        <v>386</v>
      </c>
    </row>
    <row r="1587" spans="2:65" s="12" customFormat="1" ht="10.199999999999999">
      <c r="B1587" s="150"/>
      <c r="D1587" s="151" t="s">
        <v>398</v>
      </c>
      <c r="E1587" s="152" t="s">
        <v>35</v>
      </c>
      <c r="F1587" s="153" t="s">
        <v>1367</v>
      </c>
      <c r="H1587" s="152" t="s">
        <v>35</v>
      </c>
      <c r="I1587" s="154"/>
      <c r="L1587" s="150"/>
      <c r="M1587" s="155"/>
      <c r="T1587" s="156"/>
      <c r="AT1587" s="152" t="s">
        <v>398</v>
      </c>
      <c r="AU1587" s="152" t="s">
        <v>103</v>
      </c>
      <c r="AV1587" s="12" t="s">
        <v>89</v>
      </c>
      <c r="AW1587" s="12" t="s">
        <v>42</v>
      </c>
      <c r="AX1587" s="12" t="s">
        <v>81</v>
      </c>
      <c r="AY1587" s="152" t="s">
        <v>386</v>
      </c>
    </row>
    <row r="1588" spans="2:65" s="13" customFormat="1" ht="10.199999999999999">
      <c r="B1588" s="157"/>
      <c r="D1588" s="151" t="s">
        <v>398</v>
      </c>
      <c r="E1588" s="164" t="s">
        <v>35</v>
      </c>
      <c r="F1588" s="158" t="s">
        <v>1361</v>
      </c>
      <c r="H1588" s="160">
        <v>14.1</v>
      </c>
      <c r="I1588" s="161"/>
      <c r="L1588" s="157"/>
      <c r="M1588" s="162"/>
      <c r="T1588" s="163"/>
      <c r="AT1588" s="164" t="s">
        <v>398</v>
      </c>
      <c r="AU1588" s="164" t="s">
        <v>103</v>
      </c>
      <c r="AV1588" s="13" t="s">
        <v>91</v>
      </c>
      <c r="AW1588" s="13" t="s">
        <v>42</v>
      </c>
      <c r="AX1588" s="13" t="s">
        <v>81</v>
      </c>
      <c r="AY1588" s="164" t="s">
        <v>386</v>
      </c>
    </row>
    <row r="1589" spans="2:65" s="15" customFormat="1" ht="10.199999999999999">
      <c r="B1589" s="189"/>
      <c r="D1589" s="151" t="s">
        <v>398</v>
      </c>
      <c r="E1589" s="190" t="s">
        <v>35</v>
      </c>
      <c r="F1589" s="191" t="s">
        <v>1368</v>
      </c>
      <c r="H1589" s="192">
        <v>14.1</v>
      </c>
      <c r="I1589" s="193"/>
      <c r="L1589" s="189"/>
      <c r="M1589" s="194"/>
      <c r="T1589" s="195"/>
      <c r="AT1589" s="190" t="s">
        <v>398</v>
      </c>
      <c r="AU1589" s="190" t="s">
        <v>103</v>
      </c>
      <c r="AV1589" s="15" t="s">
        <v>103</v>
      </c>
      <c r="AW1589" s="15" t="s">
        <v>42</v>
      </c>
      <c r="AX1589" s="15" t="s">
        <v>81</v>
      </c>
      <c r="AY1589" s="190" t="s">
        <v>386</v>
      </c>
    </row>
    <row r="1590" spans="2:65" s="14" customFormat="1" ht="10.199999999999999">
      <c r="B1590" s="178"/>
      <c r="D1590" s="151" t="s">
        <v>398</v>
      </c>
      <c r="E1590" s="179" t="s">
        <v>35</v>
      </c>
      <c r="F1590" s="180" t="s">
        <v>594</v>
      </c>
      <c r="H1590" s="181">
        <v>78.7</v>
      </c>
      <c r="I1590" s="182"/>
      <c r="L1590" s="178"/>
      <c r="M1590" s="183"/>
      <c r="T1590" s="184"/>
      <c r="AT1590" s="179" t="s">
        <v>398</v>
      </c>
      <c r="AU1590" s="179" t="s">
        <v>103</v>
      </c>
      <c r="AV1590" s="14" t="s">
        <v>116</v>
      </c>
      <c r="AW1590" s="14" t="s">
        <v>42</v>
      </c>
      <c r="AX1590" s="14" t="s">
        <v>89</v>
      </c>
      <c r="AY1590" s="179" t="s">
        <v>386</v>
      </c>
    </row>
    <row r="1591" spans="2:65" s="1" customFormat="1" ht="66.75" customHeight="1">
      <c r="B1591" s="34"/>
      <c r="C1591" s="133" t="s">
        <v>1369</v>
      </c>
      <c r="D1591" s="133" t="s">
        <v>390</v>
      </c>
      <c r="E1591" s="134" t="s">
        <v>1370</v>
      </c>
      <c r="F1591" s="135" t="s">
        <v>1371</v>
      </c>
      <c r="G1591" s="136" t="s">
        <v>442</v>
      </c>
      <c r="H1591" s="137">
        <v>1566.81</v>
      </c>
      <c r="I1591" s="138"/>
      <c r="J1591" s="139">
        <f>ROUND(I1591*H1591,2)</f>
        <v>0</v>
      </c>
      <c r="K1591" s="135" t="s">
        <v>394</v>
      </c>
      <c r="L1591" s="34"/>
      <c r="M1591" s="140" t="s">
        <v>35</v>
      </c>
      <c r="N1591" s="141" t="s">
        <v>52</v>
      </c>
      <c r="P1591" s="142">
        <f>O1591*H1591</f>
        <v>0</v>
      </c>
      <c r="Q1591" s="142">
        <v>0</v>
      </c>
      <c r="R1591" s="142">
        <f>Q1591*H1591</f>
        <v>0</v>
      </c>
      <c r="S1591" s="142">
        <v>0.28999999999999998</v>
      </c>
      <c r="T1591" s="143">
        <f>S1591*H1591</f>
        <v>454.37489999999997</v>
      </c>
      <c r="AR1591" s="144" t="s">
        <v>116</v>
      </c>
      <c r="AT1591" s="144" t="s">
        <v>390</v>
      </c>
      <c r="AU1591" s="144" t="s">
        <v>103</v>
      </c>
      <c r="AY1591" s="18" t="s">
        <v>386</v>
      </c>
      <c r="BE1591" s="145">
        <f>IF(N1591="základní",J1591,0)</f>
        <v>0</v>
      </c>
      <c r="BF1591" s="145">
        <f>IF(N1591="snížená",J1591,0)</f>
        <v>0</v>
      </c>
      <c r="BG1591" s="145">
        <f>IF(N1591="zákl. přenesená",J1591,0)</f>
        <v>0</v>
      </c>
      <c r="BH1591" s="145">
        <f>IF(N1591="sníž. přenesená",J1591,0)</f>
        <v>0</v>
      </c>
      <c r="BI1591" s="145">
        <f>IF(N1591="nulová",J1591,0)</f>
        <v>0</v>
      </c>
      <c r="BJ1591" s="18" t="s">
        <v>89</v>
      </c>
      <c r="BK1591" s="145">
        <f>ROUND(I1591*H1591,2)</f>
        <v>0</v>
      </c>
      <c r="BL1591" s="18" t="s">
        <v>116</v>
      </c>
      <c r="BM1591" s="144" t="s">
        <v>1372</v>
      </c>
    </row>
    <row r="1592" spans="2:65" s="1" customFormat="1" ht="10.199999999999999">
      <c r="B1592" s="34"/>
      <c r="D1592" s="146" t="s">
        <v>396</v>
      </c>
      <c r="F1592" s="147" t="s">
        <v>1373</v>
      </c>
      <c r="I1592" s="148"/>
      <c r="L1592" s="34"/>
      <c r="M1592" s="149"/>
      <c r="T1592" s="55"/>
      <c r="AT1592" s="18" t="s">
        <v>396</v>
      </c>
      <c r="AU1592" s="18" t="s">
        <v>103</v>
      </c>
    </row>
    <row r="1593" spans="2:65" s="12" customFormat="1" ht="10.199999999999999">
      <c r="B1593" s="150"/>
      <c r="D1593" s="151" t="s">
        <v>398</v>
      </c>
      <c r="E1593" s="152" t="s">
        <v>35</v>
      </c>
      <c r="F1593" s="153" t="s">
        <v>1374</v>
      </c>
      <c r="H1593" s="152" t="s">
        <v>35</v>
      </c>
      <c r="I1593" s="154"/>
      <c r="L1593" s="150"/>
      <c r="M1593" s="155"/>
      <c r="T1593" s="156"/>
      <c r="AT1593" s="152" t="s">
        <v>398</v>
      </c>
      <c r="AU1593" s="152" t="s">
        <v>103</v>
      </c>
      <c r="AV1593" s="12" t="s">
        <v>89</v>
      </c>
      <c r="AW1593" s="12" t="s">
        <v>42</v>
      </c>
      <c r="AX1593" s="12" t="s">
        <v>81</v>
      </c>
      <c r="AY1593" s="152" t="s">
        <v>386</v>
      </c>
    </row>
    <row r="1594" spans="2:65" s="12" customFormat="1" ht="10.199999999999999">
      <c r="B1594" s="150"/>
      <c r="D1594" s="151" t="s">
        <v>398</v>
      </c>
      <c r="E1594" s="152" t="s">
        <v>35</v>
      </c>
      <c r="F1594" s="153" t="s">
        <v>1375</v>
      </c>
      <c r="H1594" s="152" t="s">
        <v>35</v>
      </c>
      <c r="I1594" s="154"/>
      <c r="L1594" s="150"/>
      <c r="M1594" s="155"/>
      <c r="T1594" s="156"/>
      <c r="AT1594" s="152" t="s">
        <v>398</v>
      </c>
      <c r="AU1594" s="152" t="s">
        <v>103</v>
      </c>
      <c r="AV1594" s="12" t="s">
        <v>89</v>
      </c>
      <c r="AW1594" s="12" t="s">
        <v>42</v>
      </c>
      <c r="AX1594" s="12" t="s">
        <v>81</v>
      </c>
      <c r="AY1594" s="152" t="s">
        <v>386</v>
      </c>
    </row>
    <row r="1595" spans="2:65" s="13" customFormat="1" ht="10.199999999999999">
      <c r="B1595" s="157"/>
      <c r="D1595" s="151" t="s">
        <v>398</v>
      </c>
      <c r="E1595" s="164" t="s">
        <v>35</v>
      </c>
      <c r="F1595" s="158" t="s">
        <v>1376</v>
      </c>
      <c r="H1595" s="160">
        <v>1355.98</v>
      </c>
      <c r="I1595" s="161"/>
      <c r="L1595" s="157"/>
      <c r="M1595" s="162"/>
      <c r="T1595" s="163"/>
      <c r="AT1595" s="164" t="s">
        <v>398</v>
      </c>
      <c r="AU1595" s="164" t="s">
        <v>103</v>
      </c>
      <c r="AV1595" s="13" t="s">
        <v>91</v>
      </c>
      <c r="AW1595" s="13" t="s">
        <v>42</v>
      </c>
      <c r="AX1595" s="13" t="s">
        <v>81</v>
      </c>
      <c r="AY1595" s="164" t="s">
        <v>386</v>
      </c>
    </row>
    <row r="1596" spans="2:65" s="15" customFormat="1" ht="10.199999999999999">
      <c r="B1596" s="189"/>
      <c r="D1596" s="151" t="s">
        <v>398</v>
      </c>
      <c r="E1596" s="190" t="s">
        <v>35</v>
      </c>
      <c r="F1596" s="191" t="s">
        <v>1368</v>
      </c>
      <c r="H1596" s="192">
        <v>1355.98</v>
      </c>
      <c r="I1596" s="193"/>
      <c r="L1596" s="189"/>
      <c r="M1596" s="194"/>
      <c r="T1596" s="195"/>
      <c r="AT1596" s="190" t="s">
        <v>398</v>
      </c>
      <c r="AU1596" s="190" t="s">
        <v>103</v>
      </c>
      <c r="AV1596" s="15" t="s">
        <v>103</v>
      </c>
      <c r="AW1596" s="15" t="s">
        <v>42</v>
      </c>
      <c r="AX1596" s="15" t="s">
        <v>81</v>
      </c>
      <c r="AY1596" s="190" t="s">
        <v>386</v>
      </c>
    </row>
    <row r="1597" spans="2:65" s="12" customFormat="1" ht="10.199999999999999">
      <c r="B1597" s="150"/>
      <c r="D1597" s="151" t="s">
        <v>398</v>
      </c>
      <c r="E1597" s="152" t="s">
        <v>35</v>
      </c>
      <c r="F1597" s="153" t="s">
        <v>1377</v>
      </c>
      <c r="H1597" s="152" t="s">
        <v>35</v>
      </c>
      <c r="I1597" s="154"/>
      <c r="L1597" s="150"/>
      <c r="M1597" s="155"/>
      <c r="T1597" s="156"/>
      <c r="AT1597" s="152" t="s">
        <v>398</v>
      </c>
      <c r="AU1597" s="152" t="s">
        <v>103</v>
      </c>
      <c r="AV1597" s="12" t="s">
        <v>89</v>
      </c>
      <c r="AW1597" s="12" t="s">
        <v>42</v>
      </c>
      <c r="AX1597" s="12" t="s">
        <v>81</v>
      </c>
      <c r="AY1597" s="152" t="s">
        <v>386</v>
      </c>
    </row>
    <row r="1598" spans="2:65" s="12" customFormat="1" ht="10.199999999999999">
      <c r="B1598" s="150"/>
      <c r="D1598" s="151" t="s">
        <v>398</v>
      </c>
      <c r="E1598" s="152" t="s">
        <v>35</v>
      </c>
      <c r="F1598" s="153" t="s">
        <v>1367</v>
      </c>
      <c r="H1598" s="152" t="s">
        <v>35</v>
      </c>
      <c r="I1598" s="154"/>
      <c r="L1598" s="150"/>
      <c r="M1598" s="155"/>
      <c r="T1598" s="156"/>
      <c r="AT1598" s="152" t="s">
        <v>398</v>
      </c>
      <c r="AU1598" s="152" t="s">
        <v>103</v>
      </c>
      <c r="AV1598" s="12" t="s">
        <v>89</v>
      </c>
      <c r="AW1598" s="12" t="s">
        <v>42</v>
      </c>
      <c r="AX1598" s="12" t="s">
        <v>81</v>
      </c>
      <c r="AY1598" s="152" t="s">
        <v>386</v>
      </c>
    </row>
    <row r="1599" spans="2:65" s="13" customFormat="1" ht="10.199999999999999">
      <c r="B1599" s="157"/>
      <c r="D1599" s="151" t="s">
        <v>398</v>
      </c>
      <c r="E1599" s="164" t="s">
        <v>35</v>
      </c>
      <c r="F1599" s="158" t="s">
        <v>1378</v>
      </c>
      <c r="H1599" s="160">
        <v>210.83</v>
      </c>
      <c r="I1599" s="161"/>
      <c r="L1599" s="157"/>
      <c r="M1599" s="162"/>
      <c r="T1599" s="163"/>
      <c r="AT1599" s="164" t="s">
        <v>398</v>
      </c>
      <c r="AU1599" s="164" t="s">
        <v>103</v>
      </c>
      <c r="AV1599" s="13" t="s">
        <v>91</v>
      </c>
      <c r="AW1599" s="13" t="s">
        <v>42</v>
      </c>
      <c r="AX1599" s="13" t="s">
        <v>81</v>
      </c>
      <c r="AY1599" s="164" t="s">
        <v>386</v>
      </c>
    </row>
    <row r="1600" spans="2:65" s="15" customFormat="1" ht="10.199999999999999">
      <c r="B1600" s="189"/>
      <c r="D1600" s="151" t="s">
        <v>398</v>
      </c>
      <c r="E1600" s="190" t="s">
        <v>35</v>
      </c>
      <c r="F1600" s="191" t="s">
        <v>1368</v>
      </c>
      <c r="H1600" s="192">
        <v>210.83</v>
      </c>
      <c r="I1600" s="193"/>
      <c r="L1600" s="189"/>
      <c r="M1600" s="194"/>
      <c r="T1600" s="195"/>
      <c r="AT1600" s="190" t="s">
        <v>398</v>
      </c>
      <c r="AU1600" s="190" t="s">
        <v>103</v>
      </c>
      <c r="AV1600" s="15" t="s">
        <v>103</v>
      </c>
      <c r="AW1600" s="15" t="s">
        <v>42</v>
      </c>
      <c r="AX1600" s="15" t="s">
        <v>81</v>
      </c>
      <c r="AY1600" s="190" t="s">
        <v>386</v>
      </c>
    </row>
    <row r="1601" spans="2:65" s="14" customFormat="1" ht="10.199999999999999">
      <c r="B1601" s="178"/>
      <c r="D1601" s="151" t="s">
        <v>398</v>
      </c>
      <c r="E1601" s="179" t="s">
        <v>35</v>
      </c>
      <c r="F1601" s="180" t="s">
        <v>594</v>
      </c>
      <c r="H1601" s="181">
        <v>1566.81</v>
      </c>
      <c r="I1601" s="182"/>
      <c r="L1601" s="178"/>
      <c r="M1601" s="183"/>
      <c r="T1601" s="184"/>
      <c r="AT1601" s="179" t="s">
        <v>398</v>
      </c>
      <c r="AU1601" s="179" t="s">
        <v>103</v>
      </c>
      <c r="AV1601" s="14" t="s">
        <v>116</v>
      </c>
      <c r="AW1601" s="14" t="s">
        <v>42</v>
      </c>
      <c r="AX1601" s="14" t="s">
        <v>89</v>
      </c>
      <c r="AY1601" s="179" t="s">
        <v>386</v>
      </c>
    </row>
    <row r="1602" spans="2:65" s="1" customFormat="1" ht="55.5" customHeight="1">
      <c r="B1602" s="34"/>
      <c r="C1602" s="133" t="s">
        <v>1379</v>
      </c>
      <c r="D1602" s="133" t="s">
        <v>390</v>
      </c>
      <c r="E1602" s="134" t="s">
        <v>1380</v>
      </c>
      <c r="F1602" s="135" t="s">
        <v>1381</v>
      </c>
      <c r="G1602" s="136" t="s">
        <v>442</v>
      </c>
      <c r="H1602" s="137">
        <v>210.83</v>
      </c>
      <c r="I1602" s="138"/>
      <c r="J1602" s="139">
        <f>ROUND(I1602*H1602,2)</f>
        <v>0</v>
      </c>
      <c r="K1602" s="135" t="s">
        <v>394</v>
      </c>
      <c r="L1602" s="34"/>
      <c r="M1602" s="140" t="s">
        <v>35</v>
      </c>
      <c r="N1602" s="141" t="s">
        <v>52</v>
      </c>
      <c r="P1602" s="142">
        <f>O1602*H1602</f>
        <v>0</v>
      </c>
      <c r="Q1602" s="142">
        <v>0</v>
      </c>
      <c r="R1602" s="142">
        <f>Q1602*H1602</f>
        <v>0</v>
      </c>
      <c r="S1602" s="142">
        <v>0.24</v>
      </c>
      <c r="T1602" s="143">
        <f>S1602*H1602</f>
        <v>50.599200000000003</v>
      </c>
      <c r="AR1602" s="144" t="s">
        <v>116</v>
      </c>
      <c r="AT1602" s="144" t="s">
        <v>390</v>
      </c>
      <c r="AU1602" s="144" t="s">
        <v>103</v>
      </c>
      <c r="AY1602" s="18" t="s">
        <v>386</v>
      </c>
      <c r="BE1602" s="145">
        <f>IF(N1602="základní",J1602,0)</f>
        <v>0</v>
      </c>
      <c r="BF1602" s="145">
        <f>IF(N1602="snížená",J1602,0)</f>
        <v>0</v>
      </c>
      <c r="BG1602" s="145">
        <f>IF(N1602="zákl. přenesená",J1602,0)</f>
        <v>0</v>
      </c>
      <c r="BH1602" s="145">
        <f>IF(N1602="sníž. přenesená",J1602,0)</f>
        <v>0</v>
      </c>
      <c r="BI1602" s="145">
        <f>IF(N1602="nulová",J1602,0)</f>
        <v>0</v>
      </c>
      <c r="BJ1602" s="18" t="s">
        <v>89</v>
      </c>
      <c r="BK1602" s="145">
        <f>ROUND(I1602*H1602,2)</f>
        <v>0</v>
      </c>
      <c r="BL1602" s="18" t="s">
        <v>116</v>
      </c>
      <c r="BM1602" s="144" t="s">
        <v>1382</v>
      </c>
    </row>
    <row r="1603" spans="2:65" s="1" customFormat="1" ht="10.199999999999999">
      <c r="B1603" s="34"/>
      <c r="D1603" s="146" t="s">
        <v>396</v>
      </c>
      <c r="F1603" s="147" t="s">
        <v>1383</v>
      </c>
      <c r="I1603" s="148"/>
      <c r="L1603" s="34"/>
      <c r="M1603" s="149"/>
      <c r="T1603" s="55"/>
      <c r="AT1603" s="18" t="s">
        <v>396</v>
      </c>
      <c r="AU1603" s="18" t="s">
        <v>103</v>
      </c>
    </row>
    <row r="1604" spans="2:65" s="12" customFormat="1" ht="10.199999999999999">
      <c r="B1604" s="150"/>
      <c r="D1604" s="151" t="s">
        <v>398</v>
      </c>
      <c r="E1604" s="152" t="s">
        <v>35</v>
      </c>
      <c r="F1604" s="153" t="s">
        <v>1377</v>
      </c>
      <c r="H1604" s="152" t="s">
        <v>35</v>
      </c>
      <c r="I1604" s="154"/>
      <c r="L1604" s="150"/>
      <c r="M1604" s="155"/>
      <c r="T1604" s="156"/>
      <c r="AT1604" s="152" t="s">
        <v>398</v>
      </c>
      <c r="AU1604" s="152" t="s">
        <v>103</v>
      </c>
      <c r="AV1604" s="12" t="s">
        <v>89</v>
      </c>
      <c r="AW1604" s="12" t="s">
        <v>42</v>
      </c>
      <c r="AX1604" s="12" t="s">
        <v>81</v>
      </c>
      <c r="AY1604" s="152" t="s">
        <v>386</v>
      </c>
    </row>
    <row r="1605" spans="2:65" s="12" customFormat="1" ht="10.199999999999999">
      <c r="B1605" s="150"/>
      <c r="D1605" s="151" t="s">
        <v>398</v>
      </c>
      <c r="E1605" s="152" t="s">
        <v>35</v>
      </c>
      <c r="F1605" s="153" t="s">
        <v>1384</v>
      </c>
      <c r="H1605" s="152" t="s">
        <v>35</v>
      </c>
      <c r="I1605" s="154"/>
      <c r="L1605" s="150"/>
      <c r="M1605" s="155"/>
      <c r="T1605" s="156"/>
      <c r="AT1605" s="152" t="s">
        <v>398</v>
      </c>
      <c r="AU1605" s="152" t="s">
        <v>103</v>
      </c>
      <c r="AV1605" s="12" t="s">
        <v>89</v>
      </c>
      <c r="AW1605" s="12" t="s">
        <v>42</v>
      </c>
      <c r="AX1605" s="12" t="s">
        <v>81</v>
      </c>
      <c r="AY1605" s="152" t="s">
        <v>386</v>
      </c>
    </row>
    <row r="1606" spans="2:65" s="13" customFormat="1" ht="10.199999999999999">
      <c r="B1606" s="157"/>
      <c r="D1606" s="151" t="s">
        <v>398</v>
      </c>
      <c r="E1606" s="164" t="s">
        <v>35</v>
      </c>
      <c r="F1606" s="158" t="s">
        <v>1378</v>
      </c>
      <c r="H1606" s="160">
        <v>210.83</v>
      </c>
      <c r="I1606" s="161"/>
      <c r="L1606" s="157"/>
      <c r="M1606" s="162"/>
      <c r="T1606" s="163"/>
      <c r="AT1606" s="164" t="s">
        <v>398</v>
      </c>
      <c r="AU1606" s="164" t="s">
        <v>103</v>
      </c>
      <c r="AV1606" s="13" t="s">
        <v>91</v>
      </c>
      <c r="AW1606" s="13" t="s">
        <v>42</v>
      </c>
      <c r="AX1606" s="13" t="s">
        <v>89</v>
      </c>
      <c r="AY1606" s="164" t="s">
        <v>386</v>
      </c>
    </row>
    <row r="1607" spans="2:65" s="1" customFormat="1" ht="62.7" customHeight="1">
      <c r="B1607" s="34"/>
      <c r="C1607" s="133" t="s">
        <v>1385</v>
      </c>
      <c r="D1607" s="133" t="s">
        <v>390</v>
      </c>
      <c r="E1607" s="134" t="s">
        <v>1386</v>
      </c>
      <c r="F1607" s="135" t="s">
        <v>1387</v>
      </c>
      <c r="G1607" s="136" t="s">
        <v>442</v>
      </c>
      <c r="H1607" s="137">
        <v>1355.98</v>
      </c>
      <c r="I1607" s="138"/>
      <c r="J1607" s="139">
        <f>ROUND(I1607*H1607,2)</f>
        <v>0</v>
      </c>
      <c r="K1607" s="135" t="s">
        <v>394</v>
      </c>
      <c r="L1607" s="34"/>
      <c r="M1607" s="140" t="s">
        <v>35</v>
      </c>
      <c r="N1607" s="141" t="s">
        <v>52</v>
      </c>
      <c r="P1607" s="142">
        <f>O1607*H1607</f>
        <v>0</v>
      </c>
      <c r="Q1607" s="142">
        <v>0</v>
      </c>
      <c r="R1607" s="142">
        <f>Q1607*H1607</f>
        <v>0</v>
      </c>
      <c r="S1607" s="142">
        <v>0.32500000000000001</v>
      </c>
      <c r="T1607" s="143">
        <f>S1607*H1607</f>
        <v>440.69350000000003</v>
      </c>
      <c r="AR1607" s="144" t="s">
        <v>116</v>
      </c>
      <c r="AT1607" s="144" t="s">
        <v>390</v>
      </c>
      <c r="AU1607" s="144" t="s">
        <v>103</v>
      </c>
      <c r="AY1607" s="18" t="s">
        <v>386</v>
      </c>
      <c r="BE1607" s="145">
        <f>IF(N1607="základní",J1607,0)</f>
        <v>0</v>
      </c>
      <c r="BF1607" s="145">
        <f>IF(N1607="snížená",J1607,0)</f>
        <v>0</v>
      </c>
      <c r="BG1607" s="145">
        <f>IF(N1607="zákl. přenesená",J1607,0)</f>
        <v>0</v>
      </c>
      <c r="BH1607" s="145">
        <f>IF(N1607="sníž. přenesená",J1607,0)</f>
        <v>0</v>
      </c>
      <c r="BI1607" s="145">
        <f>IF(N1607="nulová",J1607,0)</f>
        <v>0</v>
      </c>
      <c r="BJ1607" s="18" t="s">
        <v>89</v>
      </c>
      <c r="BK1607" s="145">
        <f>ROUND(I1607*H1607,2)</f>
        <v>0</v>
      </c>
      <c r="BL1607" s="18" t="s">
        <v>116</v>
      </c>
      <c r="BM1607" s="144" t="s">
        <v>1388</v>
      </c>
    </row>
    <row r="1608" spans="2:65" s="1" customFormat="1" ht="10.199999999999999">
      <c r="B1608" s="34"/>
      <c r="D1608" s="146" t="s">
        <v>396</v>
      </c>
      <c r="F1608" s="147" t="s">
        <v>1389</v>
      </c>
      <c r="I1608" s="148"/>
      <c r="L1608" s="34"/>
      <c r="M1608" s="149"/>
      <c r="T1608" s="55"/>
      <c r="AT1608" s="18" t="s">
        <v>396</v>
      </c>
      <c r="AU1608" s="18" t="s">
        <v>103</v>
      </c>
    </row>
    <row r="1609" spans="2:65" s="12" customFormat="1" ht="10.199999999999999">
      <c r="B1609" s="150"/>
      <c r="D1609" s="151" t="s">
        <v>398</v>
      </c>
      <c r="E1609" s="152" t="s">
        <v>35</v>
      </c>
      <c r="F1609" s="153" t="s">
        <v>1374</v>
      </c>
      <c r="H1609" s="152" t="s">
        <v>35</v>
      </c>
      <c r="I1609" s="154"/>
      <c r="L1609" s="150"/>
      <c r="M1609" s="155"/>
      <c r="T1609" s="156"/>
      <c r="AT1609" s="152" t="s">
        <v>398</v>
      </c>
      <c r="AU1609" s="152" t="s">
        <v>103</v>
      </c>
      <c r="AV1609" s="12" t="s">
        <v>89</v>
      </c>
      <c r="AW1609" s="12" t="s">
        <v>42</v>
      </c>
      <c r="AX1609" s="12" t="s">
        <v>81</v>
      </c>
      <c r="AY1609" s="152" t="s">
        <v>386</v>
      </c>
    </row>
    <row r="1610" spans="2:65" s="12" customFormat="1" ht="10.199999999999999">
      <c r="B1610" s="150"/>
      <c r="D1610" s="151" t="s">
        <v>398</v>
      </c>
      <c r="E1610" s="152" t="s">
        <v>35</v>
      </c>
      <c r="F1610" s="153" t="s">
        <v>1390</v>
      </c>
      <c r="H1610" s="152" t="s">
        <v>35</v>
      </c>
      <c r="I1610" s="154"/>
      <c r="L1610" s="150"/>
      <c r="M1610" s="155"/>
      <c r="T1610" s="156"/>
      <c r="AT1610" s="152" t="s">
        <v>398</v>
      </c>
      <c r="AU1610" s="152" t="s">
        <v>103</v>
      </c>
      <c r="AV1610" s="12" t="s">
        <v>89</v>
      </c>
      <c r="AW1610" s="12" t="s">
        <v>42</v>
      </c>
      <c r="AX1610" s="12" t="s">
        <v>81</v>
      </c>
      <c r="AY1610" s="152" t="s">
        <v>386</v>
      </c>
    </row>
    <row r="1611" spans="2:65" s="13" customFormat="1" ht="10.199999999999999">
      <c r="B1611" s="157"/>
      <c r="D1611" s="151" t="s">
        <v>398</v>
      </c>
      <c r="E1611" s="164" t="s">
        <v>35</v>
      </c>
      <c r="F1611" s="158" t="s">
        <v>1376</v>
      </c>
      <c r="H1611" s="160">
        <v>1355.98</v>
      </c>
      <c r="I1611" s="161"/>
      <c r="L1611" s="157"/>
      <c r="M1611" s="162"/>
      <c r="T1611" s="163"/>
      <c r="AT1611" s="164" t="s">
        <v>398</v>
      </c>
      <c r="AU1611" s="164" t="s">
        <v>103</v>
      </c>
      <c r="AV1611" s="13" t="s">
        <v>91</v>
      </c>
      <c r="AW1611" s="13" t="s">
        <v>42</v>
      </c>
      <c r="AX1611" s="13" t="s">
        <v>89</v>
      </c>
      <c r="AY1611" s="164" t="s">
        <v>386</v>
      </c>
    </row>
    <row r="1612" spans="2:65" s="1" customFormat="1" ht="55.5" customHeight="1">
      <c r="B1612" s="34"/>
      <c r="C1612" s="133" t="s">
        <v>1391</v>
      </c>
      <c r="D1612" s="133" t="s">
        <v>390</v>
      </c>
      <c r="E1612" s="134" t="s">
        <v>1392</v>
      </c>
      <c r="F1612" s="135" t="s">
        <v>1393</v>
      </c>
      <c r="G1612" s="136" t="s">
        <v>442</v>
      </c>
      <c r="H1612" s="137">
        <v>2922.79</v>
      </c>
      <c r="I1612" s="138"/>
      <c r="J1612" s="139">
        <f>ROUND(I1612*H1612,2)</f>
        <v>0</v>
      </c>
      <c r="K1612" s="135" t="s">
        <v>394</v>
      </c>
      <c r="L1612" s="34"/>
      <c r="M1612" s="140" t="s">
        <v>35</v>
      </c>
      <c r="N1612" s="141" t="s">
        <v>52</v>
      </c>
      <c r="P1612" s="142">
        <f>O1612*H1612</f>
        <v>0</v>
      </c>
      <c r="Q1612" s="142">
        <v>0</v>
      </c>
      <c r="R1612" s="142">
        <f>Q1612*H1612</f>
        <v>0</v>
      </c>
      <c r="S1612" s="142">
        <v>9.8000000000000004E-2</v>
      </c>
      <c r="T1612" s="143">
        <f>S1612*H1612</f>
        <v>286.43342000000001</v>
      </c>
      <c r="AR1612" s="144" t="s">
        <v>116</v>
      </c>
      <c r="AT1612" s="144" t="s">
        <v>390</v>
      </c>
      <c r="AU1612" s="144" t="s">
        <v>103</v>
      </c>
      <c r="AY1612" s="18" t="s">
        <v>386</v>
      </c>
      <c r="BE1612" s="145">
        <f>IF(N1612="základní",J1612,0)</f>
        <v>0</v>
      </c>
      <c r="BF1612" s="145">
        <f>IF(N1612="snížená",J1612,0)</f>
        <v>0</v>
      </c>
      <c r="BG1612" s="145">
        <f>IF(N1612="zákl. přenesená",J1612,0)</f>
        <v>0</v>
      </c>
      <c r="BH1612" s="145">
        <f>IF(N1612="sníž. přenesená",J1612,0)</f>
        <v>0</v>
      </c>
      <c r="BI1612" s="145">
        <f>IF(N1612="nulová",J1612,0)</f>
        <v>0</v>
      </c>
      <c r="BJ1612" s="18" t="s">
        <v>89</v>
      </c>
      <c r="BK1612" s="145">
        <f>ROUND(I1612*H1612,2)</f>
        <v>0</v>
      </c>
      <c r="BL1612" s="18" t="s">
        <v>116</v>
      </c>
      <c r="BM1612" s="144" t="s">
        <v>1394</v>
      </c>
    </row>
    <row r="1613" spans="2:65" s="1" customFormat="1" ht="10.199999999999999">
      <c r="B1613" s="34"/>
      <c r="D1613" s="146" t="s">
        <v>396</v>
      </c>
      <c r="F1613" s="147" t="s">
        <v>1395</v>
      </c>
      <c r="I1613" s="148"/>
      <c r="L1613" s="34"/>
      <c r="M1613" s="149"/>
      <c r="T1613" s="55"/>
      <c r="AT1613" s="18" t="s">
        <v>396</v>
      </c>
      <c r="AU1613" s="18" t="s">
        <v>103</v>
      </c>
    </row>
    <row r="1614" spans="2:65" s="12" customFormat="1" ht="10.199999999999999">
      <c r="B1614" s="150"/>
      <c r="D1614" s="151" t="s">
        <v>398</v>
      </c>
      <c r="E1614" s="152" t="s">
        <v>35</v>
      </c>
      <c r="F1614" s="153" t="s">
        <v>1374</v>
      </c>
      <c r="H1614" s="152" t="s">
        <v>35</v>
      </c>
      <c r="I1614" s="154"/>
      <c r="L1614" s="150"/>
      <c r="M1614" s="155"/>
      <c r="T1614" s="156"/>
      <c r="AT1614" s="152" t="s">
        <v>398</v>
      </c>
      <c r="AU1614" s="152" t="s">
        <v>103</v>
      </c>
      <c r="AV1614" s="12" t="s">
        <v>89</v>
      </c>
      <c r="AW1614" s="12" t="s">
        <v>42</v>
      </c>
      <c r="AX1614" s="12" t="s">
        <v>81</v>
      </c>
      <c r="AY1614" s="152" t="s">
        <v>386</v>
      </c>
    </row>
    <row r="1615" spans="2:65" s="12" customFormat="1" ht="10.199999999999999">
      <c r="B1615" s="150"/>
      <c r="D1615" s="151" t="s">
        <v>398</v>
      </c>
      <c r="E1615" s="152" t="s">
        <v>35</v>
      </c>
      <c r="F1615" s="153" t="s">
        <v>1396</v>
      </c>
      <c r="H1615" s="152" t="s">
        <v>35</v>
      </c>
      <c r="I1615" s="154"/>
      <c r="L1615" s="150"/>
      <c r="M1615" s="155"/>
      <c r="T1615" s="156"/>
      <c r="AT1615" s="152" t="s">
        <v>398</v>
      </c>
      <c r="AU1615" s="152" t="s">
        <v>103</v>
      </c>
      <c r="AV1615" s="12" t="s">
        <v>89</v>
      </c>
      <c r="AW1615" s="12" t="s">
        <v>42</v>
      </c>
      <c r="AX1615" s="12" t="s">
        <v>81</v>
      </c>
      <c r="AY1615" s="152" t="s">
        <v>386</v>
      </c>
    </row>
    <row r="1616" spans="2:65" s="13" customFormat="1" ht="10.199999999999999">
      <c r="B1616" s="157"/>
      <c r="D1616" s="151" t="s">
        <v>398</v>
      </c>
      <c r="E1616" s="164" t="s">
        <v>35</v>
      </c>
      <c r="F1616" s="158" t="s">
        <v>1376</v>
      </c>
      <c r="H1616" s="160">
        <v>1355.98</v>
      </c>
      <c r="I1616" s="161"/>
      <c r="L1616" s="157"/>
      <c r="M1616" s="162"/>
      <c r="T1616" s="163"/>
      <c r="AT1616" s="164" t="s">
        <v>398</v>
      </c>
      <c r="AU1616" s="164" t="s">
        <v>103</v>
      </c>
      <c r="AV1616" s="13" t="s">
        <v>91</v>
      </c>
      <c r="AW1616" s="13" t="s">
        <v>42</v>
      </c>
      <c r="AX1616" s="13" t="s">
        <v>81</v>
      </c>
      <c r="AY1616" s="164" t="s">
        <v>386</v>
      </c>
    </row>
    <row r="1617" spans="2:65" s="12" customFormat="1" ht="10.199999999999999">
      <c r="B1617" s="150"/>
      <c r="D1617" s="151" t="s">
        <v>398</v>
      </c>
      <c r="E1617" s="152" t="s">
        <v>35</v>
      </c>
      <c r="F1617" s="153" t="s">
        <v>1397</v>
      </c>
      <c r="H1617" s="152" t="s">
        <v>35</v>
      </c>
      <c r="I1617" s="154"/>
      <c r="L1617" s="150"/>
      <c r="M1617" s="155"/>
      <c r="T1617" s="156"/>
      <c r="AT1617" s="152" t="s">
        <v>398</v>
      </c>
      <c r="AU1617" s="152" t="s">
        <v>103</v>
      </c>
      <c r="AV1617" s="12" t="s">
        <v>89</v>
      </c>
      <c r="AW1617" s="12" t="s">
        <v>42</v>
      </c>
      <c r="AX1617" s="12" t="s">
        <v>81</v>
      </c>
      <c r="AY1617" s="152" t="s">
        <v>386</v>
      </c>
    </row>
    <row r="1618" spans="2:65" s="13" customFormat="1" ht="10.199999999999999">
      <c r="B1618" s="157"/>
      <c r="D1618" s="151" t="s">
        <v>398</v>
      </c>
      <c r="E1618" s="164" t="s">
        <v>35</v>
      </c>
      <c r="F1618" s="158" t="s">
        <v>1376</v>
      </c>
      <c r="H1618" s="160">
        <v>1355.98</v>
      </c>
      <c r="I1618" s="161"/>
      <c r="L1618" s="157"/>
      <c r="M1618" s="162"/>
      <c r="T1618" s="163"/>
      <c r="AT1618" s="164" t="s">
        <v>398</v>
      </c>
      <c r="AU1618" s="164" t="s">
        <v>103</v>
      </c>
      <c r="AV1618" s="13" t="s">
        <v>91</v>
      </c>
      <c r="AW1618" s="13" t="s">
        <v>42</v>
      </c>
      <c r="AX1618" s="13" t="s">
        <v>81</v>
      </c>
      <c r="AY1618" s="164" t="s">
        <v>386</v>
      </c>
    </row>
    <row r="1619" spans="2:65" s="15" customFormat="1" ht="10.199999999999999">
      <c r="B1619" s="189"/>
      <c r="D1619" s="151" t="s">
        <v>398</v>
      </c>
      <c r="E1619" s="190" t="s">
        <v>35</v>
      </c>
      <c r="F1619" s="191" t="s">
        <v>1368</v>
      </c>
      <c r="H1619" s="192">
        <v>2711.96</v>
      </c>
      <c r="I1619" s="193"/>
      <c r="L1619" s="189"/>
      <c r="M1619" s="194"/>
      <c r="T1619" s="195"/>
      <c r="AT1619" s="190" t="s">
        <v>398</v>
      </c>
      <c r="AU1619" s="190" t="s">
        <v>103</v>
      </c>
      <c r="AV1619" s="15" t="s">
        <v>103</v>
      </c>
      <c r="AW1619" s="15" t="s">
        <v>42</v>
      </c>
      <c r="AX1619" s="15" t="s">
        <v>81</v>
      </c>
      <c r="AY1619" s="190" t="s">
        <v>386</v>
      </c>
    </row>
    <row r="1620" spans="2:65" s="12" customFormat="1" ht="10.199999999999999">
      <c r="B1620" s="150"/>
      <c r="D1620" s="151" t="s">
        <v>398</v>
      </c>
      <c r="E1620" s="152" t="s">
        <v>35</v>
      </c>
      <c r="F1620" s="153" t="s">
        <v>1377</v>
      </c>
      <c r="H1620" s="152" t="s">
        <v>35</v>
      </c>
      <c r="I1620" s="154"/>
      <c r="L1620" s="150"/>
      <c r="M1620" s="155"/>
      <c r="T1620" s="156"/>
      <c r="AT1620" s="152" t="s">
        <v>398</v>
      </c>
      <c r="AU1620" s="152" t="s">
        <v>103</v>
      </c>
      <c r="AV1620" s="12" t="s">
        <v>89</v>
      </c>
      <c r="AW1620" s="12" t="s">
        <v>42</v>
      </c>
      <c r="AX1620" s="12" t="s">
        <v>81</v>
      </c>
      <c r="AY1620" s="152" t="s">
        <v>386</v>
      </c>
    </row>
    <row r="1621" spans="2:65" s="12" customFormat="1" ht="10.199999999999999">
      <c r="B1621" s="150"/>
      <c r="D1621" s="151" t="s">
        <v>398</v>
      </c>
      <c r="E1621" s="152" t="s">
        <v>35</v>
      </c>
      <c r="F1621" s="153" t="s">
        <v>1398</v>
      </c>
      <c r="H1621" s="152" t="s">
        <v>35</v>
      </c>
      <c r="I1621" s="154"/>
      <c r="L1621" s="150"/>
      <c r="M1621" s="155"/>
      <c r="T1621" s="156"/>
      <c r="AT1621" s="152" t="s">
        <v>398</v>
      </c>
      <c r="AU1621" s="152" t="s">
        <v>103</v>
      </c>
      <c r="AV1621" s="12" t="s">
        <v>89</v>
      </c>
      <c r="AW1621" s="12" t="s">
        <v>42</v>
      </c>
      <c r="AX1621" s="12" t="s">
        <v>81</v>
      </c>
      <c r="AY1621" s="152" t="s">
        <v>386</v>
      </c>
    </row>
    <row r="1622" spans="2:65" s="13" customFormat="1" ht="10.199999999999999">
      <c r="B1622" s="157"/>
      <c r="D1622" s="151" t="s">
        <v>398</v>
      </c>
      <c r="E1622" s="164" t="s">
        <v>35</v>
      </c>
      <c r="F1622" s="158" t="s">
        <v>1378</v>
      </c>
      <c r="H1622" s="160">
        <v>210.83</v>
      </c>
      <c r="I1622" s="161"/>
      <c r="L1622" s="157"/>
      <c r="M1622" s="162"/>
      <c r="T1622" s="163"/>
      <c r="AT1622" s="164" t="s">
        <v>398</v>
      </c>
      <c r="AU1622" s="164" t="s">
        <v>103</v>
      </c>
      <c r="AV1622" s="13" t="s">
        <v>91</v>
      </c>
      <c r="AW1622" s="13" t="s">
        <v>42</v>
      </c>
      <c r="AX1622" s="13" t="s">
        <v>81</v>
      </c>
      <c r="AY1622" s="164" t="s">
        <v>386</v>
      </c>
    </row>
    <row r="1623" spans="2:65" s="15" customFormat="1" ht="10.199999999999999">
      <c r="B1623" s="189"/>
      <c r="D1623" s="151" t="s">
        <v>398</v>
      </c>
      <c r="E1623" s="190" t="s">
        <v>35</v>
      </c>
      <c r="F1623" s="191" t="s">
        <v>1368</v>
      </c>
      <c r="H1623" s="192">
        <v>210.83</v>
      </c>
      <c r="I1623" s="193"/>
      <c r="L1623" s="189"/>
      <c r="M1623" s="194"/>
      <c r="T1623" s="195"/>
      <c r="AT1623" s="190" t="s">
        <v>398</v>
      </c>
      <c r="AU1623" s="190" t="s">
        <v>103</v>
      </c>
      <c r="AV1623" s="15" t="s">
        <v>103</v>
      </c>
      <c r="AW1623" s="15" t="s">
        <v>42</v>
      </c>
      <c r="AX1623" s="15" t="s">
        <v>81</v>
      </c>
      <c r="AY1623" s="190" t="s">
        <v>386</v>
      </c>
    </row>
    <row r="1624" spans="2:65" s="14" customFormat="1" ht="10.199999999999999">
      <c r="B1624" s="178"/>
      <c r="D1624" s="151" t="s">
        <v>398</v>
      </c>
      <c r="E1624" s="179" t="s">
        <v>35</v>
      </c>
      <c r="F1624" s="180" t="s">
        <v>594</v>
      </c>
      <c r="H1624" s="181">
        <v>2922.79</v>
      </c>
      <c r="I1624" s="182"/>
      <c r="L1624" s="178"/>
      <c r="M1624" s="183"/>
      <c r="T1624" s="184"/>
      <c r="AT1624" s="179" t="s">
        <v>398</v>
      </c>
      <c r="AU1624" s="179" t="s">
        <v>103</v>
      </c>
      <c r="AV1624" s="14" t="s">
        <v>116</v>
      </c>
      <c r="AW1624" s="14" t="s">
        <v>42</v>
      </c>
      <c r="AX1624" s="14" t="s">
        <v>89</v>
      </c>
      <c r="AY1624" s="179" t="s">
        <v>386</v>
      </c>
    </row>
    <row r="1625" spans="2:65" s="1" customFormat="1" ht="66.75" customHeight="1">
      <c r="B1625" s="34"/>
      <c r="C1625" s="133" t="s">
        <v>1399</v>
      </c>
      <c r="D1625" s="133" t="s">
        <v>390</v>
      </c>
      <c r="E1625" s="134" t="s">
        <v>1400</v>
      </c>
      <c r="F1625" s="135" t="s">
        <v>1401</v>
      </c>
      <c r="G1625" s="136" t="s">
        <v>442</v>
      </c>
      <c r="H1625" s="137">
        <v>83.76</v>
      </c>
      <c r="I1625" s="138"/>
      <c r="J1625" s="139">
        <f>ROUND(I1625*H1625,2)</f>
        <v>0</v>
      </c>
      <c r="K1625" s="135" t="s">
        <v>394</v>
      </c>
      <c r="L1625" s="34"/>
      <c r="M1625" s="140" t="s">
        <v>35</v>
      </c>
      <c r="N1625" s="141" t="s">
        <v>52</v>
      </c>
      <c r="P1625" s="142">
        <f>O1625*H1625</f>
        <v>0</v>
      </c>
      <c r="Q1625" s="142">
        <v>0</v>
      </c>
      <c r="R1625" s="142">
        <f>Q1625*H1625</f>
        <v>0</v>
      </c>
      <c r="S1625" s="142">
        <v>0.28999999999999998</v>
      </c>
      <c r="T1625" s="143">
        <f>S1625*H1625</f>
        <v>24.290399999999998</v>
      </c>
      <c r="AR1625" s="144" t="s">
        <v>116</v>
      </c>
      <c r="AT1625" s="144" t="s">
        <v>390</v>
      </c>
      <c r="AU1625" s="144" t="s">
        <v>103</v>
      </c>
      <c r="AY1625" s="18" t="s">
        <v>386</v>
      </c>
      <c r="BE1625" s="145">
        <f>IF(N1625="základní",J1625,0)</f>
        <v>0</v>
      </c>
      <c r="BF1625" s="145">
        <f>IF(N1625="snížená",J1625,0)</f>
        <v>0</v>
      </c>
      <c r="BG1625" s="145">
        <f>IF(N1625="zákl. přenesená",J1625,0)</f>
        <v>0</v>
      </c>
      <c r="BH1625" s="145">
        <f>IF(N1625="sníž. přenesená",J1625,0)</f>
        <v>0</v>
      </c>
      <c r="BI1625" s="145">
        <f>IF(N1625="nulová",J1625,0)</f>
        <v>0</v>
      </c>
      <c r="BJ1625" s="18" t="s">
        <v>89</v>
      </c>
      <c r="BK1625" s="145">
        <f>ROUND(I1625*H1625,2)</f>
        <v>0</v>
      </c>
      <c r="BL1625" s="18" t="s">
        <v>116</v>
      </c>
      <c r="BM1625" s="144" t="s">
        <v>1402</v>
      </c>
    </row>
    <row r="1626" spans="2:65" s="1" customFormat="1" ht="10.199999999999999">
      <c r="B1626" s="34"/>
      <c r="D1626" s="146" t="s">
        <v>396</v>
      </c>
      <c r="F1626" s="147" t="s">
        <v>1403</v>
      </c>
      <c r="I1626" s="148"/>
      <c r="L1626" s="34"/>
      <c r="M1626" s="149"/>
      <c r="T1626" s="55"/>
      <c r="AT1626" s="18" t="s">
        <v>396</v>
      </c>
      <c r="AU1626" s="18" t="s">
        <v>103</v>
      </c>
    </row>
    <row r="1627" spans="2:65" s="12" customFormat="1" ht="10.199999999999999">
      <c r="B1627" s="150"/>
      <c r="D1627" s="151" t="s">
        <v>398</v>
      </c>
      <c r="E1627" s="152" t="s">
        <v>35</v>
      </c>
      <c r="F1627" s="153" t="s">
        <v>1353</v>
      </c>
      <c r="H1627" s="152" t="s">
        <v>35</v>
      </c>
      <c r="I1627" s="154"/>
      <c r="L1627" s="150"/>
      <c r="M1627" s="155"/>
      <c r="T1627" s="156"/>
      <c r="AT1627" s="152" t="s">
        <v>398</v>
      </c>
      <c r="AU1627" s="152" t="s">
        <v>103</v>
      </c>
      <c r="AV1627" s="12" t="s">
        <v>89</v>
      </c>
      <c r="AW1627" s="12" t="s">
        <v>42</v>
      </c>
      <c r="AX1627" s="12" t="s">
        <v>81</v>
      </c>
      <c r="AY1627" s="152" t="s">
        <v>386</v>
      </c>
    </row>
    <row r="1628" spans="2:65" s="12" customFormat="1" ht="10.199999999999999">
      <c r="B1628" s="150"/>
      <c r="D1628" s="151" t="s">
        <v>398</v>
      </c>
      <c r="E1628" s="152" t="s">
        <v>35</v>
      </c>
      <c r="F1628" s="153" t="s">
        <v>1367</v>
      </c>
      <c r="H1628" s="152" t="s">
        <v>35</v>
      </c>
      <c r="I1628" s="154"/>
      <c r="L1628" s="150"/>
      <c r="M1628" s="155"/>
      <c r="T1628" s="156"/>
      <c r="AT1628" s="152" t="s">
        <v>398</v>
      </c>
      <c r="AU1628" s="152" t="s">
        <v>103</v>
      </c>
      <c r="AV1628" s="12" t="s">
        <v>89</v>
      </c>
      <c r="AW1628" s="12" t="s">
        <v>42</v>
      </c>
      <c r="AX1628" s="12" t="s">
        <v>81</v>
      </c>
      <c r="AY1628" s="152" t="s">
        <v>386</v>
      </c>
    </row>
    <row r="1629" spans="2:65" s="13" customFormat="1" ht="10.199999999999999">
      <c r="B1629" s="157"/>
      <c r="D1629" s="151" t="s">
        <v>398</v>
      </c>
      <c r="E1629" s="164" t="s">
        <v>35</v>
      </c>
      <c r="F1629" s="158" t="s">
        <v>1354</v>
      </c>
      <c r="H1629" s="160">
        <v>8.51</v>
      </c>
      <c r="I1629" s="161"/>
      <c r="L1629" s="157"/>
      <c r="M1629" s="162"/>
      <c r="T1629" s="163"/>
      <c r="AT1629" s="164" t="s">
        <v>398</v>
      </c>
      <c r="AU1629" s="164" t="s">
        <v>103</v>
      </c>
      <c r="AV1629" s="13" t="s">
        <v>91</v>
      </c>
      <c r="AW1629" s="13" t="s">
        <v>42</v>
      </c>
      <c r="AX1629" s="13" t="s">
        <v>81</v>
      </c>
      <c r="AY1629" s="164" t="s">
        <v>386</v>
      </c>
    </row>
    <row r="1630" spans="2:65" s="15" customFormat="1" ht="10.199999999999999">
      <c r="B1630" s="189"/>
      <c r="D1630" s="151" t="s">
        <v>398</v>
      </c>
      <c r="E1630" s="190" t="s">
        <v>35</v>
      </c>
      <c r="F1630" s="191" t="s">
        <v>1368</v>
      </c>
      <c r="H1630" s="192">
        <v>8.51</v>
      </c>
      <c r="I1630" s="193"/>
      <c r="L1630" s="189"/>
      <c r="M1630" s="194"/>
      <c r="T1630" s="195"/>
      <c r="AT1630" s="190" t="s">
        <v>398</v>
      </c>
      <c r="AU1630" s="190" t="s">
        <v>103</v>
      </c>
      <c r="AV1630" s="15" t="s">
        <v>103</v>
      </c>
      <c r="AW1630" s="15" t="s">
        <v>42</v>
      </c>
      <c r="AX1630" s="15" t="s">
        <v>81</v>
      </c>
      <c r="AY1630" s="190" t="s">
        <v>386</v>
      </c>
    </row>
    <row r="1631" spans="2:65" s="12" customFormat="1" ht="10.199999999999999">
      <c r="B1631" s="150"/>
      <c r="D1631" s="151" t="s">
        <v>398</v>
      </c>
      <c r="E1631" s="152" t="s">
        <v>35</v>
      </c>
      <c r="F1631" s="153" t="s">
        <v>1404</v>
      </c>
      <c r="H1631" s="152" t="s">
        <v>35</v>
      </c>
      <c r="I1631" s="154"/>
      <c r="L1631" s="150"/>
      <c r="M1631" s="155"/>
      <c r="T1631" s="156"/>
      <c r="AT1631" s="152" t="s">
        <v>398</v>
      </c>
      <c r="AU1631" s="152" t="s">
        <v>103</v>
      </c>
      <c r="AV1631" s="12" t="s">
        <v>89</v>
      </c>
      <c r="AW1631" s="12" t="s">
        <v>42</v>
      </c>
      <c r="AX1631" s="12" t="s">
        <v>81</v>
      </c>
      <c r="AY1631" s="152" t="s">
        <v>386</v>
      </c>
    </row>
    <row r="1632" spans="2:65" s="12" customFormat="1" ht="10.199999999999999">
      <c r="B1632" s="150"/>
      <c r="D1632" s="151" t="s">
        <v>398</v>
      </c>
      <c r="E1632" s="152" t="s">
        <v>35</v>
      </c>
      <c r="F1632" s="153" t="s">
        <v>1367</v>
      </c>
      <c r="H1632" s="152" t="s">
        <v>35</v>
      </c>
      <c r="I1632" s="154"/>
      <c r="L1632" s="150"/>
      <c r="M1632" s="155"/>
      <c r="T1632" s="156"/>
      <c r="AT1632" s="152" t="s">
        <v>398</v>
      </c>
      <c r="AU1632" s="152" t="s">
        <v>103</v>
      </c>
      <c r="AV1632" s="12" t="s">
        <v>89</v>
      </c>
      <c r="AW1632" s="12" t="s">
        <v>42</v>
      </c>
      <c r="AX1632" s="12" t="s">
        <v>81</v>
      </c>
      <c r="AY1632" s="152" t="s">
        <v>386</v>
      </c>
    </row>
    <row r="1633" spans="2:65" s="13" customFormat="1" ht="10.199999999999999">
      <c r="B1633" s="157"/>
      <c r="D1633" s="151" t="s">
        <v>398</v>
      </c>
      <c r="E1633" s="164" t="s">
        <v>35</v>
      </c>
      <c r="F1633" s="158" t="s">
        <v>1405</v>
      </c>
      <c r="H1633" s="160">
        <v>52.65</v>
      </c>
      <c r="I1633" s="161"/>
      <c r="L1633" s="157"/>
      <c r="M1633" s="162"/>
      <c r="T1633" s="163"/>
      <c r="AT1633" s="164" t="s">
        <v>398</v>
      </c>
      <c r="AU1633" s="164" t="s">
        <v>103</v>
      </c>
      <c r="AV1633" s="13" t="s">
        <v>91</v>
      </c>
      <c r="AW1633" s="13" t="s">
        <v>42</v>
      </c>
      <c r="AX1633" s="13" t="s">
        <v>81</v>
      </c>
      <c r="AY1633" s="164" t="s">
        <v>386</v>
      </c>
    </row>
    <row r="1634" spans="2:65" s="15" customFormat="1" ht="10.199999999999999">
      <c r="B1634" s="189"/>
      <c r="D1634" s="151" t="s">
        <v>398</v>
      </c>
      <c r="E1634" s="190" t="s">
        <v>35</v>
      </c>
      <c r="F1634" s="191" t="s">
        <v>1368</v>
      </c>
      <c r="H1634" s="192">
        <v>52.65</v>
      </c>
      <c r="I1634" s="193"/>
      <c r="L1634" s="189"/>
      <c r="M1634" s="194"/>
      <c r="T1634" s="195"/>
      <c r="AT1634" s="190" t="s">
        <v>398</v>
      </c>
      <c r="AU1634" s="190" t="s">
        <v>103</v>
      </c>
      <c r="AV1634" s="15" t="s">
        <v>103</v>
      </c>
      <c r="AW1634" s="15" t="s">
        <v>42</v>
      </c>
      <c r="AX1634" s="15" t="s">
        <v>81</v>
      </c>
      <c r="AY1634" s="190" t="s">
        <v>386</v>
      </c>
    </row>
    <row r="1635" spans="2:65" s="12" customFormat="1" ht="10.199999999999999">
      <c r="B1635" s="150"/>
      <c r="D1635" s="151" t="s">
        <v>398</v>
      </c>
      <c r="E1635" s="152" t="s">
        <v>35</v>
      </c>
      <c r="F1635" s="153" t="s">
        <v>1406</v>
      </c>
      <c r="H1635" s="152" t="s">
        <v>35</v>
      </c>
      <c r="I1635" s="154"/>
      <c r="L1635" s="150"/>
      <c r="M1635" s="155"/>
      <c r="T1635" s="156"/>
      <c r="AT1635" s="152" t="s">
        <v>398</v>
      </c>
      <c r="AU1635" s="152" t="s">
        <v>103</v>
      </c>
      <c r="AV1635" s="12" t="s">
        <v>89</v>
      </c>
      <c r="AW1635" s="12" t="s">
        <v>42</v>
      </c>
      <c r="AX1635" s="12" t="s">
        <v>81</v>
      </c>
      <c r="AY1635" s="152" t="s">
        <v>386</v>
      </c>
    </row>
    <row r="1636" spans="2:65" s="12" customFormat="1" ht="10.199999999999999">
      <c r="B1636" s="150"/>
      <c r="D1636" s="151" t="s">
        <v>398</v>
      </c>
      <c r="E1636" s="152" t="s">
        <v>35</v>
      </c>
      <c r="F1636" s="153" t="s">
        <v>1367</v>
      </c>
      <c r="H1636" s="152" t="s">
        <v>35</v>
      </c>
      <c r="I1636" s="154"/>
      <c r="L1636" s="150"/>
      <c r="M1636" s="155"/>
      <c r="T1636" s="156"/>
      <c r="AT1636" s="152" t="s">
        <v>398</v>
      </c>
      <c r="AU1636" s="152" t="s">
        <v>103</v>
      </c>
      <c r="AV1636" s="12" t="s">
        <v>89</v>
      </c>
      <c r="AW1636" s="12" t="s">
        <v>42</v>
      </c>
      <c r="AX1636" s="12" t="s">
        <v>81</v>
      </c>
      <c r="AY1636" s="152" t="s">
        <v>386</v>
      </c>
    </row>
    <row r="1637" spans="2:65" s="13" customFormat="1" ht="10.199999999999999">
      <c r="B1637" s="157"/>
      <c r="D1637" s="151" t="s">
        <v>398</v>
      </c>
      <c r="E1637" s="164" t="s">
        <v>35</v>
      </c>
      <c r="F1637" s="158" t="s">
        <v>1407</v>
      </c>
      <c r="H1637" s="160">
        <v>8.5</v>
      </c>
      <c r="I1637" s="161"/>
      <c r="L1637" s="157"/>
      <c r="M1637" s="162"/>
      <c r="T1637" s="163"/>
      <c r="AT1637" s="164" t="s">
        <v>398</v>
      </c>
      <c r="AU1637" s="164" t="s">
        <v>103</v>
      </c>
      <c r="AV1637" s="13" t="s">
        <v>91</v>
      </c>
      <c r="AW1637" s="13" t="s">
        <v>42</v>
      </c>
      <c r="AX1637" s="13" t="s">
        <v>81</v>
      </c>
      <c r="AY1637" s="164" t="s">
        <v>386</v>
      </c>
    </row>
    <row r="1638" spans="2:65" s="15" customFormat="1" ht="10.199999999999999">
      <c r="B1638" s="189"/>
      <c r="D1638" s="151" t="s">
        <v>398</v>
      </c>
      <c r="E1638" s="190" t="s">
        <v>35</v>
      </c>
      <c r="F1638" s="191" t="s">
        <v>1368</v>
      </c>
      <c r="H1638" s="192">
        <v>8.5</v>
      </c>
      <c r="I1638" s="193"/>
      <c r="L1638" s="189"/>
      <c r="M1638" s="194"/>
      <c r="T1638" s="195"/>
      <c r="AT1638" s="190" t="s">
        <v>398</v>
      </c>
      <c r="AU1638" s="190" t="s">
        <v>103</v>
      </c>
      <c r="AV1638" s="15" t="s">
        <v>103</v>
      </c>
      <c r="AW1638" s="15" t="s">
        <v>42</v>
      </c>
      <c r="AX1638" s="15" t="s">
        <v>81</v>
      </c>
      <c r="AY1638" s="190" t="s">
        <v>386</v>
      </c>
    </row>
    <row r="1639" spans="2:65" s="12" customFormat="1" ht="10.199999999999999">
      <c r="B1639" s="150"/>
      <c r="D1639" s="151" t="s">
        <v>398</v>
      </c>
      <c r="E1639" s="152" t="s">
        <v>35</v>
      </c>
      <c r="F1639" s="153" t="s">
        <v>1360</v>
      </c>
      <c r="H1639" s="152" t="s">
        <v>35</v>
      </c>
      <c r="I1639" s="154"/>
      <c r="L1639" s="150"/>
      <c r="M1639" s="155"/>
      <c r="T1639" s="156"/>
      <c r="AT1639" s="152" t="s">
        <v>398</v>
      </c>
      <c r="AU1639" s="152" t="s">
        <v>103</v>
      </c>
      <c r="AV1639" s="12" t="s">
        <v>89</v>
      </c>
      <c r="AW1639" s="12" t="s">
        <v>42</v>
      </c>
      <c r="AX1639" s="12" t="s">
        <v>81</v>
      </c>
      <c r="AY1639" s="152" t="s">
        <v>386</v>
      </c>
    </row>
    <row r="1640" spans="2:65" s="12" customFormat="1" ht="10.199999999999999">
      <c r="B1640" s="150"/>
      <c r="D1640" s="151" t="s">
        <v>398</v>
      </c>
      <c r="E1640" s="152" t="s">
        <v>35</v>
      </c>
      <c r="F1640" s="153" t="s">
        <v>1367</v>
      </c>
      <c r="H1640" s="152" t="s">
        <v>35</v>
      </c>
      <c r="I1640" s="154"/>
      <c r="L1640" s="150"/>
      <c r="M1640" s="155"/>
      <c r="T1640" s="156"/>
      <c r="AT1640" s="152" t="s">
        <v>398</v>
      </c>
      <c r="AU1640" s="152" t="s">
        <v>103</v>
      </c>
      <c r="AV1640" s="12" t="s">
        <v>89</v>
      </c>
      <c r="AW1640" s="12" t="s">
        <v>42</v>
      </c>
      <c r="AX1640" s="12" t="s">
        <v>81</v>
      </c>
      <c r="AY1640" s="152" t="s">
        <v>386</v>
      </c>
    </row>
    <row r="1641" spans="2:65" s="13" customFormat="1" ht="10.199999999999999">
      <c r="B1641" s="157"/>
      <c r="D1641" s="151" t="s">
        <v>398</v>
      </c>
      <c r="E1641" s="164" t="s">
        <v>35</v>
      </c>
      <c r="F1641" s="158" t="s">
        <v>1361</v>
      </c>
      <c r="H1641" s="160">
        <v>14.1</v>
      </c>
      <c r="I1641" s="161"/>
      <c r="L1641" s="157"/>
      <c r="M1641" s="162"/>
      <c r="T1641" s="163"/>
      <c r="AT1641" s="164" t="s">
        <v>398</v>
      </c>
      <c r="AU1641" s="164" t="s">
        <v>103</v>
      </c>
      <c r="AV1641" s="13" t="s">
        <v>91</v>
      </c>
      <c r="AW1641" s="13" t="s">
        <v>42</v>
      </c>
      <c r="AX1641" s="13" t="s">
        <v>81</v>
      </c>
      <c r="AY1641" s="164" t="s">
        <v>386</v>
      </c>
    </row>
    <row r="1642" spans="2:65" s="15" customFormat="1" ht="10.199999999999999">
      <c r="B1642" s="189"/>
      <c r="D1642" s="151" t="s">
        <v>398</v>
      </c>
      <c r="E1642" s="190" t="s">
        <v>35</v>
      </c>
      <c r="F1642" s="191" t="s">
        <v>1368</v>
      </c>
      <c r="H1642" s="192">
        <v>14.1</v>
      </c>
      <c r="I1642" s="193"/>
      <c r="L1642" s="189"/>
      <c r="M1642" s="194"/>
      <c r="T1642" s="195"/>
      <c r="AT1642" s="190" t="s">
        <v>398</v>
      </c>
      <c r="AU1642" s="190" t="s">
        <v>103</v>
      </c>
      <c r="AV1642" s="15" t="s">
        <v>103</v>
      </c>
      <c r="AW1642" s="15" t="s">
        <v>42</v>
      </c>
      <c r="AX1642" s="15" t="s">
        <v>81</v>
      </c>
      <c r="AY1642" s="190" t="s">
        <v>386</v>
      </c>
    </row>
    <row r="1643" spans="2:65" s="14" customFormat="1" ht="10.199999999999999">
      <c r="B1643" s="178"/>
      <c r="D1643" s="151" t="s">
        <v>398</v>
      </c>
      <c r="E1643" s="179" t="s">
        <v>35</v>
      </c>
      <c r="F1643" s="180" t="s">
        <v>594</v>
      </c>
      <c r="H1643" s="181">
        <v>83.76</v>
      </c>
      <c r="I1643" s="182"/>
      <c r="L1643" s="178"/>
      <c r="M1643" s="183"/>
      <c r="T1643" s="184"/>
      <c r="AT1643" s="179" t="s">
        <v>398</v>
      </c>
      <c r="AU1643" s="179" t="s">
        <v>103</v>
      </c>
      <c r="AV1643" s="14" t="s">
        <v>116</v>
      </c>
      <c r="AW1643" s="14" t="s">
        <v>42</v>
      </c>
      <c r="AX1643" s="14" t="s">
        <v>89</v>
      </c>
      <c r="AY1643" s="179" t="s">
        <v>386</v>
      </c>
    </row>
    <row r="1644" spans="2:65" s="1" customFormat="1" ht="62.7" customHeight="1">
      <c r="B1644" s="34"/>
      <c r="C1644" s="133" t="s">
        <v>1408</v>
      </c>
      <c r="D1644" s="133" t="s">
        <v>390</v>
      </c>
      <c r="E1644" s="134" t="s">
        <v>1409</v>
      </c>
      <c r="F1644" s="135" t="s">
        <v>1410</v>
      </c>
      <c r="G1644" s="136" t="s">
        <v>442</v>
      </c>
      <c r="H1644" s="137">
        <v>69.66</v>
      </c>
      <c r="I1644" s="138"/>
      <c r="J1644" s="139">
        <f>ROUND(I1644*H1644,2)</f>
        <v>0</v>
      </c>
      <c r="K1644" s="135" t="s">
        <v>394</v>
      </c>
      <c r="L1644" s="34"/>
      <c r="M1644" s="140" t="s">
        <v>35</v>
      </c>
      <c r="N1644" s="141" t="s">
        <v>52</v>
      </c>
      <c r="P1644" s="142">
        <f>O1644*H1644</f>
        <v>0</v>
      </c>
      <c r="Q1644" s="142">
        <v>0</v>
      </c>
      <c r="R1644" s="142">
        <f>Q1644*H1644</f>
        <v>0</v>
      </c>
      <c r="S1644" s="142">
        <v>0.32500000000000001</v>
      </c>
      <c r="T1644" s="143">
        <f>S1644*H1644</f>
        <v>22.639499999999998</v>
      </c>
      <c r="AR1644" s="144" t="s">
        <v>116</v>
      </c>
      <c r="AT1644" s="144" t="s">
        <v>390</v>
      </c>
      <c r="AU1644" s="144" t="s">
        <v>103</v>
      </c>
      <c r="AY1644" s="18" t="s">
        <v>386</v>
      </c>
      <c r="BE1644" s="145">
        <f>IF(N1644="základní",J1644,0)</f>
        <v>0</v>
      </c>
      <c r="BF1644" s="145">
        <f>IF(N1644="snížená",J1644,0)</f>
        <v>0</v>
      </c>
      <c r="BG1644" s="145">
        <f>IF(N1644="zákl. přenesená",J1644,0)</f>
        <v>0</v>
      </c>
      <c r="BH1644" s="145">
        <f>IF(N1644="sníž. přenesená",J1644,0)</f>
        <v>0</v>
      </c>
      <c r="BI1644" s="145">
        <f>IF(N1644="nulová",J1644,0)</f>
        <v>0</v>
      </c>
      <c r="BJ1644" s="18" t="s">
        <v>89</v>
      </c>
      <c r="BK1644" s="145">
        <f>ROUND(I1644*H1644,2)</f>
        <v>0</v>
      </c>
      <c r="BL1644" s="18" t="s">
        <v>116</v>
      </c>
      <c r="BM1644" s="144" t="s">
        <v>1411</v>
      </c>
    </row>
    <row r="1645" spans="2:65" s="1" customFormat="1" ht="10.199999999999999">
      <c r="B1645" s="34"/>
      <c r="D1645" s="146" t="s">
        <v>396</v>
      </c>
      <c r="F1645" s="147" t="s">
        <v>1412</v>
      </c>
      <c r="I1645" s="148"/>
      <c r="L1645" s="34"/>
      <c r="M1645" s="149"/>
      <c r="T1645" s="55"/>
      <c r="AT1645" s="18" t="s">
        <v>396</v>
      </c>
      <c r="AU1645" s="18" t="s">
        <v>103</v>
      </c>
    </row>
    <row r="1646" spans="2:65" s="12" customFormat="1" ht="10.199999999999999">
      <c r="B1646" s="150"/>
      <c r="D1646" s="151" t="s">
        <v>398</v>
      </c>
      <c r="E1646" s="152" t="s">
        <v>35</v>
      </c>
      <c r="F1646" s="153" t="s">
        <v>1353</v>
      </c>
      <c r="H1646" s="152" t="s">
        <v>35</v>
      </c>
      <c r="I1646" s="154"/>
      <c r="L1646" s="150"/>
      <c r="M1646" s="155"/>
      <c r="T1646" s="156"/>
      <c r="AT1646" s="152" t="s">
        <v>398</v>
      </c>
      <c r="AU1646" s="152" t="s">
        <v>103</v>
      </c>
      <c r="AV1646" s="12" t="s">
        <v>89</v>
      </c>
      <c r="AW1646" s="12" t="s">
        <v>42</v>
      </c>
      <c r="AX1646" s="12" t="s">
        <v>81</v>
      </c>
      <c r="AY1646" s="152" t="s">
        <v>386</v>
      </c>
    </row>
    <row r="1647" spans="2:65" s="12" customFormat="1" ht="10.199999999999999">
      <c r="B1647" s="150"/>
      <c r="D1647" s="151" t="s">
        <v>398</v>
      </c>
      <c r="E1647" s="152" t="s">
        <v>35</v>
      </c>
      <c r="F1647" s="153" t="s">
        <v>1384</v>
      </c>
      <c r="H1647" s="152" t="s">
        <v>35</v>
      </c>
      <c r="I1647" s="154"/>
      <c r="L1647" s="150"/>
      <c r="M1647" s="155"/>
      <c r="T1647" s="156"/>
      <c r="AT1647" s="152" t="s">
        <v>398</v>
      </c>
      <c r="AU1647" s="152" t="s">
        <v>103</v>
      </c>
      <c r="AV1647" s="12" t="s">
        <v>89</v>
      </c>
      <c r="AW1647" s="12" t="s">
        <v>42</v>
      </c>
      <c r="AX1647" s="12" t="s">
        <v>81</v>
      </c>
      <c r="AY1647" s="152" t="s">
        <v>386</v>
      </c>
    </row>
    <row r="1648" spans="2:65" s="13" customFormat="1" ht="10.199999999999999">
      <c r="B1648" s="157"/>
      <c r="D1648" s="151" t="s">
        <v>398</v>
      </c>
      <c r="E1648" s="164" t="s">
        <v>35</v>
      </c>
      <c r="F1648" s="158" t="s">
        <v>1354</v>
      </c>
      <c r="H1648" s="160">
        <v>8.51</v>
      </c>
      <c r="I1648" s="161"/>
      <c r="L1648" s="157"/>
      <c r="M1648" s="162"/>
      <c r="T1648" s="163"/>
      <c r="AT1648" s="164" t="s">
        <v>398</v>
      </c>
      <c r="AU1648" s="164" t="s">
        <v>103</v>
      </c>
      <c r="AV1648" s="13" t="s">
        <v>91</v>
      </c>
      <c r="AW1648" s="13" t="s">
        <v>42</v>
      </c>
      <c r="AX1648" s="13" t="s">
        <v>81</v>
      </c>
      <c r="AY1648" s="164" t="s">
        <v>386</v>
      </c>
    </row>
    <row r="1649" spans="2:65" s="15" customFormat="1" ht="10.199999999999999">
      <c r="B1649" s="189"/>
      <c r="D1649" s="151" t="s">
        <v>398</v>
      </c>
      <c r="E1649" s="190" t="s">
        <v>35</v>
      </c>
      <c r="F1649" s="191" t="s">
        <v>1368</v>
      </c>
      <c r="H1649" s="192">
        <v>8.51</v>
      </c>
      <c r="I1649" s="193"/>
      <c r="L1649" s="189"/>
      <c r="M1649" s="194"/>
      <c r="T1649" s="195"/>
      <c r="AT1649" s="190" t="s">
        <v>398</v>
      </c>
      <c r="AU1649" s="190" t="s">
        <v>103</v>
      </c>
      <c r="AV1649" s="15" t="s">
        <v>103</v>
      </c>
      <c r="AW1649" s="15" t="s">
        <v>42</v>
      </c>
      <c r="AX1649" s="15" t="s">
        <v>81</v>
      </c>
      <c r="AY1649" s="190" t="s">
        <v>386</v>
      </c>
    </row>
    <row r="1650" spans="2:65" s="12" customFormat="1" ht="10.199999999999999">
      <c r="B1650" s="150"/>
      <c r="D1650" s="151" t="s">
        <v>398</v>
      </c>
      <c r="E1650" s="152" t="s">
        <v>35</v>
      </c>
      <c r="F1650" s="153" t="s">
        <v>1404</v>
      </c>
      <c r="H1650" s="152" t="s">
        <v>35</v>
      </c>
      <c r="I1650" s="154"/>
      <c r="L1650" s="150"/>
      <c r="M1650" s="155"/>
      <c r="T1650" s="156"/>
      <c r="AT1650" s="152" t="s">
        <v>398</v>
      </c>
      <c r="AU1650" s="152" t="s">
        <v>103</v>
      </c>
      <c r="AV1650" s="12" t="s">
        <v>89</v>
      </c>
      <c r="AW1650" s="12" t="s">
        <v>42</v>
      </c>
      <c r="AX1650" s="12" t="s">
        <v>81</v>
      </c>
      <c r="AY1650" s="152" t="s">
        <v>386</v>
      </c>
    </row>
    <row r="1651" spans="2:65" s="12" customFormat="1" ht="10.199999999999999">
      <c r="B1651" s="150"/>
      <c r="D1651" s="151" t="s">
        <v>398</v>
      </c>
      <c r="E1651" s="152" t="s">
        <v>35</v>
      </c>
      <c r="F1651" s="153" t="s">
        <v>1390</v>
      </c>
      <c r="H1651" s="152" t="s">
        <v>35</v>
      </c>
      <c r="I1651" s="154"/>
      <c r="L1651" s="150"/>
      <c r="M1651" s="155"/>
      <c r="T1651" s="156"/>
      <c r="AT1651" s="152" t="s">
        <v>398</v>
      </c>
      <c r="AU1651" s="152" t="s">
        <v>103</v>
      </c>
      <c r="AV1651" s="12" t="s">
        <v>89</v>
      </c>
      <c r="AW1651" s="12" t="s">
        <v>42</v>
      </c>
      <c r="AX1651" s="12" t="s">
        <v>81</v>
      </c>
      <c r="AY1651" s="152" t="s">
        <v>386</v>
      </c>
    </row>
    <row r="1652" spans="2:65" s="13" customFormat="1" ht="10.199999999999999">
      <c r="B1652" s="157"/>
      <c r="D1652" s="151" t="s">
        <v>398</v>
      </c>
      <c r="E1652" s="164" t="s">
        <v>35</v>
      </c>
      <c r="F1652" s="158" t="s">
        <v>1405</v>
      </c>
      <c r="H1652" s="160">
        <v>52.65</v>
      </c>
      <c r="I1652" s="161"/>
      <c r="L1652" s="157"/>
      <c r="M1652" s="162"/>
      <c r="T1652" s="163"/>
      <c r="AT1652" s="164" t="s">
        <v>398</v>
      </c>
      <c r="AU1652" s="164" t="s">
        <v>103</v>
      </c>
      <c r="AV1652" s="13" t="s">
        <v>91</v>
      </c>
      <c r="AW1652" s="13" t="s">
        <v>42</v>
      </c>
      <c r="AX1652" s="13" t="s">
        <v>81</v>
      </c>
      <c r="AY1652" s="164" t="s">
        <v>386</v>
      </c>
    </row>
    <row r="1653" spans="2:65" s="15" customFormat="1" ht="10.199999999999999">
      <c r="B1653" s="189"/>
      <c r="D1653" s="151" t="s">
        <v>398</v>
      </c>
      <c r="E1653" s="190" t="s">
        <v>35</v>
      </c>
      <c r="F1653" s="191" t="s">
        <v>1368</v>
      </c>
      <c r="H1653" s="192">
        <v>52.65</v>
      </c>
      <c r="I1653" s="193"/>
      <c r="L1653" s="189"/>
      <c r="M1653" s="194"/>
      <c r="T1653" s="195"/>
      <c r="AT1653" s="190" t="s">
        <v>398</v>
      </c>
      <c r="AU1653" s="190" t="s">
        <v>103</v>
      </c>
      <c r="AV1653" s="15" t="s">
        <v>103</v>
      </c>
      <c r="AW1653" s="15" t="s">
        <v>42</v>
      </c>
      <c r="AX1653" s="15" t="s">
        <v>81</v>
      </c>
      <c r="AY1653" s="190" t="s">
        <v>386</v>
      </c>
    </row>
    <row r="1654" spans="2:65" s="12" customFormat="1" ht="10.199999999999999">
      <c r="B1654" s="150"/>
      <c r="D1654" s="151" t="s">
        <v>398</v>
      </c>
      <c r="E1654" s="152" t="s">
        <v>35</v>
      </c>
      <c r="F1654" s="153" t="s">
        <v>1406</v>
      </c>
      <c r="H1654" s="152" t="s">
        <v>35</v>
      </c>
      <c r="I1654" s="154"/>
      <c r="L1654" s="150"/>
      <c r="M1654" s="155"/>
      <c r="T1654" s="156"/>
      <c r="AT1654" s="152" t="s">
        <v>398</v>
      </c>
      <c r="AU1654" s="152" t="s">
        <v>103</v>
      </c>
      <c r="AV1654" s="12" t="s">
        <v>89</v>
      </c>
      <c r="AW1654" s="12" t="s">
        <v>42</v>
      </c>
      <c r="AX1654" s="12" t="s">
        <v>81</v>
      </c>
      <c r="AY1654" s="152" t="s">
        <v>386</v>
      </c>
    </row>
    <row r="1655" spans="2:65" s="13" customFormat="1" ht="10.199999999999999">
      <c r="B1655" s="157"/>
      <c r="D1655" s="151" t="s">
        <v>398</v>
      </c>
      <c r="E1655" s="164" t="s">
        <v>35</v>
      </c>
      <c r="F1655" s="158" t="s">
        <v>1407</v>
      </c>
      <c r="H1655" s="160">
        <v>8.5</v>
      </c>
      <c r="I1655" s="161"/>
      <c r="L1655" s="157"/>
      <c r="M1655" s="162"/>
      <c r="T1655" s="163"/>
      <c r="AT1655" s="164" t="s">
        <v>398</v>
      </c>
      <c r="AU1655" s="164" t="s">
        <v>103</v>
      </c>
      <c r="AV1655" s="13" t="s">
        <v>91</v>
      </c>
      <c r="AW1655" s="13" t="s">
        <v>42</v>
      </c>
      <c r="AX1655" s="13" t="s">
        <v>81</v>
      </c>
      <c r="AY1655" s="164" t="s">
        <v>386</v>
      </c>
    </row>
    <row r="1656" spans="2:65" s="15" customFormat="1" ht="10.199999999999999">
      <c r="B1656" s="189"/>
      <c r="D1656" s="151" t="s">
        <v>398</v>
      </c>
      <c r="E1656" s="190" t="s">
        <v>35</v>
      </c>
      <c r="F1656" s="191" t="s">
        <v>1368</v>
      </c>
      <c r="H1656" s="192">
        <v>8.5</v>
      </c>
      <c r="I1656" s="193"/>
      <c r="L1656" s="189"/>
      <c r="M1656" s="194"/>
      <c r="T1656" s="195"/>
      <c r="AT1656" s="190" t="s">
        <v>398</v>
      </c>
      <c r="AU1656" s="190" t="s">
        <v>103</v>
      </c>
      <c r="AV1656" s="15" t="s">
        <v>103</v>
      </c>
      <c r="AW1656" s="15" t="s">
        <v>42</v>
      </c>
      <c r="AX1656" s="15" t="s">
        <v>81</v>
      </c>
      <c r="AY1656" s="190" t="s">
        <v>386</v>
      </c>
    </row>
    <row r="1657" spans="2:65" s="14" customFormat="1" ht="10.199999999999999">
      <c r="B1657" s="178"/>
      <c r="D1657" s="151" t="s">
        <v>398</v>
      </c>
      <c r="E1657" s="179" t="s">
        <v>35</v>
      </c>
      <c r="F1657" s="180" t="s">
        <v>594</v>
      </c>
      <c r="H1657" s="181">
        <v>69.66</v>
      </c>
      <c r="I1657" s="182"/>
      <c r="L1657" s="178"/>
      <c r="M1657" s="183"/>
      <c r="T1657" s="184"/>
      <c r="AT1657" s="179" t="s">
        <v>398</v>
      </c>
      <c r="AU1657" s="179" t="s">
        <v>103</v>
      </c>
      <c r="AV1657" s="14" t="s">
        <v>116</v>
      </c>
      <c r="AW1657" s="14" t="s">
        <v>42</v>
      </c>
      <c r="AX1657" s="14" t="s">
        <v>89</v>
      </c>
      <c r="AY1657" s="179" t="s">
        <v>386</v>
      </c>
    </row>
    <row r="1658" spans="2:65" s="1" customFormat="1" ht="55.5" customHeight="1">
      <c r="B1658" s="34"/>
      <c r="C1658" s="133" t="s">
        <v>1413</v>
      </c>
      <c r="D1658" s="133" t="s">
        <v>390</v>
      </c>
      <c r="E1658" s="134" t="s">
        <v>1414</v>
      </c>
      <c r="F1658" s="135" t="s">
        <v>1415</v>
      </c>
      <c r="G1658" s="136" t="s">
        <v>442</v>
      </c>
      <c r="H1658" s="137">
        <v>105.3</v>
      </c>
      <c r="I1658" s="138"/>
      <c r="J1658" s="139">
        <f>ROUND(I1658*H1658,2)</f>
        <v>0</v>
      </c>
      <c r="K1658" s="135" t="s">
        <v>394</v>
      </c>
      <c r="L1658" s="34"/>
      <c r="M1658" s="140" t="s">
        <v>35</v>
      </c>
      <c r="N1658" s="141" t="s">
        <v>52</v>
      </c>
      <c r="P1658" s="142">
        <f>O1658*H1658</f>
        <v>0</v>
      </c>
      <c r="Q1658" s="142">
        <v>0</v>
      </c>
      <c r="R1658" s="142">
        <f>Q1658*H1658</f>
        <v>0</v>
      </c>
      <c r="S1658" s="142">
        <v>9.8000000000000004E-2</v>
      </c>
      <c r="T1658" s="143">
        <f>S1658*H1658</f>
        <v>10.3194</v>
      </c>
      <c r="AR1658" s="144" t="s">
        <v>116</v>
      </c>
      <c r="AT1658" s="144" t="s">
        <v>390</v>
      </c>
      <c r="AU1658" s="144" t="s">
        <v>103</v>
      </c>
      <c r="AY1658" s="18" t="s">
        <v>386</v>
      </c>
      <c r="BE1658" s="145">
        <f>IF(N1658="základní",J1658,0)</f>
        <v>0</v>
      </c>
      <c r="BF1658" s="145">
        <f>IF(N1658="snížená",J1658,0)</f>
        <v>0</v>
      </c>
      <c r="BG1658" s="145">
        <f>IF(N1658="zákl. přenesená",J1658,0)</f>
        <v>0</v>
      </c>
      <c r="BH1658" s="145">
        <f>IF(N1658="sníž. přenesená",J1658,0)</f>
        <v>0</v>
      </c>
      <c r="BI1658" s="145">
        <f>IF(N1658="nulová",J1658,0)</f>
        <v>0</v>
      </c>
      <c r="BJ1658" s="18" t="s">
        <v>89</v>
      </c>
      <c r="BK1658" s="145">
        <f>ROUND(I1658*H1658,2)</f>
        <v>0</v>
      </c>
      <c r="BL1658" s="18" t="s">
        <v>116</v>
      </c>
      <c r="BM1658" s="144" t="s">
        <v>1416</v>
      </c>
    </row>
    <row r="1659" spans="2:65" s="1" customFormat="1" ht="10.199999999999999">
      <c r="B1659" s="34"/>
      <c r="D1659" s="146" t="s">
        <v>396</v>
      </c>
      <c r="F1659" s="147" t="s">
        <v>1417</v>
      </c>
      <c r="I1659" s="148"/>
      <c r="L1659" s="34"/>
      <c r="M1659" s="149"/>
      <c r="T1659" s="55"/>
      <c r="AT1659" s="18" t="s">
        <v>396</v>
      </c>
      <c r="AU1659" s="18" t="s">
        <v>103</v>
      </c>
    </row>
    <row r="1660" spans="2:65" s="12" customFormat="1" ht="10.199999999999999">
      <c r="B1660" s="150"/>
      <c r="D1660" s="151" t="s">
        <v>398</v>
      </c>
      <c r="E1660" s="152" t="s">
        <v>35</v>
      </c>
      <c r="F1660" s="153" t="s">
        <v>1404</v>
      </c>
      <c r="H1660" s="152" t="s">
        <v>35</v>
      </c>
      <c r="I1660" s="154"/>
      <c r="L1660" s="150"/>
      <c r="M1660" s="155"/>
      <c r="T1660" s="156"/>
      <c r="AT1660" s="152" t="s">
        <v>398</v>
      </c>
      <c r="AU1660" s="152" t="s">
        <v>103</v>
      </c>
      <c r="AV1660" s="12" t="s">
        <v>89</v>
      </c>
      <c r="AW1660" s="12" t="s">
        <v>42</v>
      </c>
      <c r="AX1660" s="12" t="s">
        <v>81</v>
      </c>
      <c r="AY1660" s="152" t="s">
        <v>386</v>
      </c>
    </row>
    <row r="1661" spans="2:65" s="12" customFormat="1" ht="10.199999999999999">
      <c r="B1661" s="150"/>
      <c r="D1661" s="151" t="s">
        <v>398</v>
      </c>
      <c r="E1661" s="152" t="s">
        <v>35</v>
      </c>
      <c r="F1661" s="153" t="s">
        <v>1418</v>
      </c>
      <c r="H1661" s="152" t="s">
        <v>35</v>
      </c>
      <c r="I1661" s="154"/>
      <c r="L1661" s="150"/>
      <c r="M1661" s="155"/>
      <c r="T1661" s="156"/>
      <c r="AT1661" s="152" t="s">
        <v>398</v>
      </c>
      <c r="AU1661" s="152" t="s">
        <v>103</v>
      </c>
      <c r="AV1661" s="12" t="s">
        <v>89</v>
      </c>
      <c r="AW1661" s="12" t="s">
        <v>42</v>
      </c>
      <c r="AX1661" s="12" t="s">
        <v>81</v>
      </c>
      <c r="AY1661" s="152" t="s">
        <v>386</v>
      </c>
    </row>
    <row r="1662" spans="2:65" s="13" customFormat="1" ht="10.199999999999999">
      <c r="B1662" s="157"/>
      <c r="D1662" s="151" t="s">
        <v>398</v>
      </c>
      <c r="E1662" s="164" t="s">
        <v>35</v>
      </c>
      <c r="F1662" s="158" t="s">
        <v>1405</v>
      </c>
      <c r="H1662" s="160">
        <v>52.65</v>
      </c>
      <c r="I1662" s="161"/>
      <c r="L1662" s="157"/>
      <c r="M1662" s="162"/>
      <c r="T1662" s="163"/>
      <c r="AT1662" s="164" t="s">
        <v>398</v>
      </c>
      <c r="AU1662" s="164" t="s">
        <v>103</v>
      </c>
      <c r="AV1662" s="13" t="s">
        <v>91</v>
      </c>
      <c r="AW1662" s="13" t="s">
        <v>42</v>
      </c>
      <c r="AX1662" s="13" t="s">
        <v>81</v>
      </c>
      <c r="AY1662" s="164" t="s">
        <v>386</v>
      </c>
    </row>
    <row r="1663" spans="2:65" s="12" customFormat="1" ht="10.199999999999999">
      <c r="B1663" s="150"/>
      <c r="D1663" s="151" t="s">
        <v>398</v>
      </c>
      <c r="E1663" s="152" t="s">
        <v>35</v>
      </c>
      <c r="F1663" s="153" t="s">
        <v>1419</v>
      </c>
      <c r="H1663" s="152" t="s">
        <v>35</v>
      </c>
      <c r="I1663" s="154"/>
      <c r="L1663" s="150"/>
      <c r="M1663" s="155"/>
      <c r="T1663" s="156"/>
      <c r="AT1663" s="152" t="s">
        <v>398</v>
      </c>
      <c r="AU1663" s="152" t="s">
        <v>103</v>
      </c>
      <c r="AV1663" s="12" t="s">
        <v>89</v>
      </c>
      <c r="AW1663" s="12" t="s">
        <v>42</v>
      </c>
      <c r="AX1663" s="12" t="s">
        <v>81</v>
      </c>
      <c r="AY1663" s="152" t="s">
        <v>386</v>
      </c>
    </row>
    <row r="1664" spans="2:65" s="13" customFormat="1" ht="10.199999999999999">
      <c r="B1664" s="157"/>
      <c r="D1664" s="151" t="s">
        <v>398</v>
      </c>
      <c r="E1664" s="164" t="s">
        <v>35</v>
      </c>
      <c r="F1664" s="158" t="s">
        <v>1405</v>
      </c>
      <c r="H1664" s="160">
        <v>52.65</v>
      </c>
      <c r="I1664" s="161"/>
      <c r="L1664" s="157"/>
      <c r="M1664" s="162"/>
      <c r="T1664" s="163"/>
      <c r="AT1664" s="164" t="s">
        <v>398</v>
      </c>
      <c r="AU1664" s="164" t="s">
        <v>103</v>
      </c>
      <c r="AV1664" s="13" t="s">
        <v>91</v>
      </c>
      <c r="AW1664" s="13" t="s">
        <v>42</v>
      </c>
      <c r="AX1664" s="13" t="s">
        <v>81</v>
      </c>
      <c r="AY1664" s="164" t="s">
        <v>386</v>
      </c>
    </row>
    <row r="1665" spans="2:65" s="14" customFormat="1" ht="10.199999999999999">
      <c r="B1665" s="178"/>
      <c r="D1665" s="151" t="s">
        <v>398</v>
      </c>
      <c r="E1665" s="179" t="s">
        <v>35</v>
      </c>
      <c r="F1665" s="180" t="s">
        <v>594</v>
      </c>
      <c r="H1665" s="181">
        <v>105.3</v>
      </c>
      <c r="I1665" s="182"/>
      <c r="L1665" s="178"/>
      <c r="M1665" s="183"/>
      <c r="T1665" s="184"/>
      <c r="AT1665" s="179" t="s">
        <v>398</v>
      </c>
      <c r="AU1665" s="179" t="s">
        <v>103</v>
      </c>
      <c r="AV1665" s="14" t="s">
        <v>116</v>
      </c>
      <c r="AW1665" s="14" t="s">
        <v>42</v>
      </c>
      <c r="AX1665" s="14" t="s">
        <v>89</v>
      </c>
      <c r="AY1665" s="179" t="s">
        <v>386</v>
      </c>
    </row>
    <row r="1666" spans="2:65" s="1" customFormat="1" ht="44.25" customHeight="1">
      <c r="B1666" s="34"/>
      <c r="C1666" s="133" t="s">
        <v>1420</v>
      </c>
      <c r="D1666" s="133" t="s">
        <v>390</v>
      </c>
      <c r="E1666" s="134" t="s">
        <v>1421</v>
      </c>
      <c r="F1666" s="135" t="s">
        <v>1422</v>
      </c>
      <c r="G1666" s="136" t="s">
        <v>442</v>
      </c>
      <c r="H1666" s="137">
        <v>26.94</v>
      </c>
      <c r="I1666" s="138"/>
      <c r="J1666" s="139">
        <f>ROUND(I1666*H1666,2)</f>
        <v>0</v>
      </c>
      <c r="K1666" s="135" t="s">
        <v>394</v>
      </c>
      <c r="L1666" s="34"/>
      <c r="M1666" s="140" t="s">
        <v>35</v>
      </c>
      <c r="N1666" s="141" t="s">
        <v>52</v>
      </c>
      <c r="P1666" s="142">
        <f>O1666*H1666</f>
        <v>0</v>
      </c>
      <c r="Q1666" s="142">
        <v>3.0000000000000001E-5</v>
      </c>
      <c r="R1666" s="142">
        <f>Q1666*H1666</f>
        <v>8.0820000000000002E-4</v>
      </c>
      <c r="S1666" s="142">
        <v>9.1999999999999998E-2</v>
      </c>
      <c r="T1666" s="143">
        <f>S1666*H1666</f>
        <v>2.4784800000000002</v>
      </c>
      <c r="AR1666" s="144" t="s">
        <v>116</v>
      </c>
      <c r="AT1666" s="144" t="s">
        <v>390</v>
      </c>
      <c r="AU1666" s="144" t="s">
        <v>103</v>
      </c>
      <c r="AY1666" s="18" t="s">
        <v>386</v>
      </c>
      <c r="BE1666" s="145">
        <f>IF(N1666="základní",J1666,0)</f>
        <v>0</v>
      </c>
      <c r="BF1666" s="145">
        <f>IF(N1666="snížená",J1666,0)</f>
        <v>0</v>
      </c>
      <c r="BG1666" s="145">
        <f>IF(N1666="zákl. přenesená",J1666,0)</f>
        <v>0</v>
      </c>
      <c r="BH1666" s="145">
        <f>IF(N1666="sníž. přenesená",J1666,0)</f>
        <v>0</v>
      </c>
      <c r="BI1666" s="145">
        <f>IF(N1666="nulová",J1666,0)</f>
        <v>0</v>
      </c>
      <c r="BJ1666" s="18" t="s">
        <v>89</v>
      </c>
      <c r="BK1666" s="145">
        <f>ROUND(I1666*H1666,2)</f>
        <v>0</v>
      </c>
      <c r="BL1666" s="18" t="s">
        <v>116</v>
      </c>
      <c r="BM1666" s="144" t="s">
        <v>1423</v>
      </c>
    </row>
    <row r="1667" spans="2:65" s="1" customFormat="1" ht="10.199999999999999">
      <c r="B1667" s="34"/>
      <c r="D1667" s="146" t="s">
        <v>396</v>
      </c>
      <c r="F1667" s="147" t="s">
        <v>1424</v>
      </c>
      <c r="I1667" s="148"/>
      <c r="L1667" s="34"/>
      <c r="M1667" s="149"/>
      <c r="T1667" s="55"/>
      <c r="AT1667" s="18" t="s">
        <v>396</v>
      </c>
      <c r="AU1667" s="18" t="s">
        <v>103</v>
      </c>
    </row>
    <row r="1668" spans="2:65" s="12" customFormat="1" ht="10.199999999999999">
      <c r="B1668" s="150"/>
      <c r="D1668" s="151" t="s">
        <v>398</v>
      </c>
      <c r="E1668" s="152" t="s">
        <v>35</v>
      </c>
      <c r="F1668" s="153" t="s">
        <v>1425</v>
      </c>
      <c r="H1668" s="152" t="s">
        <v>35</v>
      </c>
      <c r="I1668" s="154"/>
      <c r="L1668" s="150"/>
      <c r="M1668" s="155"/>
      <c r="T1668" s="156"/>
      <c r="AT1668" s="152" t="s">
        <v>398</v>
      </c>
      <c r="AU1668" s="152" t="s">
        <v>103</v>
      </c>
      <c r="AV1668" s="12" t="s">
        <v>89</v>
      </c>
      <c r="AW1668" s="12" t="s">
        <v>42</v>
      </c>
      <c r="AX1668" s="12" t="s">
        <v>81</v>
      </c>
      <c r="AY1668" s="152" t="s">
        <v>386</v>
      </c>
    </row>
    <row r="1669" spans="2:65" s="12" customFormat="1" ht="10.199999999999999">
      <c r="B1669" s="150"/>
      <c r="D1669" s="151" t="s">
        <v>398</v>
      </c>
      <c r="E1669" s="152" t="s">
        <v>35</v>
      </c>
      <c r="F1669" s="153" t="s">
        <v>1396</v>
      </c>
      <c r="H1669" s="152" t="s">
        <v>35</v>
      </c>
      <c r="I1669" s="154"/>
      <c r="L1669" s="150"/>
      <c r="M1669" s="155"/>
      <c r="T1669" s="156"/>
      <c r="AT1669" s="152" t="s">
        <v>398</v>
      </c>
      <c r="AU1669" s="152" t="s">
        <v>103</v>
      </c>
      <c r="AV1669" s="12" t="s">
        <v>89</v>
      </c>
      <c r="AW1669" s="12" t="s">
        <v>42</v>
      </c>
      <c r="AX1669" s="12" t="s">
        <v>81</v>
      </c>
      <c r="AY1669" s="152" t="s">
        <v>386</v>
      </c>
    </row>
    <row r="1670" spans="2:65" s="13" customFormat="1" ht="10.199999999999999">
      <c r="B1670" s="157"/>
      <c r="D1670" s="151" t="s">
        <v>398</v>
      </c>
      <c r="E1670" s="164" t="s">
        <v>35</v>
      </c>
      <c r="F1670" s="158" t="s">
        <v>1426</v>
      </c>
      <c r="H1670" s="160">
        <v>26.94</v>
      </c>
      <c r="I1670" s="161"/>
      <c r="L1670" s="157"/>
      <c r="M1670" s="162"/>
      <c r="T1670" s="163"/>
      <c r="AT1670" s="164" t="s">
        <v>398</v>
      </c>
      <c r="AU1670" s="164" t="s">
        <v>103</v>
      </c>
      <c r="AV1670" s="13" t="s">
        <v>91</v>
      </c>
      <c r="AW1670" s="13" t="s">
        <v>42</v>
      </c>
      <c r="AX1670" s="13" t="s">
        <v>89</v>
      </c>
      <c r="AY1670" s="164" t="s">
        <v>386</v>
      </c>
    </row>
    <row r="1671" spans="2:65" s="1" customFormat="1" ht="44.25" customHeight="1">
      <c r="B1671" s="34"/>
      <c r="C1671" s="133" t="s">
        <v>1427</v>
      </c>
      <c r="D1671" s="133" t="s">
        <v>390</v>
      </c>
      <c r="E1671" s="134" t="s">
        <v>1428</v>
      </c>
      <c r="F1671" s="135" t="s">
        <v>1429</v>
      </c>
      <c r="G1671" s="136" t="s">
        <v>442</v>
      </c>
      <c r="H1671" s="137">
        <v>26.94</v>
      </c>
      <c r="I1671" s="138"/>
      <c r="J1671" s="139">
        <f>ROUND(I1671*H1671,2)</f>
        <v>0</v>
      </c>
      <c r="K1671" s="135" t="s">
        <v>394</v>
      </c>
      <c r="L1671" s="34"/>
      <c r="M1671" s="140" t="s">
        <v>35</v>
      </c>
      <c r="N1671" s="141" t="s">
        <v>52</v>
      </c>
      <c r="P1671" s="142">
        <f>O1671*H1671</f>
        <v>0</v>
      </c>
      <c r="Q1671" s="142">
        <v>4.0000000000000003E-5</v>
      </c>
      <c r="R1671" s="142">
        <f>Q1671*H1671</f>
        <v>1.0776000000000002E-3</v>
      </c>
      <c r="S1671" s="142">
        <v>0.115</v>
      </c>
      <c r="T1671" s="143">
        <f>S1671*H1671</f>
        <v>3.0981000000000001</v>
      </c>
      <c r="AR1671" s="144" t="s">
        <v>116</v>
      </c>
      <c r="AT1671" s="144" t="s">
        <v>390</v>
      </c>
      <c r="AU1671" s="144" t="s">
        <v>103</v>
      </c>
      <c r="AY1671" s="18" t="s">
        <v>386</v>
      </c>
      <c r="BE1671" s="145">
        <f>IF(N1671="základní",J1671,0)</f>
        <v>0</v>
      </c>
      <c r="BF1671" s="145">
        <f>IF(N1671="snížená",J1671,0)</f>
        <v>0</v>
      </c>
      <c r="BG1671" s="145">
        <f>IF(N1671="zákl. přenesená",J1671,0)</f>
        <v>0</v>
      </c>
      <c r="BH1671" s="145">
        <f>IF(N1671="sníž. přenesená",J1671,0)</f>
        <v>0</v>
      </c>
      <c r="BI1671" s="145">
        <f>IF(N1671="nulová",J1671,0)</f>
        <v>0</v>
      </c>
      <c r="BJ1671" s="18" t="s">
        <v>89</v>
      </c>
      <c r="BK1671" s="145">
        <f>ROUND(I1671*H1671,2)</f>
        <v>0</v>
      </c>
      <c r="BL1671" s="18" t="s">
        <v>116</v>
      </c>
      <c r="BM1671" s="144" t="s">
        <v>1430</v>
      </c>
    </row>
    <row r="1672" spans="2:65" s="1" customFormat="1" ht="10.199999999999999">
      <c r="B1672" s="34"/>
      <c r="D1672" s="146" t="s">
        <v>396</v>
      </c>
      <c r="F1672" s="147" t="s">
        <v>1431</v>
      </c>
      <c r="I1672" s="148"/>
      <c r="L1672" s="34"/>
      <c r="M1672" s="149"/>
      <c r="T1672" s="55"/>
      <c r="AT1672" s="18" t="s">
        <v>396</v>
      </c>
      <c r="AU1672" s="18" t="s">
        <v>103</v>
      </c>
    </row>
    <row r="1673" spans="2:65" s="12" customFormat="1" ht="10.199999999999999">
      <c r="B1673" s="150"/>
      <c r="D1673" s="151" t="s">
        <v>398</v>
      </c>
      <c r="E1673" s="152" t="s">
        <v>35</v>
      </c>
      <c r="F1673" s="153" t="s">
        <v>1425</v>
      </c>
      <c r="H1673" s="152" t="s">
        <v>35</v>
      </c>
      <c r="I1673" s="154"/>
      <c r="L1673" s="150"/>
      <c r="M1673" s="155"/>
      <c r="T1673" s="156"/>
      <c r="AT1673" s="152" t="s">
        <v>398</v>
      </c>
      <c r="AU1673" s="152" t="s">
        <v>103</v>
      </c>
      <c r="AV1673" s="12" t="s">
        <v>89</v>
      </c>
      <c r="AW1673" s="12" t="s">
        <v>42</v>
      </c>
      <c r="AX1673" s="12" t="s">
        <v>81</v>
      </c>
      <c r="AY1673" s="152" t="s">
        <v>386</v>
      </c>
    </row>
    <row r="1674" spans="2:65" s="12" customFormat="1" ht="10.199999999999999">
      <c r="B1674" s="150"/>
      <c r="D1674" s="151" t="s">
        <v>398</v>
      </c>
      <c r="E1674" s="152" t="s">
        <v>35</v>
      </c>
      <c r="F1674" s="153" t="s">
        <v>1397</v>
      </c>
      <c r="H1674" s="152" t="s">
        <v>35</v>
      </c>
      <c r="I1674" s="154"/>
      <c r="L1674" s="150"/>
      <c r="M1674" s="155"/>
      <c r="T1674" s="156"/>
      <c r="AT1674" s="152" t="s">
        <v>398</v>
      </c>
      <c r="AU1674" s="152" t="s">
        <v>103</v>
      </c>
      <c r="AV1674" s="12" t="s">
        <v>89</v>
      </c>
      <c r="AW1674" s="12" t="s">
        <v>42</v>
      </c>
      <c r="AX1674" s="12" t="s">
        <v>81</v>
      </c>
      <c r="AY1674" s="152" t="s">
        <v>386</v>
      </c>
    </row>
    <row r="1675" spans="2:65" s="13" customFormat="1" ht="10.199999999999999">
      <c r="B1675" s="157"/>
      <c r="D1675" s="151" t="s">
        <v>398</v>
      </c>
      <c r="E1675" s="164" t="s">
        <v>35</v>
      </c>
      <c r="F1675" s="158" t="s">
        <v>1426</v>
      </c>
      <c r="H1675" s="160">
        <v>26.94</v>
      </c>
      <c r="I1675" s="161"/>
      <c r="L1675" s="157"/>
      <c r="M1675" s="162"/>
      <c r="T1675" s="163"/>
      <c r="AT1675" s="164" t="s">
        <v>398</v>
      </c>
      <c r="AU1675" s="164" t="s">
        <v>103</v>
      </c>
      <c r="AV1675" s="13" t="s">
        <v>91</v>
      </c>
      <c r="AW1675" s="13" t="s">
        <v>42</v>
      </c>
      <c r="AX1675" s="13" t="s">
        <v>89</v>
      </c>
      <c r="AY1675" s="164" t="s">
        <v>386</v>
      </c>
    </row>
    <row r="1676" spans="2:65" s="1" customFormat="1" ht="49.05" customHeight="1">
      <c r="B1676" s="34"/>
      <c r="C1676" s="133" t="s">
        <v>1432</v>
      </c>
      <c r="D1676" s="133" t="s">
        <v>390</v>
      </c>
      <c r="E1676" s="134" t="s">
        <v>1433</v>
      </c>
      <c r="F1676" s="135" t="s">
        <v>1434</v>
      </c>
      <c r="G1676" s="136" t="s">
        <v>689</v>
      </c>
      <c r="H1676" s="137">
        <v>388.61</v>
      </c>
      <c r="I1676" s="138"/>
      <c r="J1676" s="139">
        <f>ROUND(I1676*H1676,2)</f>
        <v>0</v>
      </c>
      <c r="K1676" s="135" t="s">
        <v>394</v>
      </c>
      <c r="L1676" s="34"/>
      <c r="M1676" s="140" t="s">
        <v>35</v>
      </c>
      <c r="N1676" s="141" t="s">
        <v>52</v>
      </c>
      <c r="P1676" s="142">
        <f>O1676*H1676</f>
        <v>0</v>
      </c>
      <c r="Q1676" s="142">
        <v>0</v>
      </c>
      <c r="R1676" s="142">
        <f>Q1676*H1676</f>
        <v>0</v>
      </c>
      <c r="S1676" s="142">
        <v>0.20499999999999999</v>
      </c>
      <c r="T1676" s="143">
        <f>S1676*H1676</f>
        <v>79.665049999999994</v>
      </c>
      <c r="AR1676" s="144" t="s">
        <v>116</v>
      </c>
      <c r="AT1676" s="144" t="s">
        <v>390</v>
      </c>
      <c r="AU1676" s="144" t="s">
        <v>103</v>
      </c>
      <c r="AY1676" s="18" t="s">
        <v>386</v>
      </c>
      <c r="BE1676" s="145">
        <f>IF(N1676="základní",J1676,0)</f>
        <v>0</v>
      </c>
      <c r="BF1676" s="145">
        <f>IF(N1676="snížená",J1676,0)</f>
        <v>0</v>
      </c>
      <c r="BG1676" s="145">
        <f>IF(N1676="zákl. přenesená",J1676,0)</f>
        <v>0</v>
      </c>
      <c r="BH1676" s="145">
        <f>IF(N1676="sníž. přenesená",J1676,0)</f>
        <v>0</v>
      </c>
      <c r="BI1676" s="145">
        <f>IF(N1676="nulová",J1676,0)</f>
        <v>0</v>
      </c>
      <c r="BJ1676" s="18" t="s">
        <v>89</v>
      </c>
      <c r="BK1676" s="145">
        <f>ROUND(I1676*H1676,2)</f>
        <v>0</v>
      </c>
      <c r="BL1676" s="18" t="s">
        <v>116</v>
      </c>
      <c r="BM1676" s="144" t="s">
        <v>1435</v>
      </c>
    </row>
    <row r="1677" spans="2:65" s="1" customFormat="1" ht="10.199999999999999">
      <c r="B1677" s="34"/>
      <c r="D1677" s="146" t="s">
        <v>396</v>
      </c>
      <c r="F1677" s="147" t="s">
        <v>1436</v>
      </c>
      <c r="I1677" s="148"/>
      <c r="L1677" s="34"/>
      <c r="M1677" s="149"/>
      <c r="T1677" s="55"/>
      <c r="AT1677" s="18" t="s">
        <v>396</v>
      </c>
      <c r="AU1677" s="18" t="s">
        <v>103</v>
      </c>
    </row>
    <row r="1678" spans="2:65" s="12" customFormat="1" ht="10.199999999999999">
      <c r="B1678" s="150"/>
      <c r="D1678" s="151" t="s">
        <v>398</v>
      </c>
      <c r="E1678" s="152" t="s">
        <v>35</v>
      </c>
      <c r="F1678" s="153" t="s">
        <v>1437</v>
      </c>
      <c r="H1678" s="152" t="s">
        <v>35</v>
      </c>
      <c r="I1678" s="154"/>
      <c r="L1678" s="150"/>
      <c r="M1678" s="155"/>
      <c r="T1678" s="156"/>
      <c r="AT1678" s="152" t="s">
        <v>398</v>
      </c>
      <c r="AU1678" s="152" t="s">
        <v>103</v>
      </c>
      <c r="AV1678" s="12" t="s">
        <v>89</v>
      </c>
      <c r="AW1678" s="12" t="s">
        <v>42</v>
      </c>
      <c r="AX1678" s="12" t="s">
        <v>81</v>
      </c>
      <c r="AY1678" s="152" t="s">
        <v>386</v>
      </c>
    </row>
    <row r="1679" spans="2:65" s="13" customFormat="1" ht="30.6">
      <c r="B1679" s="157"/>
      <c r="D1679" s="151" t="s">
        <v>398</v>
      </c>
      <c r="E1679" s="164" t="s">
        <v>35</v>
      </c>
      <c r="F1679" s="158" t="s">
        <v>1438</v>
      </c>
      <c r="H1679" s="160">
        <v>315.12</v>
      </c>
      <c r="I1679" s="161"/>
      <c r="L1679" s="157"/>
      <c r="M1679" s="162"/>
      <c r="T1679" s="163"/>
      <c r="AT1679" s="164" t="s">
        <v>398</v>
      </c>
      <c r="AU1679" s="164" t="s">
        <v>103</v>
      </c>
      <c r="AV1679" s="13" t="s">
        <v>91</v>
      </c>
      <c r="AW1679" s="13" t="s">
        <v>42</v>
      </c>
      <c r="AX1679" s="13" t="s">
        <v>81</v>
      </c>
      <c r="AY1679" s="164" t="s">
        <v>386</v>
      </c>
    </row>
    <row r="1680" spans="2:65" s="13" customFormat="1" ht="10.199999999999999">
      <c r="B1680" s="157"/>
      <c r="D1680" s="151" t="s">
        <v>398</v>
      </c>
      <c r="E1680" s="164" t="s">
        <v>35</v>
      </c>
      <c r="F1680" s="158" t="s">
        <v>1439</v>
      </c>
      <c r="H1680" s="160">
        <v>51.61</v>
      </c>
      <c r="I1680" s="161"/>
      <c r="L1680" s="157"/>
      <c r="M1680" s="162"/>
      <c r="T1680" s="163"/>
      <c r="AT1680" s="164" t="s">
        <v>398</v>
      </c>
      <c r="AU1680" s="164" t="s">
        <v>103</v>
      </c>
      <c r="AV1680" s="13" t="s">
        <v>91</v>
      </c>
      <c r="AW1680" s="13" t="s">
        <v>42</v>
      </c>
      <c r="AX1680" s="13" t="s">
        <v>81</v>
      </c>
      <c r="AY1680" s="164" t="s">
        <v>386</v>
      </c>
    </row>
    <row r="1681" spans="2:65" s="12" customFormat="1" ht="10.199999999999999">
      <c r="B1681" s="150"/>
      <c r="D1681" s="151" t="s">
        <v>398</v>
      </c>
      <c r="E1681" s="152" t="s">
        <v>35</v>
      </c>
      <c r="F1681" s="153" t="s">
        <v>1440</v>
      </c>
      <c r="H1681" s="152" t="s">
        <v>35</v>
      </c>
      <c r="I1681" s="154"/>
      <c r="L1681" s="150"/>
      <c r="M1681" s="155"/>
      <c r="T1681" s="156"/>
      <c r="AT1681" s="152" t="s">
        <v>398</v>
      </c>
      <c r="AU1681" s="152" t="s">
        <v>103</v>
      </c>
      <c r="AV1681" s="12" t="s">
        <v>89</v>
      </c>
      <c r="AW1681" s="12" t="s">
        <v>42</v>
      </c>
      <c r="AX1681" s="12" t="s">
        <v>81</v>
      </c>
      <c r="AY1681" s="152" t="s">
        <v>386</v>
      </c>
    </row>
    <row r="1682" spans="2:65" s="13" customFormat="1" ht="10.199999999999999">
      <c r="B1682" s="157"/>
      <c r="D1682" s="151" t="s">
        <v>398</v>
      </c>
      <c r="E1682" s="164" t="s">
        <v>35</v>
      </c>
      <c r="F1682" s="158" t="s">
        <v>1441</v>
      </c>
      <c r="H1682" s="160">
        <v>21.88</v>
      </c>
      <c r="I1682" s="161"/>
      <c r="L1682" s="157"/>
      <c r="M1682" s="162"/>
      <c r="T1682" s="163"/>
      <c r="AT1682" s="164" t="s">
        <v>398</v>
      </c>
      <c r="AU1682" s="164" t="s">
        <v>103</v>
      </c>
      <c r="AV1682" s="13" t="s">
        <v>91</v>
      </c>
      <c r="AW1682" s="13" t="s">
        <v>42</v>
      </c>
      <c r="AX1682" s="13" t="s">
        <v>81</v>
      </c>
      <c r="AY1682" s="164" t="s">
        <v>386</v>
      </c>
    </row>
    <row r="1683" spans="2:65" s="14" customFormat="1" ht="10.199999999999999">
      <c r="B1683" s="178"/>
      <c r="D1683" s="151" t="s">
        <v>398</v>
      </c>
      <c r="E1683" s="179" t="s">
        <v>35</v>
      </c>
      <c r="F1683" s="180" t="s">
        <v>594</v>
      </c>
      <c r="H1683" s="181">
        <v>388.61</v>
      </c>
      <c r="I1683" s="182"/>
      <c r="L1683" s="178"/>
      <c r="M1683" s="183"/>
      <c r="T1683" s="184"/>
      <c r="AT1683" s="179" t="s">
        <v>398</v>
      </c>
      <c r="AU1683" s="179" t="s">
        <v>103</v>
      </c>
      <c r="AV1683" s="14" t="s">
        <v>116</v>
      </c>
      <c r="AW1683" s="14" t="s">
        <v>42</v>
      </c>
      <c r="AX1683" s="14" t="s">
        <v>89</v>
      </c>
      <c r="AY1683" s="179" t="s">
        <v>386</v>
      </c>
    </row>
    <row r="1684" spans="2:65" s="1" customFormat="1" ht="33" customHeight="1">
      <c r="B1684" s="34"/>
      <c r="C1684" s="133" t="s">
        <v>1442</v>
      </c>
      <c r="D1684" s="133" t="s">
        <v>390</v>
      </c>
      <c r="E1684" s="134" t="s">
        <v>1443</v>
      </c>
      <c r="F1684" s="135" t="s">
        <v>1444</v>
      </c>
      <c r="G1684" s="136" t="s">
        <v>393</v>
      </c>
      <c r="H1684" s="137">
        <v>43.878</v>
      </c>
      <c r="I1684" s="138"/>
      <c r="J1684" s="139">
        <f>ROUND(I1684*H1684,2)</f>
        <v>0</v>
      </c>
      <c r="K1684" s="135" t="s">
        <v>394</v>
      </c>
      <c r="L1684" s="34"/>
      <c r="M1684" s="140" t="s">
        <v>35</v>
      </c>
      <c r="N1684" s="141" t="s">
        <v>52</v>
      </c>
      <c r="P1684" s="142">
        <f>O1684*H1684</f>
        <v>0</v>
      </c>
      <c r="Q1684" s="142">
        <v>0</v>
      </c>
      <c r="R1684" s="142">
        <f>Q1684*H1684</f>
        <v>0</v>
      </c>
      <c r="S1684" s="142">
        <v>0</v>
      </c>
      <c r="T1684" s="143">
        <f>S1684*H1684</f>
        <v>0</v>
      </c>
      <c r="AR1684" s="144" t="s">
        <v>116</v>
      </c>
      <c r="AT1684" s="144" t="s">
        <v>390</v>
      </c>
      <c r="AU1684" s="144" t="s">
        <v>103</v>
      </c>
      <c r="AY1684" s="18" t="s">
        <v>386</v>
      </c>
      <c r="BE1684" s="145">
        <f>IF(N1684="základní",J1684,0)</f>
        <v>0</v>
      </c>
      <c r="BF1684" s="145">
        <f>IF(N1684="snížená",J1684,0)</f>
        <v>0</v>
      </c>
      <c r="BG1684" s="145">
        <f>IF(N1684="zákl. přenesená",J1684,0)</f>
        <v>0</v>
      </c>
      <c r="BH1684" s="145">
        <f>IF(N1684="sníž. přenesená",J1684,0)</f>
        <v>0</v>
      </c>
      <c r="BI1684" s="145">
        <f>IF(N1684="nulová",J1684,0)</f>
        <v>0</v>
      </c>
      <c r="BJ1684" s="18" t="s">
        <v>89</v>
      </c>
      <c r="BK1684" s="145">
        <f>ROUND(I1684*H1684,2)</f>
        <v>0</v>
      </c>
      <c r="BL1684" s="18" t="s">
        <v>116</v>
      </c>
      <c r="BM1684" s="144" t="s">
        <v>1445</v>
      </c>
    </row>
    <row r="1685" spans="2:65" s="1" customFormat="1" ht="10.199999999999999">
      <c r="B1685" s="34"/>
      <c r="D1685" s="146" t="s">
        <v>396</v>
      </c>
      <c r="F1685" s="147" t="s">
        <v>1446</v>
      </c>
      <c r="I1685" s="148"/>
      <c r="L1685" s="34"/>
      <c r="M1685" s="149"/>
      <c r="T1685" s="55"/>
      <c r="AT1685" s="18" t="s">
        <v>396</v>
      </c>
      <c r="AU1685" s="18" t="s">
        <v>103</v>
      </c>
    </row>
    <row r="1686" spans="2:65" s="12" customFormat="1" ht="10.199999999999999">
      <c r="B1686" s="150"/>
      <c r="D1686" s="151" t="s">
        <v>398</v>
      </c>
      <c r="E1686" s="152" t="s">
        <v>35</v>
      </c>
      <c r="F1686" s="153" t="s">
        <v>1447</v>
      </c>
      <c r="H1686" s="152" t="s">
        <v>35</v>
      </c>
      <c r="I1686" s="154"/>
      <c r="L1686" s="150"/>
      <c r="M1686" s="155"/>
      <c r="T1686" s="156"/>
      <c r="AT1686" s="152" t="s">
        <v>398</v>
      </c>
      <c r="AU1686" s="152" t="s">
        <v>103</v>
      </c>
      <c r="AV1686" s="12" t="s">
        <v>89</v>
      </c>
      <c r="AW1686" s="12" t="s">
        <v>42</v>
      </c>
      <c r="AX1686" s="12" t="s">
        <v>81</v>
      </c>
      <c r="AY1686" s="152" t="s">
        <v>386</v>
      </c>
    </row>
    <row r="1687" spans="2:65" s="12" customFormat="1" ht="10.199999999999999">
      <c r="B1687" s="150"/>
      <c r="D1687" s="151" t="s">
        <v>398</v>
      </c>
      <c r="E1687" s="152" t="s">
        <v>35</v>
      </c>
      <c r="F1687" s="153" t="s">
        <v>1448</v>
      </c>
      <c r="H1687" s="152" t="s">
        <v>35</v>
      </c>
      <c r="I1687" s="154"/>
      <c r="L1687" s="150"/>
      <c r="M1687" s="155"/>
      <c r="T1687" s="156"/>
      <c r="AT1687" s="152" t="s">
        <v>398</v>
      </c>
      <c r="AU1687" s="152" t="s">
        <v>103</v>
      </c>
      <c r="AV1687" s="12" t="s">
        <v>89</v>
      </c>
      <c r="AW1687" s="12" t="s">
        <v>42</v>
      </c>
      <c r="AX1687" s="12" t="s">
        <v>81</v>
      </c>
      <c r="AY1687" s="152" t="s">
        <v>386</v>
      </c>
    </row>
    <row r="1688" spans="2:65" s="13" customFormat="1" ht="10.199999999999999">
      <c r="B1688" s="157"/>
      <c r="D1688" s="151" t="s">
        <v>398</v>
      </c>
      <c r="E1688" s="164" t="s">
        <v>35</v>
      </c>
      <c r="F1688" s="158" t="s">
        <v>1449</v>
      </c>
      <c r="H1688" s="160">
        <v>43.878</v>
      </c>
      <c r="I1688" s="161"/>
      <c r="L1688" s="157"/>
      <c r="M1688" s="162"/>
      <c r="T1688" s="163"/>
      <c r="AT1688" s="164" t="s">
        <v>398</v>
      </c>
      <c r="AU1688" s="164" t="s">
        <v>103</v>
      </c>
      <c r="AV1688" s="13" t="s">
        <v>91</v>
      </c>
      <c r="AW1688" s="13" t="s">
        <v>42</v>
      </c>
      <c r="AX1688" s="13" t="s">
        <v>89</v>
      </c>
      <c r="AY1688" s="164" t="s">
        <v>386</v>
      </c>
    </row>
    <row r="1689" spans="2:65" s="1" customFormat="1" ht="62.7" customHeight="1">
      <c r="B1689" s="34"/>
      <c r="C1689" s="133" t="s">
        <v>1450</v>
      </c>
      <c r="D1689" s="133" t="s">
        <v>390</v>
      </c>
      <c r="E1689" s="134" t="s">
        <v>478</v>
      </c>
      <c r="F1689" s="135" t="s">
        <v>479</v>
      </c>
      <c r="G1689" s="136" t="s">
        <v>393</v>
      </c>
      <c r="H1689" s="137">
        <v>43.878</v>
      </c>
      <c r="I1689" s="138"/>
      <c r="J1689" s="139">
        <f>ROUND(I1689*H1689,2)</f>
        <v>0</v>
      </c>
      <c r="K1689" s="135" t="s">
        <v>394</v>
      </c>
      <c r="L1689" s="34"/>
      <c r="M1689" s="140" t="s">
        <v>35</v>
      </c>
      <c r="N1689" s="141" t="s">
        <v>52</v>
      </c>
      <c r="P1689" s="142">
        <f>O1689*H1689</f>
        <v>0</v>
      </c>
      <c r="Q1689" s="142">
        <v>0</v>
      </c>
      <c r="R1689" s="142">
        <f>Q1689*H1689</f>
        <v>0</v>
      </c>
      <c r="S1689" s="142">
        <v>0</v>
      </c>
      <c r="T1689" s="143">
        <f>S1689*H1689</f>
        <v>0</v>
      </c>
      <c r="AR1689" s="144" t="s">
        <v>116</v>
      </c>
      <c r="AT1689" s="144" t="s">
        <v>390</v>
      </c>
      <c r="AU1689" s="144" t="s">
        <v>103</v>
      </c>
      <c r="AY1689" s="18" t="s">
        <v>386</v>
      </c>
      <c r="BE1689" s="145">
        <f>IF(N1689="základní",J1689,0)</f>
        <v>0</v>
      </c>
      <c r="BF1689" s="145">
        <f>IF(N1689="snížená",J1689,0)</f>
        <v>0</v>
      </c>
      <c r="BG1689" s="145">
        <f>IF(N1689="zákl. přenesená",J1689,0)</f>
        <v>0</v>
      </c>
      <c r="BH1689" s="145">
        <f>IF(N1689="sníž. přenesená",J1689,0)</f>
        <v>0</v>
      </c>
      <c r="BI1689" s="145">
        <f>IF(N1689="nulová",J1689,0)</f>
        <v>0</v>
      </c>
      <c r="BJ1689" s="18" t="s">
        <v>89</v>
      </c>
      <c r="BK1689" s="145">
        <f>ROUND(I1689*H1689,2)</f>
        <v>0</v>
      </c>
      <c r="BL1689" s="18" t="s">
        <v>116</v>
      </c>
      <c r="BM1689" s="144" t="s">
        <v>1451</v>
      </c>
    </row>
    <row r="1690" spans="2:65" s="1" customFormat="1" ht="10.199999999999999">
      <c r="B1690" s="34"/>
      <c r="D1690" s="146" t="s">
        <v>396</v>
      </c>
      <c r="F1690" s="147" t="s">
        <v>481</v>
      </c>
      <c r="I1690" s="148"/>
      <c r="L1690" s="34"/>
      <c r="M1690" s="149"/>
      <c r="T1690" s="55"/>
      <c r="AT1690" s="18" t="s">
        <v>396</v>
      </c>
      <c r="AU1690" s="18" t="s">
        <v>103</v>
      </c>
    </row>
    <row r="1691" spans="2:65" s="12" customFormat="1" ht="10.199999999999999">
      <c r="B1691" s="150"/>
      <c r="D1691" s="151" t="s">
        <v>398</v>
      </c>
      <c r="E1691" s="152" t="s">
        <v>35</v>
      </c>
      <c r="F1691" s="153" t="s">
        <v>1452</v>
      </c>
      <c r="H1691" s="152" t="s">
        <v>35</v>
      </c>
      <c r="I1691" s="154"/>
      <c r="L1691" s="150"/>
      <c r="M1691" s="155"/>
      <c r="T1691" s="156"/>
      <c r="AT1691" s="152" t="s">
        <v>398</v>
      </c>
      <c r="AU1691" s="152" t="s">
        <v>103</v>
      </c>
      <c r="AV1691" s="12" t="s">
        <v>89</v>
      </c>
      <c r="AW1691" s="12" t="s">
        <v>42</v>
      </c>
      <c r="AX1691" s="12" t="s">
        <v>81</v>
      </c>
      <c r="AY1691" s="152" t="s">
        <v>386</v>
      </c>
    </row>
    <row r="1692" spans="2:65" s="13" customFormat="1" ht="10.199999999999999">
      <c r="B1692" s="157"/>
      <c r="D1692" s="151" t="s">
        <v>398</v>
      </c>
      <c r="E1692" s="164" t="s">
        <v>35</v>
      </c>
      <c r="F1692" s="158" t="s">
        <v>1453</v>
      </c>
      <c r="H1692" s="160">
        <v>43.878</v>
      </c>
      <c r="I1692" s="161"/>
      <c r="L1692" s="157"/>
      <c r="M1692" s="162"/>
      <c r="T1692" s="163"/>
      <c r="AT1692" s="164" t="s">
        <v>398</v>
      </c>
      <c r="AU1692" s="164" t="s">
        <v>103</v>
      </c>
      <c r="AV1692" s="13" t="s">
        <v>91</v>
      </c>
      <c r="AW1692" s="13" t="s">
        <v>42</v>
      </c>
      <c r="AX1692" s="13" t="s">
        <v>89</v>
      </c>
      <c r="AY1692" s="164" t="s">
        <v>386</v>
      </c>
    </row>
    <row r="1693" spans="2:65" s="1" customFormat="1" ht="37.799999999999997" customHeight="1">
      <c r="B1693" s="34"/>
      <c r="C1693" s="133" t="s">
        <v>1454</v>
      </c>
      <c r="D1693" s="133" t="s">
        <v>390</v>
      </c>
      <c r="E1693" s="134" t="s">
        <v>454</v>
      </c>
      <c r="F1693" s="135" t="s">
        <v>455</v>
      </c>
      <c r="G1693" s="136" t="s">
        <v>393</v>
      </c>
      <c r="H1693" s="137">
        <v>43.878</v>
      </c>
      <c r="I1693" s="138"/>
      <c r="J1693" s="139">
        <f>ROUND(I1693*H1693,2)</f>
        <v>0</v>
      </c>
      <c r="K1693" s="135" t="s">
        <v>394</v>
      </c>
      <c r="L1693" s="34"/>
      <c r="M1693" s="140" t="s">
        <v>35</v>
      </c>
      <c r="N1693" s="141" t="s">
        <v>52</v>
      </c>
      <c r="P1693" s="142">
        <f>O1693*H1693</f>
        <v>0</v>
      </c>
      <c r="Q1693" s="142">
        <v>0</v>
      </c>
      <c r="R1693" s="142">
        <f>Q1693*H1693</f>
        <v>0</v>
      </c>
      <c r="S1693" s="142">
        <v>0</v>
      </c>
      <c r="T1693" s="143">
        <f>S1693*H1693</f>
        <v>0</v>
      </c>
      <c r="AR1693" s="144" t="s">
        <v>116</v>
      </c>
      <c r="AT1693" s="144" t="s">
        <v>390</v>
      </c>
      <c r="AU1693" s="144" t="s">
        <v>103</v>
      </c>
      <c r="AY1693" s="18" t="s">
        <v>386</v>
      </c>
      <c r="BE1693" s="145">
        <f>IF(N1693="základní",J1693,0)</f>
        <v>0</v>
      </c>
      <c r="BF1693" s="145">
        <f>IF(N1693="snížená",J1693,0)</f>
        <v>0</v>
      </c>
      <c r="BG1693" s="145">
        <f>IF(N1693="zákl. přenesená",J1693,0)</f>
        <v>0</v>
      </c>
      <c r="BH1693" s="145">
        <f>IF(N1693="sníž. přenesená",J1693,0)</f>
        <v>0</v>
      </c>
      <c r="BI1693" s="145">
        <f>IF(N1693="nulová",J1693,0)</f>
        <v>0</v>
      </c>
      <c r="BJ1693" s="18" t="s">
        <v>89</v>
      </c>
      <c r="BK1693" s="145">
        <f>ROUND(I1693*H1693,2)</f>
        <v>0</v>
      </c>
      <c r="BL1693" s="18" t="s">
        <v>116</v>
      </c>
      <c r="BM1693" s="144" t="s">
        <v>1455</v>
      </c>
    </row>
    <row r="1694" spans="2:65" s="1" customFormat="1" ht="10.199999999999999">
      <c r="B1694" s="34"/>
      <c r="D1694" s="146" t="s">
        <v>396</v>
      </c>
      <c r="F1694" s="147" t="s">
        <v>457</v>
      </c>
      <c r="I1694" s="148"/>
      <c r="L1694" s="34"/>
      <c r="M1694" s="149"/>
      <c r="T1694" s="55"/>
      <c r="AT1694" s="18" t="s">
        <v>396</v>
      </c>
      <c r="AU1694" s="18" t="s">
        <v>103</v>
      </c>
    </row>
    <row r="1695" spans="2:65" s="12" customFormat="1" ht="10.199999999999999">
      <c r="B1695" s="150"/>
      <c r="D1695" s="151" t="s">
        <v>398</v>
      </c>
      <c r="E1695" s="152" t="s">
        <v>35</v>
      </c>
      <c r="F1695" s="153" t="s">
        <v>1452</v>
      </c>
      <c r="H1695" s="152" t="s">
        <v>35</v>
      </c>
      <c r="I1695" s="154"/>
      <c r="L1695" s="150"/>
      <c r="M1695" s="155"/>
      <c r="T1695" s="156"/>
      <c r="AT1695" s="152" t="s">
        <v>398</v>
      </c>
      <c r="AU1695" s="152" t="s">
        <v>103</v>
      </c>
      <c r="AV1695" s="12" t="s">
        <v>89</v>
      </c>
      <c r="AW1695" s="12" t="s">
        <v>42</v>
      </c>
      <c r="AX1695" s="12" t="s">
        <v>81</v>
      </c>
      <c r="AY1695" s="152" t="s">
        <v>386</v>
      </c>
    </row>
    <row r="1696" spans="2:65" s="13" customFormat="1" ht="10.199999999999999">
      <c r="B1696" s="157"/>
      <c r="D1696" s="151" t="s">
        <v>398</v>
      </c>
      <c r="E1696" s="164" t="s">
        <v>35</v>
      </c>
      <c r="F1696" s="158" t="s">
        <v>1453</v>
      </c>
      <c r="H1696" s="160">
        <v>43.878</v>
      </c>
      <c r="I1696" s="161"/>
      <c r="L1696" s="157"/>
      <c r="M1696" s="162"/>
      <c r="T1696" s="163"/>
      <c r="AT1696" s="164" t="s">
        <v>398</v>
      </c>
      <c r="AU1696" s="164" t="s">
        <v>103</v>
      </c>
      <c r="AV1696" s="13" t="s">
        <v>91</v>
      </c>
      <c r="AW1696" s="13" t="s">
        <v>42</v>
      </c>
      <c r="AX1696" s="13" t="s">
        <v>89</v>
      </c>
      <c r="AY1696" s="164" t="s">
        <v>386</v>
      </c>
    </row>
    <row r="1697" spans="2:65" s="1" customFormat="1" ht="33" customHeight="1">
      <c r="B1697" s="34"/>
      <c r="C1697" s="133" t="s">
        <v>1456</v>
      </c>
      <c r="D1697" s="133" t="s">
        <v>390</v>
      </c>
      <c r="E1697" s="134" t="s">
        <v>1457</v>
      </c>
      <c r="F1697" s="135" t="s">
        <v>1458</v>
      </c>
      <c r="G1697" s="136" t="s">
        <v>393</v>
      </c>
      <c r="H1697" s="137">
        <v>1.4970000000000001</v>
      </c>
      <c r="I1697" s="138"/>
      <c r="J1697" s="139">
        <f>ROUND(I1697*H1697,2)</f>
        <v>0</v>
      </c>
      <c r="K1697" s="135" t="s">
        <v>394</v>
      </c>
      <c r="L1697" s="34"/>
      <c r="M1697" s="140" t="s">
        <v>35</v>
      </c>
      <c r="N1697" s="141" t="s">
        <v>52</v>
      </c>
      <c r="P1697" s="142">
        <f>O1697*H1697</f>
        <v>0</v>
      </c>
      <c r="Q1697" s="142">
        <v>0</v>
      </c>
      <c r="R1697" s="142">
        <f>Q1697*H1697</f>
        <v>0</v>
      </c>
      <c r="S1697" s="142">
        <v>1.92</v>
      </c>
      <c r="T1697" s="143">
        <f>S1697*H1697</f>
        <v>2.8742399999999999</v>
      </c>
      <c r="AR1697" s="144" t="s">
        <v>116</v>
      </c>
      <c r="AT1697" s="144" t="s">
        <v>390</v>
      </c>
      <c r="AU1697" s="144" t="s">
        <v>103</v>
      </c>
      <c r="AY1697" s="18" t="s">
        <v>386</v>
      </c>
      <c r="BE1697" s="145">
        <f>IF(N1697="základní",J1697,0)</f>
        <v>0</v>
      </c>
      <c r="BF1697" s="145">
        <f>IF(N1697="snížená",J1697,0)</f>
        <v>0</v>
      </c>
      <c r="BG1697" s="145">
        <f>IF(N1697="zákl. přenesená",J1697,0)</f>
        <v>0</v>
      </c>
      <c r="BH1697" s="145">
        <f>IF(N1697="sníž. přenesená",J1697,0)</f>
        <v>0</v>
      </c>
      <c r="BI1697" s="145">
        <f>IF(N1697="nulová",J1697,0)</f>
        <v>0</v>
      </c>
      <c r="BJ1697" s="18" t="s">
        <v>89</v>
      </c>
      <c r="BK1697" s="145">
        <f>ROUND(I1697*H1697,2)</f>
        <v>0</v>
      </c>
      <c r="BL1697" s="18" t="s">
        <v>116</v>
      </c>
      <c r="BM1697" s="144" t="s">
        <v>1459</v>
      </c>
    </row>
    <row r="1698" spans="2:65" s="1" customFormat="1" ht="10.199999999999999">
      <c r="B1698" s="34"/>
      <c r="D1698" s="146" t="s">
        <v>396</v>
      </c>
      <c r="F1698" s="147" t="s">
        <v>1460</v>
      </c>
      <c r="I1698" s="148"/>
      <c r="L1698" s="34"/>
      <c r="M1698" s="149"/>
      <c r="T1698" s="55"/>
      <c r="AT1698" s="18" t="s">
        <v>396</v>
      </c>
      <c r="AU1698" s="18" t="s">
        <v>103</v>
      </c>
    </row>
    <row r="1699" spans="2:65" s="12" customFormat="1" ht="10.199999999999999">
      <c r="B1699" s="150"/>
      <c r="D1699" s="151" t="s">
        <v>398</v>
      </c>
      <c r="E1699" s="152" t="s">
        <v>35</v>
      </c>
      <c r="F1699" s="153" t="s">
        <v>399</v>
      </c>
      <c r="H1699" s="152" t="s">
        <v>35</v>
      </c>
      <c r="I1699" s="154"/>
      <c r="L1699" s="150"/>
      <c r="M1699" s="155"/>
      <c r="T1699" s="156"/>
      <c r="AT1699" s="152" t="s">
        <v>398</v>
      </c>
      <c r="AU1699" s="152" t="s">
        <v>103</v>
      </c>
      <c r="AV1699" s="12" t="s">
        <v>89</v>
      </c>
      <c r="AW1699" s="12" t="s">
        <v>42</v>
      </c>
      <c r="AX1699" s="12" t="s">
        <v>81</v>
      </c>
      <c r="AY1699" s="152" t="s">
        <v>386</v>
      </c>
    </row>
    <row r="1700" spans="2:65" s="12" customFormat="1" ht="10.199999999999999">
      <c r="B1700" s="150"/>
      <c r="D1700" s="151" t="s">
        <v>398</v>
      </c>
      <c r="E1700" s="152" t="s">
        <v>35</v>
      </c>
      <c r="F1700" s="153" t="s">
        <v>645</v>
      </c>
      <c r="H1700" s="152" t="s">
        <v>35</v>
      </c>
      <c r="I1700" s="154"/>
      <c r="L1700" s="150"/>
      <c r="M1700" s="155"/>
      <c r="T1700" s="156"/>
      <c r="AT1700" s="152" t="s">
        <v>398</v>
      </c>
      <c r="AU1700" s="152" t="s">
        <v>103</v>
      </c>
      <c r="AV1700" s="12" t="s">
        <v>89</v>
      </c>
      <c r="AW1700" s="12" t="s">
        <v>42</v>
      </c>
      <c r="AX1700" s="12" t="s">
        <v>81</v>
      </c>
      <c r="AY1700" s="152" t="s">
        <v>386</v>
      </c>
    </row>
    <row r="1701" spans="2:65" s="12" customFormat="1" ht="10.199999999999999">
      <c r="B1701" s="150"/>
      <c r="D1701" s="151" t="s">
        <v>398</v>
      </c>
      <c r="E1701" s="152" t="s">
        <v>35</v>
      </c>
      <c r="F1701" s="153" t="s">
        <v>1461</v>
      </c>
      <c r="H1701" s="152" t="s">
        <v>35</v>
      </c>
      <c r="I1701" s="154"/>
      <c r="L1701" s="150"/>
      <c r="M1701" s="155"/>
      <c r="T1701" s="156"/>
      <c r="AT1701" s="152" t="s">
        <v>398</v>
      </c>
      <c r="AU1701" s="152" t="s">
        <v>103</v>
      </c>
      <c r="AV1701" s="12" t="s">
        <v>89</v>
      </c>
      <c r="AW1701" s="12" t="s">
        <v>42</v>
      </c>
      <c r="AX1701" s="12" t="s">
        <v>81</v>
      </c>
      <c r="AY1701" s="152" t="s">
        <v>386</v>
      </c>
    </row>
    <row r="1702" spans="2:65" s="12" customFormat="1" ht="10.199999999999999">
      <c r="B1702" s="150"/>
      <c r="D1702" s="151" t="s">
        <v>398</v>
      </c>
      <c r="E1702" s="152" t="s">
        <v>35</v>
      </c>
      <c r="F1702" s="153" t="s">
        <v>1462</v>
      </c>
      <c r="H1702" s="152" t="s">
        <v>35</v>
      </c>
      <c r="I1702" s="154"/>
      <c r="L1702" s="150"/>
      <c r="M1702" s="155"/>
      <c r="T1702" s="156"/>
      <c r="AT1702" s="152" t="s">
        <v>398</v>
      </c>
      <c r="AU1702" s="152" t="s">
        <v>103</v>
      </c>
      <c r="AV1702" s="12" t="s">
        <v>89</v>
      </c>
      <c r="AW1702" s="12" t="s">
        <v>42</v>
      </c>
      <c r="AX1702" s="12" t="s">
        <v>81</v>
      </c>
      <c r="AY1702" s="152" t="s">
        <v>386</v>
      </c>
    </row>
    <row r="1703" spans="2:65" s="13" customFormat="1" ht="10.199999999999999">
      <c r="B1703" s="157"/>
      <c r="D1703" s="151" t="s">
        <v>398</v>
      </c>
      <c r="E1703" s="158" t="s">
        <v>35</v>
      </c>
      <c r="F1703" s="159" t="s">
        <v>201</v>
      </c>
      <c r="H1703" s="160">
        <v>1.4970000000000001</v>
      </c>
      <c r="I1703" s="161"/>
      <c r="L1703" s="157"/>
      <c r="M1703" s="162"/>
      <c r="T1703" s="163"/>
      <c r="AT1703" s="164" t="s">
        <v>398</v>
      </c>
      <c r="AU1703" s="164" t="s">
        <v>103</v>
      </c>
      <c r="AV1703" s="13" t="s">
        <v>91</v>
      </c>
      <c r="AW1703" s="13" t="s">
        <v>42</v>
      </c>
      <c r="AX1703" s="13" t="s">
        <v>89</v>
      </c>
      <c r="AY1703" s="164" t="s">
        <v>386</v>
      </c>
    </row>
    <row r="1704" spans="2:65" s="1" customFormat="1" ht="10.199999999999999">
      <c r="B1704" s="34"/>
      <c r="D1704" s="151" t="s">
        <v>412</v>
      </c>
      <c r="F1704" s="165" t="s">
        <v>1086</v>
      </c>
      <c r="L1704" s="34"/>
      <c r="M1704" s="149"/>
      <c r="T1704" s="55"/>
      <c r="AU1704" s="18" t="s">
        <v>103</v>
      </c>
    </row>
    <row r="1705" spans="2:65" s="1" customFormat="1" ht="10.199999999999999">
      <c r="B1705" s="34"/>
      <c r="D1705" s="151" t="s">
        <v>412</v>
      </c>
      <c r="F1705" s="166" t="s">
        <v>1087</v>
      </c>
      <c r="H1705" s="167">
        <v>4</v>
      </c>
      <c r="L1705" s="34"/>
      <c r="M1705" s="149"/>
      <c r="T1705" s="55"/>
      <c r="AU1705" s="18" t="s">
        <v>103</v>
      </c>
    </row>
    <row r="1706" spans="2:65" s="1" customFormat="1" ht="24.15" customHeight="1">
      <c r="B1706" s="34"/>
      <c r="C1706" s="133" t="s">
        <v>1463</v>
      </c>
      <c r="D1706" s="133" t="s">
        <v>390</v>
      </c>
      <c r="E1706" s="134" t="s">
        <v>1464</v>
      </c>
      <c r="F1706" s="135" t="s">
        <v>1465</v>
      </c>
      <c r="G1706" s="136" t="s">
        <v>1069</v>
      </c>
      <c r="H1706" s="137">
        <v>7</v>
      </c>
      <c r="I1706" s="138"/>
      <c r="J1706" s="139">
        <f>ROUND(I1706*H1706,2)</f>
        <v>0</v>
      </c>
      <c r="K1706" s="135" t="s">
        <v>394</v>
      </c>
      <c r="L1706" s="34"/>
      <c r="M1706" s="140" t="s">
        <v>35</v>
      </c>
      <c r="N1706" s="141" t="s">
        <v>52</v>
      </c>
      <c r="P1706" s="142">
        <f>O1706*H1706</f>
        <v>0</v>
      </c>
      <c r="Q1706" s="142">
        <v>0</v>
      </c>
      <c r="R1706" s="142">
        <f>Q1706*H1706</f>
        <v>0</v>
      </c>
      <c r="S1706" s="142">
        <v>0.15</v>
      </c>
      <c r="T1706" s="143">
        <f>S1706*H1706</f>
        <v>1.05</v>
      </c>
      <c r="AR1706" s="144" t="s">
        <v>116</v>
      </c>
      <c r="AT1706" s="144" t="s">
        <v>390</v>
      </c>
      <c r="AU1706" s="144" t="s">
        <v>103</v>
      </c>
      <c r="AY1706" s="18" t="s">
        <v>386</v>
      </c>
      <c r="BE1706" s="145">
        <f>IF(N1706="základní",J1706,0)</f>
        <v>0</v>
      </c>
      <c r="BF1706" s="145">
        <f>IF(N1706="snížená",J1706,0)</f>
        <v>0</v>
      </c>
      <c r="BG1706" s="145">
        <f>IF(N1706="zákl. přenesená",J1706,0)</f>
        <v>0</v>
      </c>
      <c r="BH1706" s="145">
        <f>IF(N1706="sníž. přenesená",J1706,0)</f>
        <v>0</v>
      </c>
      <c r="BI1706" s="145">
        <f>IF(N1706="nulová",J1706,0)</f>
        <v>0</v>
      </c>
      <c r="BJ1706" s="18" t="s">
        <v>89</v>
      </c>
      <c r="BK1706" s="145">
        <f>ROUND(I1706*H1706,2)</f>
        <v>0</v>
      </c>
      <c r="BL1706" s="18" t="s">
        <v>116</v>
      </c>
      <c r="BM1706" s="144" t="s">
        <v>1466</v>
      </c>
    </row>
    <row r="1707" spans="2:65" s="1" customFormat="1" ht="10.199999999999999">
      <c r="B1707" s="34"/>
      <c r="D1707" s="146" t="s">
        <v>396</v>
      </c>
      <c r="F1707" s="147" t="s">
        <v>1467</v>
      </c>
      <c r="I1707" s="148"/>
      <c r="L1707" s="34"/>
      <c r="M1707" s="149"/>
      <c r="T1707" s="55"/>
      <c r="AT1707" s="18" t="s">
        <v>396</v>
      </c>
      <c r="AU1707" s="18" t="s">
        <v>103</v>
      </c>
    </row>
    <row r="1708" spans="2:65" s="12" customFormat="1" ht="10.199999999999999">
      <c r="B1708" s="150"/>
      <c r="D1708" s="151" t="s">
        <v>398</v>
      </c>
      <c r="E1708" s="152" t="s">
        <v>35</v>
      </c>
      <c r="F1708" s="153" t="s">
        <v>399</v>
      </c>
      <c r="H1708" s="152" t="s">
        <v>35</v>
      </c>
      <c r="I1708" s="154"/>
      <c r="L1708" s="150"/>
      <c r="M1708" s="155"/>
      <c r="T1708" s="156"/>
      <c r="AT1708" s="152" t="s">
        <v>398</v>
      </c>
      <c r="AU1708" s="152" t="s">
        <v>103</v>
      </c>
      <c r="AV1708" s="12" t="s">
        <v>89</v>
      </c>
      <c r="AW1708" s="12" t="s">
        <v>42</v>
      </c>
      <c r="AX1708" s="12" t="s">
        <v>81</v>
      </c>
      <c r="AY1708" s="152" t="s">
        <v>386</v>
      </c>
    </row>
    <row r="1709" spans="2:65" s="12" customFormat="1" ht="10.199999999999999">
      <c r="B1709" s="150"/>
      <c r="D1709" s="151" t="s">
        <v>398</v>
      </c>
      <c r="E1709" s="152" t="s">
        <v>35</v>
      </c>
      <c r="F1709" s="153" t="s">
        <v>645</v>
      </c>
      <c r="H1709" s="152" t="s">
        <v>35</v>
      </c>
      <c r="I1709" s="154"/>
      <c r="L1709" s="150"/>
      <c r="M1709" s="155"/>
      <c r="T1709" s="156"/>
      <c r="AT1709" s="152" t="s">
        <v>398</v>
      </c>
      <c r="AU1709" s="152" t="s">
        <v>103</v>
      </c>
      <c r="AV1709" s="12" t="s">
        <v>89</v>
      </c>
      <c r="AW1709" s="12" t="s">
        <v>42</v>
      </c>
      <c r="AX1709" s="12" t="s">
        <v>81</v>
      </c>
      <c r="AY1709" s="152" t="s">
        <v>386</v>
      </c>
    </row>
    <row r="1710" spans="2:65" s="12" customFormat="1" ht="10.199999999999999">
      <c r="B1710" s="150"/>
      <c r="D1710" s="151" t="s">
        <v>398</v>
      </c>
      <c r="E1710" s="152" t="s">
        <v>35</v>
      </c>
      <c r="F1710" s="153" t="s">
        <v>1461</v>
      </c>
      <c r="H1710" s="152" t="s">
        <v>35</v>
      </c>
      <c r="I1710" s="154"/>
      <c r="L1710" s="150"/>
      <c r="M1710" s="155"/>
      <c r="T1710" s="156"/>
      <c r="AT1710" s="152" t="s">
        <v>398</v>
      </c>
      <c r="AU1710" s="152" t="s">
        <v>103</v>
      </c>
      <c r="AV1710" s="12" t="s">
        <v>89</v>
      </c>
      <c r="AW1710" s="12" t="s">
        <v>42</v>
      </c>
      <c r="AX1710" s="12" t="s">
        <v>81</v>
      </c>
      <c r="AY1710" s="152" t="s">
        <v>386</v>
      </c>
    </row>
    <row r="1711" spans="2:65" s="12" customFormat="1" ht="10.199999999999999">
      <c r="B1711" s="150"/>
      <c r="D1711" s="151" t="s">
        <v>398</v>
      </c>
      <c r="E1711" s="152" t="s">
        <v>35</v>
      </c>
      <c r="F1711" s="153" t="s">
        <v>1085</v>
      </c>
      <c r="H1711" s="152" t="s">
        <v>35</v>
      </c>
      <c r="I1711" s="154"/>
      <c r="L1711" s="150"/>
      <c r="M1711" s="155"/>
      <c r="T1711" s="156"/>
      <c r="AT1711" s="152" t="s">
        <v>398</v>
      </c>
      <c r="AU1711" s="152" t="s">
        <v>103</v>
      </c>
      <c r="AV1711" s="12" t="s">
        <v>89</v>
      </c>
      <c r="AW1711" s="12" t="s">
        <v>42</v>
      </c>
      <c r="AX1711" s="12" t="s">
        <v>81</v>
      </c>
      <c r="AY1711" s="152" t="s">
        <v>386</v>
      </c>
    </row>
    <row r="1712" spans="2:65" s="12" customFormat="1" ht="10.199999999999999">
      <c r="B1712" s="150"/>
      <c r="D1712" s="151" t="s">
        <v>398</v>
      </c>
      <c r="E1712" s="152" t="s">
        <v>35</v>
      </c>
      <c r="F1712" s="153" t="s">
        <v>1468</v>
      </c>
      <c r="H1712" s="152" t="s">
        <v>35</v>
      </c>
      <c r="I1712" s="154"/>
      <c r="L1712" s="150"/>
      <c r="M1712" s="155"/>
      <c r="T1712" s="156"/>
      <c r="AT1712" s="152" t="s">
        <v>398</v>
      </c>
      <c r="AU1712" s="152" t="s">
        <v>103</v>
      </c>
      <c r="AV1712" s="12" t="s">
        <v>89</v>
      </c>
      <c r="AW1712" s="12" t="s">
        <v>42</v>
      </c>
      <c r="AX1712" s="12" t="s">
        <v>81</v>
      </c>
      <c r="AY1712" s="152" t="s">
        <v>386</v>
      </c>
    </row>
    <row r="1713" spans="2:65" s="12" customFormat="1" ht="10.199999999999999">
      <c r="B1713" s="150"/>
      <c r="D1713" s="151" t="s">
        <v>398</v>
      </c>
      <c r="E1713" s="152" t="s">
        <v>35</v>
      </c>
      <c r="F1713" s="153" t="s">
        <v>1144</v>
      </c>
      <c r="H1713" s="152" t="s">
        <v>35</v>
      </c>
      <c r="I1713" s="154"/>
      <c r="L1713" s="150"/>
      <c r="M1713" s="155"/>
      <c r="T1713" s="156"/>
      <c r="AT1713" s="152" t="s">
        <v>398</v>
      </c>
      <c r="AU1713" s="152" t="s">
        <v>103</v>
      </c>
      <c r="AV1713" s="12" t="s">
        <v>89</v>
      </c>
      <c r="AW1713" s="12" t="s">
        <v>42</v>
      </c>
      <c r="AX1713" s="12" t="s">
        <v>81</v>
      </c>
      <c r="AY1713" s="152" t="s">
        <v>386</v>
      </c>
    </row>
    <row r="1714" spans="2:65" s="12" customFormat="1" ht="10.199999999999999">
      <c r="B1714" s="150"/>
      <c r="D1714" s="151" t="s">
        <v>398</v>
      </c>
      <c r="E1714" s="152" t="s">
        <v>35</v>
      </c>
      <c r="F1714" s="153" t="s">
        <v>1145</v>
      </c>
      <c r="H1714" s="152" t="s">
        <v>35</v>
      </c>
      <c r="I1714" s="154"/>
      <c r="L1714" s="150"/>
      <c r="M1714" s="155"/>
      <c r="T1714" s="156"/>
      <c r="AT1714" s="152" t="s">
        <v>398</v>
      </c>
      <c r="AU1714" s="152" t="s">
        <v>103</v>
      </c>
      <c r="AV1714" s="12" t="s">
        <v>89</v>
      </c>
      <c r="AW1714" s="12" t="s">
        <v>42</v>
      </c>
      <c r="AX1714" s="12" t="s">
        <v>81</v>
      </c>
      <c r="AY1714" s="152" t="s">
        <v>386</v>
      </c>
    </row>
    <row r="1715" spans="2:65" s="13" customFormat="1" ht="10.199999999999999">
      <c r="B1715" s="157"/>
      <c r="D1715" s="151" t="s">
        <v>398</v>
      </c>
      <c r="E1715" s="158" t="s">
        <v>35</v>
      </c>
      <c r="F1715" s="159" t="s">
        <v>204</v>
      </c>
      <c r="H1715" s="160">
        <v>7</v>
      </c>
      <c r="I1715" s="161"/>
      <c r="L1715" s="157"/>
      <c r="M1715" s="162"/>
      <c r="T1715" s="163"/>
      <c r="AT1715" s="164" t="s">
        <v>398</v>
      </c>
      <c r="AU1715" s="164" t="s">
        <v>103</v>
      </c>
      <c r="AV1715" s="13" t="s">
        <v>91</v>
      </c>
      <c r="AW1715" s="13" t="s">
        <v>42</v>
      </c>
      <c r="AX1715" s="13" t="s">
        <v>89</v>
      </c>
      <c r="AY1715" s="164" t="s">
        <v>386</v>
      </c>
    </row>
    <row r="1716" spans="2:65" s="1" customFormat="1" ht="10.199999999999999">
      <c r="B1716" s="34"/>
      <c r="D1716" s="151" t="s">
        <v>412</v>
      </c>
      <c r="F1716" s="165" t="s">
        <v>1086</v>
      </c>
      <c r="L1716" s="34"/>
      <c r="M1716" s="149"/>
      <c r="T1716" s="55"/>
      <c r="AU1716" s="18" t="s">
        <v>103</v>
      </c>
    </row>
    <row r="1717" spans="2:65" s="1" customFormat="1" ht="10.199999999999999">
      <c r="B1717" s="34"/>
      <c r="D1717" s="151" t="s">
        <v>412</v>
      </c>
      <c r="F1717" s="166" t="s">
        <v>1087</v>
      </c>
      <c r="H1717" s="167">
        <v>4</v>
      </c>
      <c r="L1717" s="34"/>
      <c r="M1717" s="149"/>
      <c r="T1717" s="55"/>
      <c r="AU1717" s="18" t="s">
        <v>103</v>
      </c>
    </row>
    <row r="1718" spans="2:65" s="1" customFormat="1" ht="10.199999999999999">
      <c r="B1718" s="34"/>
      <c r="D1718" s="151" t="s">
        <v>412</v>
      </c>
      <c r="F1718" s="165" t="s">
        <v>1146</v>
      </c>
      <c r="L1718" s="34"/>
      <c r="M1718" s="149"/>
      <c r="T1718" s="55"/>
      <c r="AU1718" s="18" t="s">
        <v>103</v>
      </c>
    </row>
    <row r="1719" spans="2:65" s="1" customFormat="1" ht="10.199999999999999">
      <c r="B1719" s="34"/>
      <c r="D1719" s="151" t="s">
        <v>412</v>
      </c>
      <c r="F1719" s="166" t="s">
        <v>1076</v>
      </c>
      <c r="H1719" s="167">
        <v>1</v>
      </c>
      <c r="L1719" s="34"/>
      <c r="M1719" s="149"/>
      <c r="T1719" s="55"/>
      <c r="AU1719" s="18" t="s">
        <v>103</v>
      </c>
    </row>
    <row r="1720" spans="2:65" s="1" customFormat="1" ht="10.199999999999999">
      <c r="B1720" s="34"/>
      <c r="D1720" s="151" t="s">
        <v>412</v>
      </c>
      <c r="F1720" s="165" t="s">
        <v>1147</v>
      </c>
      <c r="L1720" s="34"/>
      <c r="M1720" s="149"/>
      <c r="T1720" s="55"/>
      <c r="AU1720" s="18" t="s">
        <v>103</v>
      </c>
    </row>
    <row r="1721" spans="2:65" s="1" customFormat="1" ht="10.199999999999999">
      <c r="B1721" s="34"/>
      <c r="D1721" s="151" t="s">
        <v>412</v>
      </c>
      <c r="F1721" s="166" t="s">
        <v>1148</v>
      </c>
      <c r="H1721" s="167">
        <v>2</v>
      </c>
      <c r="L1721" s="34"/>
      <c r="M1721" s="149"/>
      <c r="T1721" s="55"/>
      <c r="AU1721" s="18" t="s">
        <v>103</v>
      </c>
    </row>
    <row r="1722" spans="2:65" s="11" customFormat="1" ht="20.85" customHeight="1">
      <c r="B1722" s="121"/>
      <c r="D1722" s="122" t="s">
        <v>80</v>
      </c>
      <c r="E1722" s="131" t="s">
        <v>1469</v>
      </c>
      <c r="F1722" s="131" t="s">
        <v>1470</v>
      </c>
      <c r="I1722" s="124"/>
      <c r="J1722" s="132">
        <f>BK1722</f>
        <v>0</v>
      </c>
      <c r="L1722" s="121"/>
      <c r="M1722" s="126"/>
      <c r="P1722" s="127">
        <f>SUM(P1723:P1761)</f>
        <v>0</v>
      </c>
      <c r="R1722" s="127">
        <f>SUM(R1723:R1761)</f>
        <v>0.37029999999999996</v>
      </c>
      <c r="T1722" s="128">
        <f>SUM(T1723:T1761)</f>
        <v>0.33</v>
      </c>
      <c r="AR1722" s="122" t="s">
        <v>89</v>
      </c>
      <c r="AT1722" s="129" t="s">
        <v>80</v>
      </c>
      <c r="AU1722" s="129" t="s">
        <v>91</v>
      </c>
      <c r="AY1722" s="122" t="s">
        <v>386</v>
      </c>
      <c r="BK1722" s="130">
        <f>SUM(BK1723:BK1761)</f>
        <v>0</v>
      </c>
    </row>
    <row r="1723" spans="2:65" s="1" customFormat="1" ht="24.15" customHeight="1">
      <c r="B1723" s="34"/>
      <c r="C1723" s="133" t="s">
        <v>1471</v>
      </c>
      <c r="D1723" s="133" t="s">
        <v>390</v>
      </c>
      <c r="E1723" s="134" t="s">
        <v>1472</v>
      </c>
      <c r="F1723" s="135" t="s">
        <v>1473</v>
      </c>
      <c r="G1723" s="136" t="s">
        <v>442</v>
      </c>
      <c r="H1723" s="137">
        <v>5</v>
      </c>
      <c r="I1723" s="138"/>
      <c r="J1723" s="139">
        <f>ROUND(I1723*H1723,2)</f>
        <v>0</v>
      </c>
      <c r="K1723" s="135" t="s">
        <v>394</v>
      </c>
      <c r="L1723" s="34"/>
      <c r="M1723" s="140" t="s">
        <v>35</v>
      </c>
      <c r="N1723" s="141" t="s">
        <v>52</v>
      </c>
      <c r="P1723" s="142">
        <f>O1723*H1723</f>
        <v>0</v>
      </c>
      <c r="Q1723" s="142">
        <v>0</v>
      </c>
      <c r="R1723" s="142">
        <f>Q1723*H1723</f>
        <v>0</v>
      </c>
      <c r="S1723" s="142">
        <v>6.6000000000000003E-2</v>
      </c>
      <c r="T1723" s="143">
        <f>S1723*H1723</f>
        <v>0.33</v>
      </c>
      <c r="AR1723" s="144" t="s">
        <v>116</v>
      </c>
      <c r="AT1723" s="144" t="s">
        <v>390</v>
      </c>
      <c r="AU1723" s="144" t="s">
        <v>103</v>
      </c>
      <c r="AY1723" s="18" t="s">
        <v>386</v>
      </c>
      <c r="BE1723" s="145">
        <f>IF(N1723="základní",J1723,0)</f>
        <v>0</v>
      </c>
      <c r="BF1723" s="145">
        <f>IF(N1723="snížená",J1723,0)</f>
        <v>0</v>
      </c>
      <c r="BG1723" s="145">
        <f>IF(N1723="zákl. přenesená",J1723,0)</f>
        <v>0</v>
      </c>
      <c r="BH1723" s="145">
        <f>IF(N1723="sníž. přenesená",J1723,0)</f>
        <v>0</v>
      </c>
      <c r="BI1723" s="145">
        <f>IF(N1723="nulová",J1723,0)</f>
        <v>0</v>
      </c>
      <c r="BJ1723" s="18" t="s">
        <v>89</v>
      </c>
      <c r="BK1723" s="145">
        <f>ROUND(I1723*H1723,2)</f>
        <v>0</v>
      </c>
      <c r="BL1723" s="18" t="s">
        <v>116</v>
      </c>
      <c r="BM1723" s="144" t="s">
        <v>1474</v>
      </c>
    </row>
    <row r="1724" spans="2:65" s="1" customFormat="1" ht="10.199999999999999">
      <c r="B1724" s="34"/>
      <c r="D1724" s="146" t="s">
        <v>396</v>
      </c>
      <c r="F1724" s="147" t="s">
        <v>1475</v>
      </c>
      <c r="I1724" s="148"/>
      <c r="L1724" s="34"/>
      <c r="M1724" s="149"/>
      <c r="T1724" s="55"/>
      <c r="AT1724" s="18" t="s">
        <v>396</v>
      </c>
      <c r="AU1724" s="18" t="s">
        <v>103</v>
      </c>
    </row>
    <row r="1725" spans="2:65" s="12" customFormat="1" ht="10.199999999999999">
      <c r="B1725" s="150"/>
      <c r="D1725" s="151" t="s">
        <v>398</v>
      </c>
      <c r="E1725" s="152" t="s">
        <v>35</v>
      </c>
      <c r="F1725" s="153" t="s">
        <v>400</v>
      </c>
      <c r="H1725" s="152" t="s">
        <v>35</v>
      </c>
      <c r="I1725" s="154"/>
      <c r="L1725" s="150"/>
      <c r="M1725" s="155"/>
      <c r="T1725" s="156"/>
      <c r="AT1725" s="152" t="s">
        <v>398</v>
      </c>
      <c r="AU1725" s="152" t="s">
        <v>103</v>
      </c>
      <c r="AV1725" s="12" t="s">
        <v>89</v>
      </c>
      <c r="AW1725" s="12" t="s">
        <v>42</v>
      </c>
      <c r="AX1725" s="12" t="s">
        <v>81</v>
      </c>
      <c r="AY1725" s="152" t="s">
        <v>386</v>
      </c>
    </row>
    <row r="1726" spans="2:65" s="12" customFormat="1" ht="20.399999999999999">
      <c r="B1726" s="150"/>
      <c r="D1726" s="151" t="s">
        <v>398</v>
      </c>
      <c r="E1726" s="152" t="s">
        <v>35</v>
      </c>
      <c r="F1726" s="153" t="s">
        <v>1476</v>
      </c>
      <c r="H1726" s="152" t="s">
        <v>35</v>
      </c>
      <c r="I1726" s="154"/>
      <c r="L1726" s="150"/>
      <c r="M1726" s="155"/>
      <c r="T1726" s="156"/>
      <c r="AT1726" s="152" t="s">
        <v>398</v>
      </c>
      <c r="AU1726" s="152" t="s">
        <v>103</v>
      </c>
      <c r="AV1726" s="12" t="s">
        <v>89</v>
      </c>
      <c r="AW1726" s="12" t="s">
        <v>42</v>
      </c>
      <c r="AX1726" s="12" t="s">
        <v>81</v>
      </c>
      <c r="AY1726" s="152" t="s">
        <v>386</v>
      </c>
    </row>
    <row r="1727" spans="2:65" s="12" customFormat="1" ht="10.199999999999999">
      <c r="B1727" s="150"/>
      <c r="D1727" s="151" t="s">
        <v>398</v>
      </c>
      <c r="E1727" s="152" t="s">
        <v>35</v>
      </c>
      <c r="F1727" s="153" t="s">
        <v>1477</v>
      </c>
      <c r="H1727" s="152" t="s">
        <v>35</v>
      </c>
      <c r="I1727" s="154"/>
      <c r="L1727" s="150"/>
      <c r="M1727" s="155"/>
      <c r="T1727" s="156"/>
      <c r="AT1727" s="152" t="s">
        <v>398</v>
      </c>
      <c r="AU1727" s="152" t="s">
        <v>103</v>
      </c>
      <c r="AV1727" s="12" t="s">
        <v>89</v>
      </c>
      <c r="AW1727" s="12" t="s">
        <v>42</v>
      </c>
      <c r="AX1727" s="12" t="s">
        <v>81</v>
      </c>
      <c r="AY1727" s="152" t="s">
        <v>386</v>
      </c>
    </row>
    <row r="1728" spans="2:65" s="13" customFormat="1" ht="10.199999999999999">
      <c r="B1728" s="157"/>
      <c r="D1728" s="151" t="s">
        <v>398</v>
      </c>
      <c r="E1728" s="164" t="s">
        <v>35</v>
      </c>
      <c r="F1728" s="158" t="s">
        <v>1478</v>
      </c>
      <c r="H1728" s="160">
        <v>5</v>
      </c>
      <c r="I1728" s="161"/>
      <c r="L1728" s="157"/>
      <c r="M1728" s="162"/>
      <c r="T1728" s="163"/>
      <c r="AT1728" s="164" t="s">
        <v>398</v>
      </c>
      <c r="AU1728" s="164" t="s">
        <v>103</v>
      </c>
      <c r="AV1728" s="13" t="s">
        <v>91</v>
      </c>
      <c r="AW1728" s="13" t="s">
        <v>42</v>
      </c>
      <c r="AX1728" s="13" t="s">
        <v>89</v>
      </c>
      <c r="AY1728" s="164" t="s">
        <v>386</v>
      </c>
    </row>
    <row r="1729" spans="2:65" s="1" customFormat="1" ht="24.15" customHeight="1">
      <c r="B1729" s="34"/>
      <c r="C1729" s="133" t="s">
        <v>1479</v>
      </c>
      <c r="D1729" s="133" t="s">
        <v>390</v>
      </c>
      <c r="E1729" s="134" t="s">
        <v>1480</v>
      </c>
      <c r="F1729" s="135" t="s">
        <v>1481</v>
      </c>
      <c r="G1729" s="136" t="s">
        <v>442</v>
      </c>
      <c r="H1729" s="137">
        <v>5</v>
      </c>
      <c r="I1729" s="138"/>
      <c r="J1729" s="139">
        <f>ROUND(I1729*H1729,2)</f>
        <v>0</v>
      </c>
      <c r="K1729" s="135" t="s">
        <v>394</v>
      </c>
      <c r="L1729" s="34"/>
      <c r="M1729" s="140" t="s">
        <v>35</v>
      </c>
      <c r="N1729" s="141" t="s">
        <v>52</v>
      </c>
      <c r="P1729" s="142">
        <f>O1729*H1729</f>
        <v>0</v>
      </c>
      <c r="Q1729" s="142">
        <v>0</v>
      </c>
      <c r="R1729" s="142">
        <f>Q1729*H1729</f>
        <v>0</v>
      </c>
      <c r="S1729" s="142">
        <v>0</v>
      </c>
      <c r="T1729" s="143">
        <f>S1729*H1729</f>
        <v>0</v>
      </c>
      <c r="AR1729" s="144" t="s">
        <v>116</v>
      </c>
      <c r="AT1729" s="144" t="s">
        <v>390</v>
      </c>
      <c r="AU1729" s="144" t="s">
        <v>103</v>
      </c>
      <c r="AY1729" s="18" t="s">
        <v>386</v>
      </c>
      <c r="BE1729" s="145">
        <f>IF(N1729="základní",J1729,0)</f>
        <v>0</v>
      </c>
      <c r="BF1729" s="145">
        <f>IF(N1729="snížená",J1729,0)</f>
        <v>0</v>
      </c>
      <c r="BG1729" s="145">
        <f>IF(N1729="zákl. přenesená",J1729,0)</f>
        <v>0</v>
      </c>
      <c r="BH1729" s="145">
        <f>IF(N1729="sníž. přenesená",J1729,0)</f>
        <v>0</v>
      </c>
      <c r="BI1729" s="145">
        <f>IF(N1729="nulová",J1729,0)</f>
        <v>0</v>
      </c>
      <c r="BJ1729" s="18" t="s">
        <v>89</v>
      </c>
      <c r="BK1729" s="145">
        <f>ROUND(I1729*H1729,2)</f>
        <v>0</v>
      </c>
      <c r="BL1729" s="18" t="s">
        <v>116</v>
      </c>
      <c r="BM1729" s="144" t="s">
        <v>1482</v>
      </c>
    </row>
    <row r="1730" spans="2:65" s="1" customFormat="1" ht="10.199999999999999">
      <c r="B1730" s="34"/>
      <c r="D1730" s="146" t="s">
        <v>396</v>
      </c>
      <c r="F1730" s="147" t="s">
        <v>1483</v>
      </c>
      <c r="I1730" s="148"/>
      <c r="L1730" s="34"/>
      <c r="M1730" s="149"/>
      <c r="T1730" s="55"/>
      <c r="AT1730" s="18" t="s">
        <v>396</v>
      </c>
      <c r="AU1730" s="18" t="s">
        <v>103</v>
      </c>
    </row>
    <row r="1731" spans="2:65" s="13" customFormat="1" ht="10.199999999999999">
      <c r="B1731" s="157"/>
      <c r="D1731" s="151" t="s">
        <v>398</v>
      </c>
      <c r="E1731" s="164" t="s">
        <v>35</v>
      </c>
      <c r="F1731" s="158" t="s">
        <v>1484</v>
      </c>
      <c r="H1731" s="160">
        <v>5</v>
      </c>
      <c r="I1731" s="161"/>
      <c r="L1731" s="157"/>
      <c r="M1731" s="162"/>
      <c r="T1731" s="163"/>
      <c r="AT1731" s="164" t="s">
        <v>398</v>
      </c>
      <c r="AU1731" s="164" t="s">
        <v>103</v>
      </c>
      <c r="AV1731" s="13" t="s">
        <v>91</v>
      </c>
      <c r="AW1731" s="13" t="s">
        <v>42</v>
      </c>
      <c r="AX1731" s="13" t="s">
        <v>89</v>
      </c>
      <c r="AY1731" s="164" t="s">
        <v>386</v>
      </c>
    </row>
    <row r="1732" spans="2:65" s="1" customFormat="1" ht="24.15" customHeight="1">
      <c r="B1732" s="34"/>
      <c r="C1732" s="133" t="s">
        <v>1485</v>
      </c>
      <c r="D1732" s="133" t="s">
        <v>390</v>
      </c>
      <c r="E1732" s="134" t="s">
        <v>1486</v>
      </c>
      <c r="F1732" s="135" t="s">
        <v>1487</v>
      </c>
      <c r="G1732" s="136" t="s">
        <v>442</v>
      </c>
      <c r="H1732" s="137">
        <v>5</v>
      </c>
      <c r="I1732" s="138"/>
      <c r="J1732" s="139">
        <f>ROUND(I1732*H1732,2)</f>
        <v>0</v>
      </c>
      <c r="K1732" s="135" t="s">
        <v>394</v>
      </c>
      <c r="L1732" s="34"/>
      <c r="M1732" s="140" t="s">
        <v>35</v>
      </c>
      <c r="N1732" s="141" t="s">
        <v>52</v>
      </c>
      <c r="P1732" s="142">
        <f>O1732*H1732</f>
        <v>0</v>
      </c>
      <c r="Q1732" s="142">
        <v>0</v>
      </c>
      <c r="R1732" s="142">
        <f>Q1732*H1732</f>
        <v>0</v>
      </c>
      <c r="S1732" s="142">
        <v>0</v>
      </c>
      <c r="T1732" s="143">
        <f>S1732*H1732</f>
        <v>0</v>
      </c>
      <c r="AR1732" s="144" t="s">
        <v>116</v>
      </c>
      <c r="AT1732" s="144" t="s">
        <v>390</v>
      </c>
      <c r="AU1732" s="144" t="s">
        <v>103</v>
      </c>
      <c r="AY1732" s="18" t="s">
        <v>386</v>
      </c>
      <c r="BE1732" s="145">
        <f>IF(N1732="základní",J1732,0)</f>
        <v>0</v>
      </c>
      <c r="BF1732" s="145">
        <f>IF(N1732="snížená",J1732,0)</f>
        <v>0</v>
      </c>
      <c r="BG1732" s="145">
        <f>IF(N1732="zákl. přenesená",J1732,0)</f>
        <v>0</v>
      </c>
      <c r="BH1732" s="145">
        <f>IF(N1732="sníž. přenesená",J1732,0)</f>
        <v>0</v>
      </c>
      <c r="BI1732" s="145">
        <f>IF(N1732="nulová",J1732,0)</f>
        <v>0</v>
      </c>
      <c r="BJ1732" s="18" t="s">
        <v>89</v>
      </c>
      <c r="BK1732" s="145">
        <f>ROUND(I1732*H1732,2)</f>
        <v>0</v>
      </c>
      <c r="BL1732" s="18" t="s">
        <v>116</v>
      </c>
      <c r="BM1732" s="144" t="s">
        <v>1488</v>
      </c>
    </row>
    <row r="1733" spans="2:65" s="1" customFormat="1" ht="10.199999999999999">
      <c r="B1733" s="34"/>
      <c r="D1733" s="146" t="s">
        <v>396</v>
      </c>
      <c r="F1733" s="147" t="s">
        <v>1489</v>
      </c>
      <c r="I1733" s="148"/>
      <c r="L1733" s="34"/>
      <c r="M1733" s="149"/>
      <c r="T1733" s="55"/>
      <c r="AT1733" s="18" t="s">
        <v>396</v>
      </c>
      <c r="AU1733" s="18" t="s">
        <v>103</v>
      </c>
    </row>
    <row r="1734" spans="2:65" s="13" customFormat="1" ht="10.199999999999999">
      <c r="B1734" s="157"/>
      <c r="D1734" s="151" t="s">
        <v>398</v>
      </c>
      <c r="E1734" s="164" t="s">
        <v>35</v>
      </c>
      <c r="F1734" s="158" t="s">
        <v>1484</v>
      </c>
      <c r="H1734" s="160">
        <v>5</v>
      </c>
      <c r="I1734" s="161"/>
      <c r="L1734" s="157"/>
      <c r="M1734" s="162"/>
      <c r="T1734" s="163"/>
      <c r="AT1734" s="164" t="s">
        <v>398</v>
      </c>
      <c r="AU1734" s="164" t="s">
        <v>103</v>
      </c>
      <c r="AV1734" s="13" t="s">
        <v>91</v>
      </c>
      <c r="AW1734" s="13" t="s">
        <v>42</v>
      </c>
      <c r="AX1734" s="13" t="s">
        <v>89</v>
      </c>
      <c r="AY1734" s="164" t="s">
        <v>386</v>
      </c>
    </row>
    <row r="1735" spans="2:65" s="1" customFormat="1" ht="24.15" customHeight="1">
      <c r="B1735" s="34"/>
      <c r="C1735" s="133" t="s">
        <v>1490</v>
      </c>
      <c r="D1735" s="133" t="s">
        <v>390</v>
      </c>
      <c r="E1735" s="134" t="s">
        <v>1491</v>
      </c>
      <c r="F1735" s="135" t="s">
        <v>1492</v>
      </c>
      <c r="G1735" s="136" t="s">
        <v>442</v>
      </c>
      <c r="H1735" s="137">
        <v>5</v>
      </c>
      <c r="I1735" s="138"/>
      <c r="J1735" s="139">
        <f>ROUND(I1735*H1735,2)</f>
        <v>0</v>
      </c>
      <c r="K1735" s="135" t="s">
        <v>394</v>
      </c>
      <c r="L1735" s="34"/>
      <c r="M1735" s="140" t="s">
        <v>35</v>
      </c>
      <c r="N1735" s="141" t="s">
        <v>52</v>
      </c>
      <c r="P1735" s="142">
        <f>O1735*H1735</f>
        <v>0</v>
      </c>
      <c r="Q1735" s="142">
        <v>0</v>
      </c>
      <c r="R1735" s="142">
        <f>Q1735*H1735</f>
        <v>0</v>
      </c>
      <c r="S1735" s="142">
        <v>0</v>
      </c>
      <c r="T1735" s="143">
        <f>S1735*H1735</f>
        <v>0</v>
      </c>
      <c r="AR1735" s="144" t="s">
        <v>116</v>
      </c>
      <c r="AT1735" s="144" t="s">
        <v>390</v>
      </c>
      <c r="AU1735" s="144" t="s">
        <v>103</v>
      </c>
      <c r="AY1735" s="18" t="s">
        <v>386</v>
      </c>
      <c r="BE1735" s="145">
        <f>IF(N1735="základní",J1735,0)</f>
        <v>0</v>
      </c>
      <c r="BF1735" s="145">
        <f>IF(N1735="snížená",J1735,0)</f>
        <v>0</v>
      </c>
      <c r="BG1735" s="145">
        <f>IF(N1735="zákl. přenesená",J1735,0)</f>
        <v>0</v>
      </c>
      <c r="BH1735" s="145">
        <f>IF(N1735="sníž. přenesená",J1735,0)</f>
        <v>0</v>
      </c>
      <c r="BI1735" s="145">
        <f>IF(N1735="nulová",J1735,0)</f>
        <v>0</v>
      </c>
      <c r="BJ1735" s="18" t="s">
        <v>89</v>
      </c>
      <c r="BK1735" s="145">
        <f>ROUND(I1735*H1735,2)</f>
        <v>0</v>
      </c>
      <c r="BL1735" s="18" t="s">
        <v>116</v>
      </c>
      <c r="BM1735" s="144" t="s">
        <v>1493</v>
      </c>
    </row>
    <row r="1736" spans="2:65" s="1" customFormat="1" ht="10.199999999999999">
      <c r="B1736" s="34"/>
      <c r="D1736" s="146" t="s">
        <v>396</v>
      </c>
      <c r="F1736" s="147" t="s">
        <v>1494</v>
      </c>
      <c r="I1736" s="148"/>
      <c r="L1736" s="34"/>
      <c r="M1736" s="149"/>
      <c r="T1736" s="55"/>
      <c r="AT1736" s="18" t="s">
        <v>396</v>
      </c>
      <c r="AU1736" s="18" t="s">
        <v>103</v>
      </c>
    </row>
    <row r="1737" spans="2:65" s="13" customFormat="1" ht="10.199999999999999">
      <c r="B1737" s="157"/>
      <c r="D1737" s="151" t="s">
        <v>398</v>
      </c>
      <c r="E1737" s="164" t="s">
        <v>35</v>
      </c>
      <c r="F1737" s="158" t="s">
        <v>1484</v>
      </c>
      <c r="H1737" s="160">
        <v>5</v>
      </c>
      <c r="I1737" s="161"/>
      <c r="L1737" s="157"/>
      <c r="M1737" s="162"/>
      <c r="T1737" s="163"/>
      <c r="AT1737" s="164" t="s">
        <v>398</v>
      </c>
      <c r="AU1737" s="164" t="s">
        <v>103</v>
      </c>
      <c r="AV1737" s="13" t="s">
        <v>91</v>
      </c>
      <c r="AW1737" s="13" t="s">
        <v>42</v>
      </c>
      <c r="AX1737" s="13" t="s">
        <v>89</v>
      </c>
      <c r="AY1737" s="164" t="s">
        <v>386</v>
      </c>
    </row>
    <row r="1738" spans="2:65" s="1" customFormat="1" ht="33" customHeight="1">
      <c r="B1738" s="34"/>
      <c r="C1738" s="133" t="s">
        <v>1495</v>
      </c>
      <c r="D1738" s="133" t="s">
        <v>390</v>
      </c>
      <c r="E1738" s="134" t="s">
        <v>1496</v>
      </c>
      <c r="F1738" s="135" t="s">
        <v>1497</v>
      </c>
      <c r="G1738" s="136" t="s">
        <v>442</v>
      </c>
      <c r="H1738" s="137">
        <v>5</v>
      </c>
      <c r="I1738" s="138"/>
      <c r="J1738" s="139">
        <f>ROUND(I1738*H1738,2)</f>
        <v>0</v>
      </c>
      <c r="K1738" s="135" t="s">
        <v>394</v>
      </c>
      <c r="L1738" s="34"/>
      <c r="M1738" s="140" t="s">
        <v>35</v>
      </c>
      <c r="N1738" s="141" t="s">
        <v>52</v>
      </c>
      <c r="P1738" s="142">
        <f>O1738*H1738</f>
        <v>0</v>
      </c>
      <c r="Q1738" s="142">
        <v>6.0429999999999998E-2</v>
      </c>
      <c r="R1738" s="142">
        <f>Q1738*H1738</f>
        <v>0.30214999999999997</v>
      </c>
      <c r="S1738" s="142">
        <v>0</v>
      </c>
      <c r="T1738" s="143">
        <f>S1738*H1738</f>
        <v>0</v>
      </c>
      <c r="AR1738" s="144" t="s">
        <v>116</v>
      </c>
      <c r="AT1738" s="144" t="s">
        <v>390</v>
      </c>
      <c r="AU1738" s="144" t="s">
        <v>103</v>
      </c>
      <c r="AY1738" s="18" t="s">
        <v>386</v>
      </c>
      <c r="BE1738" s="145">
        <f>IF(N1738="základní",J1738,0)</f>
        <v>0</v>
      </c>
      <c r="BF1738" s="145">
        <f>IF(N1738="snížená",J1738,0)</f>
        <v>0</v>
      </c>
      <c r="BG1738" s="145">
        <f>IF(N1738="zákl. přenesená",J1738,0)</f>
        <v>0</v>
      </c>
      <c r="BH1738" s="145">
        <f>IF(N1738="sníž. přenesená",J1738,0)</f>
        <v>0</v>
      </c>
      <c r="BI1738" s="145">
        <f>IF(N1738="nulová",J1738,0)</f>
        <v>0</v>
      </c>
      <c r="BJ1738" s="18" t="s">
        <v>89</v>
      </c>
      <c r="BK1738" s="145">
        <f>ROUND(I1738*H1738,2)</f>
        <v>0</v>
      </c>
      <c r="BL1738" s="18" t="s">
        <v>116</v>
      </c>
      <c r="BM1738" s="144" t="s">
        <v>1498</v>
      </c>
    </row>
    <row r="1739" spans="2:65" s="1" customFormat="1" ht="10.199999999999999">
      <c r="B1739" s="34"/>
      <c r="D1739" s="146" t="s">
        <v>396</v>
      </c>
      <c r="F1739" s="147" t="s">
        <v>1499</v>
      </c>
      <c r="I1739" s="148"/>
      <c r="L1739" s="34"/>
      <c r="M1739" s="149"/>
      <c r="T1739" s="55"/>
      <c r="AT1739" s="18" t="s">
        <v>396</v>
      </c>
      <c r="AU1739" s="18" t="s">
        <v>103</v>
      </c>
    </row>
    <row r="1740" spans="2:65" s="13" customFormat="1" ht="10.199999999999999">
      <c r="B1740" s="157"/>
      <c r="D1740" s="151" t="s">
        <v>398</v>
      </c>
      <c r="E1740" s="164" t="s">
        <v>35</v>
      </c>
      <c r="F1740" s="158" t="s">
        <v>1484</v>
      </c>
      <c r="H1740" s="160">
        <v>5</v>
      </c>
      <c r="I1740" s="161"/>
      <c r="L1740" s="157"/>
      <c r="M1740" s="162"/>
      <c r="T1740" s="163"/>
      <c r="AT1740" s="164" t="s">
        <v>398</v>
      </c>
      <c r="AU1740" s="164" t="s">
        <v>103</v>
      </c>
      <c r="AV1740" s="13" t="s">
        <v>91</v>
      </c>
      <c r="AW1740" s="13" t="s">
        <v>42</v>
      </c>
      <c r="AX1740" s="13" t="s">
        <v>89</v>
      </c>
      <c r="AY1740" s="164" t="s">
        <v>386</v>
      </c>
    </row>
    <row r="1741" spans="2:65" s="1" customFormat="1" ht="37.799999999999997" customHeight="1">
      <c r="B1741" s="34"/>
      <c r="C1741" s="133" t="s">
        <v>1500</v>
      </c>
      <c r="D1741" s="133" t="s">
        <v>390</v>
      </c>
      <c r="E1741" s="134" t="s">
        <v>1501</v>
      </c>
      <c r="F1741" s="135" t="s">
        <v>1502</v>
      </c>
      <c r="G1741" s="136" t="s">
        <v>442</v>
      </c>
      <c r="H1741" s="137">
        <v>5</v>
      </c>
      <c r="I1741" s="138"/>
      <c r="J1741" s="139">
        <f>ROUND(I1741*H1741,2)</f>
        <v>0</v>
      </c>
      <c r="K1741" s="135" t="s">
        <v>394</v>
      </c>
      <c r="L1741" s="34"/>
      <c r="M1741" s="140" t="s">
        <v>35</v>
      </c>
      <c r="N1741" s="141" t="s">
        <v>52</v>
      </c>
      <c r="P1741" s="142">
        <f>O1741*H1741</f>
        <v>0</v>
      </c>
      <c r="Q1741" s="142">
        <v>0</v>
      </c>
      <c r="R1741" s="142">
        <f>Q1741*H1741</f>
        <v>0</v>
      </c>
      <c r="S1741" s="142">
        <v>0</v>
      </c>
      <c r="T1741" s="143">
        <f>S1741*H1741</f>
        <v>0</v>
      </c>
      <c r="AR1741" s="144" t="s">
        <v>116</v>
      </c>
      <c r="AT1741" s="144" t="s">
        <v>390</v>
      </c>
      <c r="AU1741" s="144" t="s">
        <v>103</v>
      </c>
      <c r="AY1741" s="18" t="s">
        <v>386</v>
      </c>
      <c r="BE1741" s="145">
        <f>IF(N1741="základní",J1741,0)</f>
        <v>0</v>
      </c>
      <c r="BF1741" s="145">
        <f>IF(N1741="snížená",J1741,0)</f>
        <v>0</v>
      </c>
      <c r="BG1741" s="145">
        <f>IF(N1741="zákl. přenesená",J1741,0)</f>
        <v>0</v>
      </c>
      <c r="BH1741" s="145">
        <f>IF(N1741="sníž. přenesená",J1741,0)</f>
        <v>0</v>
      </c>
      <c r="BI1741" s="145">
        <f>IF(N1741="nulová",J1741,0)</f>
        <v>0</v>
      </c>
      <c r="BJ1741" s="18" t="s">
        <v>89</v>
      </c>
      <c r="BK1741" s="145">
        <f>ROUND(I1741*H1741,2)</f>
        <v>0</v>
      </c>
      <c r="BL1741" s="18" t="s">
        <v>116</v>
      </c>
      <c r="BM1741" s="144" t="s">
        <v>1503</v>
      </c>
    </row>
    <row r="1742" spans="2:65" s="1" customFormat="1" ht="10.199999999999999">
      <c r="B1742" s="34"/>
      <c r="D1742" s="146" t="s">
        <v>396</v>
      </c>
      <c r="F1742" s="147" t="s">
        <v>1504</v>
      </c>
      <c r="I1742" s="148"/>
      <c r="L1742" s="34"/>
      <c r="M1742" s="149"/>
      <c r="T1742" s="55"/>
      <c r="AT1742" s="18" t="s">
        <v>396</v>
      </c>
      <c r="AU1742" s="18" t="s">
        <v>103</v>
      </c>
    </row>
    <row r="1743" spans="2:65" s="13" customFormat="1" ht="10.199999999999999">
      <c r="B1743" s="157"/>
      <c r="D1743" s="151" t="s">
        <v>398</v>
      </c>
      <c r="E1743" s="164" t="s">
        <v>35</v>
      </c>
      <c r="F1743" s="158" t="s">
        <v>1484</v>
      </c>
      <c r="H1743" s="160">
        <v>5</v>
      </c>
      <c r="I1743" s="161"/>
      <c r="L1743" s="157"/>
      <c r="M1743" s="162"/>
      <c r="T1743" s="163"/>
      <c r="AT1743" s="164" t="s">
        <v>398</v>
      </c>
      <c r="AU1743" s="164" t="s">
        <v>103</v>
      </c>
      <c r="AV1743" s="13" t="s">
        <v>91</v>
      </c>
      <c r="AW1743" s="13" t="s">
        <v>42</v>
      </c>
      <c r="AX1743" s="13" t="s">
        <v>89</v>
      </c>
      <c r="AY1743" s="164" t="s">
        <v>386</v>
      </c>
    </row>
    <row r="1744" spans="2:65" s="1" customFormat="1" ht="24.15" customHeight="1">
      <c r="B1744" s="34"/>
      <c r="C1744" s="133" t="s">
        <v>1505</v>
      </c>
      <c r="D1744" s="133" t="s">
        <v>390</v>
      </c>
      <c r="E1744" s="134" t="s">
        <v>1506</v>
      </c>
      <c r="F1744" s="135" t="s">
        <v>1507</v>
      </c>
      <c r="G1744" s="136" t="s">
        <v>442</v>
      </c>
      <c r="H1744" s="137">
        <v>5</v>
      </c>
      <c r="I1744" s="138"/>
      <c r="J1744" s="139">
        <f>ROUND(I1744*H1744,2)</f>
        <v>0</v>
      </c>
      <c r="K1744" s="135" t="s">
        <v>394</v>
      </c>
      <c r="L1744" s="34"/>
      <c r="M1744" s="140" t="s">
        <v>35</v>
      </c>
      <c r="N1744" s="141" t="s">
        <v>52</v>
      </c>
      <c r="P1744" s="142">
        <f>O1744*H1744</f>
        <v>0</v>
      </c>
      <c r="Q1744" s="142">
        <v>0.01</v>
      </c>
      <c r="R1744" s="142">
        <f>Q1744*H1744</f>
        <v>0.05</v>
      </c>
      <c r="S1744" s="142">
        <v>0</v>
      </c>
      <c r="T1744" s="143">
        <f>S1744*H1744</f>
        <v>0</v>
      </c>
      <c r="AR1744" s="144" t="s">
        <v>116</v>
      </c>
      <c r="AT1744" s="144" t="s">
        <v>390</v>
      </c>
      <c r="AU1744" s="144" t="s">
        <v>103</v>
      </c>
      <c r="AY1744" s="18" t="s">
        <v>386</v>
      </c>
      <c r="BE1744" s="145">
        <f>IF(N1744="základní",J1744,0)</f>
        <v>0</v>
      </c>
      <c r="BF1744" s="145">
        <f>IF(N1744="snížená",J1744,0)</f>
        <v>0</v>
      </c>
      <c r="BG1744" s="145">
        <f>IF(N1744="zákl. přenesená",J1744,0)</f>
        <v>0</v>
      </c>
      <c r="BH1744" s="145">
        <f>IF(N1744="sníž. přenesená",J1744,0)</f>
        <v>0</v>
      </c>
      <c r="BI1744" s="145">
        <f>IF(N1744="nulová",J1744,0)</f>
        <v>0</v>
      </c>
      <c r="BJ1744" s="18" t="s">
        <v>89</v>
      </c>
      <c r="BK1744" s="145">
        <f>ROUND(I1744*H1744,2)</f>
        <v>0</v>
      </c>
      <c r="BL1744" s="18" t="s">
        <v>116</v>
      </c>
      <c r="BM1744" s="144" t="s">
        <v>1508</v>
      </c>
    </row>
    <row r="1745" spans="2:65" s="1" customFormat="1" ht="10.199999999999999">
      <c r="B1745" s="34"/>
      <c r="D1745" s="146" t="s">
        <v>396</v>
      </c>
      <c r="F1745" s="147" t="s">
        <v>1509</v>
      </c>
      <c r="I1745" s="148"/>
      <c r="L1745" s="34"/>
      <c r="M1745" s="149"/>
      <c r="T1745" s="55"/>
      <c r="AT1745" s="18" t="s">
        <v>396</v>
      </c>
      <c r="AU1745" s="18" t="s">
        <v>103</v>
      </c>
    </row>
    <row r="1746" spans="2:65" s="13" customFormat="1" ht="10.199999999999999">
      <c r="B1746" s="157"/>
      <c r="D1746" s="151" t="s">
        <v>398</v>
      </c>
      <c r="E1746" s="164" t="s">
        <v>35</v>
      </c>
      <c r="F1746" s="158" t="s">
        <v>1484</v>
      </c>
      <c r="H1746" s="160">
        <v>5</v>
      </c>
      <c r="I1746" s="161"/>
      <c r="L1746" s="157"/>
      <c r="M1746" s="162"/>
      <c r="T1746" s="163"/>
      <c r="AT1746" s="164" t="s">
        <v>398</v>
      </c>
      <c r="AU1746" s="164" t="s">
        <v>103</v>
      </c>
      <c r="AV1746" s="13" t="s">
        <v>91</v>
      </c>
      <c r="AW1746" s="13" t="s">
        <v>42</v>
      </c>
      <c r="AX1746" s="13" t="s">
        <v>89</v>
      </c>
      <c r="AY1746" s="164" t="s">
        <v>386</v>
      </c>
    </row>
    <row r="1747" spans="2:65" s="1" customFormat="1" ht="33" customHeight="1">
      <c r="B1747" s="34"/>
      <c r="C1747" s="133" t="s">
        <v>1510</v>
      </c>
      <c r="D1747" s="133" t="s">
        <v>390</v>
      </c>
      <c r="E1747" s="134" t="s">
        <v>1511</v>
      </c>
      <c r="F1747" s="135" t="s">
        <v>1512</v>
      </c>
      <c r="G1747" s="136" t="s">
        <v>442</v>
      </c>
      <c r="H1747" s="137">
        <v>5</v>
      </c>
      <c r="I1747" s="138"/>
      <c r="J1747" s="139">
        <f>ROUND(I1747*H1747,2)</f>
        <v>0</v>
      </c>
      <c r="K1747" s="135" t="s">
        <v>394</v>
      </c>
      <c r="L1747" s="34"/>
      <c r="M1747" s="140" t="s">
        <v>35</v>
      </c>
      <c r="N1747" s="141" t="s">
        <v>52</v>
      </c>
      <c r="P1747" s="142">
        <f>O1747*H1747</f>
        <v>0</v>
      </c>
      <c r="Q1747" s="142">
        <v>0</v>
      </c>
      <c r="R1747" s="142">
        <f>Q1747*H1747</f>
        <v>0</v>
      </c>
      <c r="S1747" s="142">
        <v>0</v>
      </c>
      <c r="T1747" s="143">
        <f>S1747*H1747</f>
        <v>0</v>
      </c>
      <c r="AR1747" s="144" t="s">
        <v>116</v>
      </c>
      <c r="AT1747" s="144" t="s">
        <v>390</v>
      </c>
      <c r="AU1747" s="144" t="s">
        <v>103</v>
      </c>
      <c r="AY1747" s="18" t="s">
        <v>386</v>
      </c>
      <c r="BE1747" s="145">
        <f>IF(N1747="základní",J1747,0)</f>
        <v>0</v>
      </c>
      <c r="BF1747" s="145">
        <f>IF(N1747="snížená",J1747,0)</f>
        <v>0</v>
      </c>
      <c r="BG1747" s="145">
        <f>IF(N1747="zákl. přenesená",J1747,0)</f>
        <v>0</v>
      </c>
      <c r="BH1747" s="145">
        <f>IF(N1747="sníž. přenesená",J1747,0)</f>
        <v>0</v>
      </c>
      <c r="BI1747" s="145">
        <f>IF(N1747="nulová",J1747,0)</f>
        <v>0</v>
      </c>
      <c r="BJ1747" s="18" t="s">
        <v>89</v>
      </c>
      <c r="BK1747" s="145">
        <f>ROUND(I1747*H1747,2)</f>
        <v>0</v>
      </c>
      <c r="BL1747" s="18" t="s">
        <v>116</v>
      </c>
      <c r="BM1747" s="144" t="s">
        <v>1513</v>
      </c>
    </row>
    <row r="1748" spans="2:65" s="1" customFormat="1" ht="10.199999999999999">
      <c r="B1748" s="34"/>
      <c r="D1748" s="146" t="s">
        <v>396</v>
      </c>
      <c r="F1748" s="147" t="s">
        <v>1514</v>
      </c>
      <c r="I1748" s="148"/>
      <c r="L1748" s="34"/>
      <c r="M1748" s="149"/>
      <c r="T1748" s="55"/>
      <c r="AT1748" s="18" t="s">
        <v>396</v>
      </c>
      <c r="AU1748" s="18" t="s">
        <v>103</v>
      </c>
    </row>
    <row r="1749" spans="2:65" s="13" customFormat="1" ht="10.199999999999999">
      <c r="B1749" s="157"/>
      <c r="D1749" s="151" t="s">
        <v>398</v>
      </c>
      <c r="E1749" s="164" t="s">
        <v>35</v>
      </c>
      <c r="F1749" s="158" t="s">
        <v>1484</v>
      </c>
      <c r="H1749" s="160">
        <v>5</v>
      </c>
      <c r="I1749" s="161"/>
      <c r="L1749" s="157"/>
      <c r="M1749" s="162"/>
      <c r="T1749" s="163"/>
      <c r="AT1749" s="164" t="s">
        <v>398</v>
      </c>
      <c r="AU1749" s="164" t="s">
        <v>103</v>
      </c>
      <c r="AV1749" s="13" t="s">
        <v>91</v>
      </c>
      <c r="AW1749" s="13" t="s">
        <v>42</v>
      </c>
      <c r="AX1749" s="13" t="s">
        <v>89</v>
      </c>
      <c r="AY1749" s="164" t="s">
        <v>386</v>
      </c>
    </row>
    <row r="1750" spans="2:65" s="1" customFormat="1" ht="33" customHeight="1">
      <c r="B1750" s="34"/>
      <c r="C1750" s="133" t="s">
        <v>1515</v>
      </c>
      <c r="D1750" s="133" t="s">
        <v>390</v>
      </c>
      <c r="E1750" s="134" t="s">
        <v>1516</v>
      </c>
      <c r="F1750" s="135" t="s">
        <v>1517</v>
      </c>
      <c r="G1750" s="136" t="s">
        <v>442</v>
      </c>
      <c r="H1750" s="137">
        <v>5</v>
      </c>
      <c r="I1750" s="138"/>
      <c r="J1750" s="139">
        <f>ROUND(I1750*H1750,2)</f>
        <v>0</v>
      </c>
      <c r="K1750" s="135" t="s">
        <v>394</v>
      </c>
      <c r="L1750" s="34"/>
      <c r="M1750" s="140" t="s">
        <v>35</v>
      </c>
      <c r="N1750" s="141" t="s">
        <v>52</v>
      </c>
      <c r="P1750" s="142">
        <f>O1750*H1750</f>
        <v>0</v>
      </c>
      <c r="Q1750" s="142">
        <v>1.5299999999999999E-3</v>
      </c>
      <c r="R1750" s="142">
        <f>Q1750*H1750</f>
        <v>7.6499999999999997E-3</v>
      </c>
      <c r="S1750" s="142">
        <v>0</v>
      </c>
      <c r="T1750" s="143">
        <f>S1750*H1750</f>
        <v>0</v>
      </c>
      <c r="AR1750" s="144" t="s">
        <v>116</v>
      </c>
      <c r="AT1750" s="144" t="s">
        <v>390</v>
      </c>
      <c r="AU1750" s="144" t="s">
        <v>103</v>
      </c>
      <c r="AY1750" s="18" t="s">
        <v>386</v>
      </c>
      <c r="BE1750" s="145">
        <f>IF(N1750="základní",J1750,0)</f>
        <v>0</v>
      </c>
      <c r="BF1750" s="145">
        <f>IF(N1750="snížená",J1750,0)</f>
        <v>0</v>
      </c>
      <c r="BG1750" s="145">
        <f>IF(N1750="zákl. přenesená",J1750,0)</f>
        <v>0</v>
      </c>
      <c r="BH1750" s="145">
        <f>IF(N1750="sníž. přenesená",J1750,0)</f>
        <v>0</v>
      </c>
      <c r="BI1750" s="145">
        <f>IF(N1750="nulová",J1750,0)</f>
        <v>0</v>
      </c>
      <c r="BJ1750" s="18" t="s">
        <v>89</v>
      </c>
      <c r="BK1750" s="145">
        <f>ROUND(I1750*H1750,2)</f>
        <v>0</v>
      </c>
      <c r="BL1750" s="18" t="s">
        <v>116</v>
      </c>
      <c r="BM1750" s="144" t="s">
        <v>1518</v>
      </c>
    </row>
    <row r="1751" spans="2:65" s="1" customFormat="1" ht="10.199999999999999">
      <c r="B1751" s="34"/>
      <c r="D1751" s="146" t="s">
        <v>396</v>
      </c>
      <c r="F1751" s="147" t="s">
        <v>1519</v>
      </c>
      <c r="I1751" s="148"/>
      <c r="L1751" s="34"/>
      <c r="M1751" s="149"/>
      <c r="T1751" s="55"/>
      <c r="AT1751" s="18" t="s">
        <v>396</v>
      </c>
      <c r="AU1751" s="18" t="s">
        <v>103</v>
      </c>
    </row>
    <row r="1752" spans="2:65" s="13" customFormat="1" ht="10.199999999999999">
      <c r="B1752" s="157"/>
      <c r="D1752" s="151" t="s">
        <v>398</v>
      </c>
      <c r="E1752" s="164" t="s">
        <v>35</v>
      </c>
      <c r="F1752" s="158" t="s">
        <v>1484</v>
      </c>
      <c r="H1752" s="160">
        <v>5</v>
      </c>
      <c r="I1752" s="161"/>
      <c r="L1752" s="157"/>
      <c r="M1752" s="162"/>
      <c r="T1752" s="163"/>
      <c r="AT1752" s="164" t="s">
        <v>398</v>
      </c>
      <c r="AU1752" s="164" t="s">
        <v>103</v>
      </c>
      <c r="AV1752" s="13" t="s">
        <v>91</v>
      </c>
      <c r="AW1752" s="13" t="s">
        <v>42</v>
      </c>
      <c r="AX1752" s="13" t="s">
        <v>89</v>
      </c>
      <c r="AY1752" s="164" t="s">
        <v>386</v>
      </c>
    </row>
    <row r="1753" spans="2:65" s="1" customFormat="1" ht="24.15" customHeight="1">
      <c r="B1753" s="34"/>
      <c r="C1753" s="133" t="s">
        <v>1520</v>
      </c>
      <c r="D1753" s="133" t="s">
        <v>390</v>
      </c>
      <c r="E1753" s="134" t="s">
        <v>1521</v>
      </c>
      <c r="F1753" s="135" t="s">
        <v>1522</v>
      </c>
      <c r="G1753" s="136" t="s">
        <v>442</v>
      </c>
      <c r="H1753" s="137">
        <v>5</v>
      </c>
      <c r="I1753" s="138"/>
      <c r="J1753" s="139">
        <f>ROUND(I1753*H1753,2)</f>
        <v>0</v>
      </c>
      <c r="K1753" s="135" t="s">
        <v>394</v>
      </c>
      <c r="L1753" s="34"/>
      <c r="M1753" s="140" t="s">
        <v>35</v>
      </c>
      <c r="N1753" s="141" t="s">
        <v>52</v>
      </c>
      <c r="P1753" s="142">
        <f>O1753*H1753</f>
        <v>0</v>
      </c>
      <c r="Q1753" s="142">
        <v>0</v>
      </c>
      <c r="R1753" s="142">
        <f>Q1753*H1753</f>
        <v>0</v>
      </c>
      <c r="S1753" s="142">
        <v>0</v>
      </c>
      <c r="T1753" s="143">
        <f>S1753*H1753</f>
        <v>0</v>
      </c>
      <c r="AR1753" s="144" t="s">
        <v>116</v>
      </c>
      <c r="AT1753" s="144" t="s">
        <v>390</v>
      </c>
      <c r="AU1753" s="144" t="s">
        <v>103</v>
      </c>
      <c r="AY1753" s="18" t="s">
        <v>386</v>
      </c>
      <c r="BE1753" s="145">
        <f>IF(N1753="základní",J1753,0)</f>
        <v>0</v>
      </c>
      <c r="BF1753" s="145">
        <f>IF(N1753="snížená",J1753,0)</f>
        <v>0</v>
      </c>
      <c r="BG1753" s="145">
        <f>IF(N1753="zákl. přenesená",J1753,0)</f>
        <v>0</v>
      </c>
      <c r="BH1753" s="145">
        <f>IF(N1753="sníž. přenesená",J1753,0)</f>
        <v>0</v>
      </c>
      <c r="BI1753" s="145">
        <f>IF(N1753="nulová",J1753,0)</f>
        <v>0</v>
      </c>
      <c r="BJ1753" s="18" t="s">
        <v>89</v>
      </c>
      <c r="BK1753" s="145">
        <f>ROUND(I1753*H1753,2)</f>
        <v>0</v>
      </c>
      <c r="BL1753" s="18" t="s">
        <v>116</v>
      </c>
      <c r="BM1753" s="144" t="s">
        <v>1523</v>
      </c>
    </row>
    <row r="1754" spans="2:65" s="1" customFormat="1" ht="10.199999999999999">
      <c r="B1754" s="34"/>
      <c r="D1754" s="146" t="s">
        <v>396</v>
      </c>
      <c r="F1754" s="147" t="s">
        <v>1524</v>
      </c>
      <c r="I1754" s="148"/>
      <c r="L1754" s="34"/>
      <c r="M1754" s="149"/>
      <c r="T1754" s="55"/>
      <c r="AT1754" s="18" t="s">
        <v>396</v>
      </c>
      <c r="AU1754" s="18" t="s">
        <v>103</v>
      </c>
    </row>
    <row r="1755" spans="2:65" s="13" customFormat="1" ht="10.199999999999999">
      <c r="B1755" s="157"/>
      <c r="D1755" s="151" t="s">
        <v>398</v>
      </c>
      <c r="E1755" s="164" t="s">
        <v>35</v>
      </c>
      <c r="F1755" s="158" t="s">
        <v>1484</v>
      </c>
      <c r="H1755" s="160">
        <v>5</v>
      </c>
      <c r="I1755" s="161"/>
      <c r="L1755" s="157"/>
      <c r="M1755" s="162"/>
      <c r="T1755" s="163"/>
      <c r="AT1755" s="164" t="s">
        <v>398</v>
      </c>
      <c r="AU1755" s="164" t="s">
        <v>103</v>
      </c>
      <c r="AV1755" s="13" t="s">
        <v>91</v>
      </c>
      <c r="AW1755" s="13" t="s">
        <v>42</v>
      </c>
      <c r="AX1755" s="13" t="s">
        <v>89</v>
      </c>
      <c r="AY1755" s="164" t="s">
        <v>386</v>
      </c>
    </row>
    <row r="1756" spans="2:65" s="1" customFormat="1" ht="24.15" customHeight="1">
      <c r="B1756" s="34"/>
      <c r="C1756" s="133" t="s">
        <v>1525</v>
      </c>
      <c r="D1756" s="133" t="s">
        <v>390</v>
      </c>
      <c r="E1756" s="134" t="s">
        <v>1526</v>
      </c>
      <c r="F1756" s="135" t="s">
        <v>1527</v>
      </c>
      <c r="G1756" s="136" t="s">
        <v>442</v>
      </c>
      <c r="H1756" s="137">
        <v>5</v>
      </c>
      <c r="I1756" s="138"/>
      <c r="J1756" s="139">
        <f>ROUND(I1756*H1756,2)</f>
        <v>0</v>
      </c>
      <c r="K1756" s="135" t="s">
        <v>394</v>
      </c>
      <c r="L1756" s="34"/>
      <c r="M1756" s="140" t="s">
        <v>35</v>
      </c>
      <c r="N1756" s="141" t="s">
        <v>52</v>
      </c>
      <c r="P1756" s="142">
        <f>O1756*H1756</f>
        <v>0</v>
      </c>
      <c r="Q1756" s="142">
        <v>2.0999999999999999E-3</v>
      </c>
      <c r="R1756" s="142">
        <f>Q1756*H1756</f>
        <v>1.0499999999999999E-2</v>
      </c>
      <c r="S1756" s="142">
        <v>0</v>
      </c>
      <c r="T1756" s="143">
        <f>S1756*H1756</f>
        <v>0</v>
      </c>
      <c r="AR1756" s="144" t="s">
        <v>116</v>
      </c>
      <c r="AT1756" s="144" t="s">
        <v>390</v>
      </c>
      <c r="AU1756" s="144" t="s">
        <v>103</v>
      </c>
      <c r="AY1756" s="18" t="s">
        <v>386</v>
      </c>
      <c r="BE1756" s="145">
        <f>IF(N1756="základní",J1756,0)</f>
        <v>0</v>
      </c>
      <c r="BF1756" s="145">
        <f>IF(N1756="snížená",J1756,0)</f>
        <v>0</v>
      </c>
      <c r="BG1756" s="145">
        <f>IF(N1756="zákl. přenesená",J1756,0)</f>
        <v>0</v>
      </c>
      <c r="BH1756" s="145">
        <f>IF(N1756="sníž. přenesená",J1756,0)</f>
        <v>0</v>
      </c>
      <c r="BI1756" s="145">
        <f>IF(N1756="nulová",J1756,0)</f>
        <v>0</v>
      </c>
      <c r="BJ1756" s="18" t="s">
        <v>89</v>
      </c>
      <c r="BK1756" s="145">
        <f>ROUND(I1756*H1756,2)</f>
        <v>0</v>
      </c>
      <c r="BL1756" s="18" t="s">
        <v>116</v>
      </c>
      <c r="BM1756" s="144" t="s">
        <v>1528</v>
      </c>
    </row>
    <row r="1757" spans="2:65" s="1" customFormat="1" ht="10.199999999999999">
      <c r="B1757" s="34"/>
      <c r="D1757" s="146" t="s">
        <v>396</v>
      </c>
      <c r="F1757" s="147" t="s">
        <v>1529</v>
      </c>
      <c r="I1757" s="148"/>
      <c r="L1757" s="34"/>
      <c r="M1757" s="149"/>
      <c r="T1757" s="55"/>
      <c r="AT1757" s="18" t="s">
        <v>396</v>
      </c>
      <c r="AU1757" s="18" t="s">
        <v>103</v>
      </c>
    </row>
    <row r="1758" spans="2:65" s="13" customFormat="1" ht="10.199999999999999">
      <c r="B1758" s="157"/>
      <c r="D1758" s="151" t="s">
        <v>398</v>
      </c>
      <c r="E1758" s="164" t="s">
        <v>35</v>
      </c>
      <c r="F1758" s="158" t="s">
        <v>1484</v>
      </c>
      <c r="H1758" s="160">
        <v>5</v>
      </c>
      <c r="I1758" s="161"/>
      <c r="L1758" s="157"/>
      <c r="M1758" s="162"/>
      <c r="T1758" s="163"/>
      <c r="AT1758" s="164" t="s">
        <v>398</v>
      </c>
      <c r="AU1758" s="164" t="s">
        <v>103</v>
      </c>
      <c r="AV1758" s="13" t="s">
        <v>91</v>
      </c>
      <c r="AW1758" s="13" t="s">
        <v>42</v>
      </c>
      <c r="AX1758" s="13" t="s">
        <v>89</v>
      </c>
      <c r="AY1758" s="164" t="s">
        <v>386</v>
      </c>
    </row>
    <row r="1759" spans="2:65" s="1" customFormat="1" ht="33" customHeight="1">
      <c r="B1759" s="34"/>
      <c r="C1759" s="133" t="s">
        <v>1530</v>
      </c>
      <c r="D1759" s="133" t="s">
        <v>390</v>
      </c>
      <c r="E1759" s="134" t="s">
        <v>1531</v>
      </c>
      <c r="F1759" s="135" t="s">
        <v>1532</v>
      </c>
      <c r="G1759" s="136" t="s">
        <v>442</v>
      </c>
      <c r="H1759" s="137">
        <v>5</v>
      </c>
      <c r="I1759" s="138"/>
      <c r="J1759" s="139">
        <f>ROUND(I1759*H1759,2)</f>
        <v>0</v>
      </c>
      <c r="K1759" s="135" t="s">
        <v>394</v>
      </c>
      <c r="L1759" s="34"/>
      <c r="M1759" s="140" t="s">
        <v>35</v>
      </c>
      <c r="N1759" s="141" t="s">
        <v>52</v>
      </c>
      <c r="P1759" s="142">
        <f>O1759*H1759</f>
        <v>0</v>
      </c>
      <c r="Q1759" s="142">
        <v>0</v>
      </c>
      <c r="R1759" s="142">
        <f>Q1759*H1759</f>
        <v>0</v>
      </c>
      <c r="S1759" s="142">
        <v>0</v>
      </c>
      <c r="T1759" s="143">
        <f>S1759*H1759</f>
        <v>0</v>
      </c>
      <c r="AR1759" s="144" t="s">
        <v>116</v>
      </c>
      <c r="AT1759" s="144" t="s">
        <v>390</v>
      </c>
      <c r="AU1759" s="144" t="s">
        <v>103</v>
      </c>
      <c r="AY1759" s="18" t="s">
        <v>386</v>
      </c>
      <c r="BE1759" s="145">
        <f>IF(N1759="základní",J1759,0)</f>
        <v>0</v>
      </c>
      <c r="BF1759" s="145">
        <f>IF(N1759="snížená",J1759,0)</f>
        <v>0</v>
      </c>
      <c r="BG1759" s="145">
        <f>IF(N1759="zákl. přenesená",J1759,0)</f>
        <v>0</v>
      </c>
      <c r="BH1759" s="145">
        <f>IF(N1759="sníž. přenesená",J1759,0)</f>
        <v>0</v>
      </c>
      <c r="BI1759" s="145">
        <f>IF(N1759="nulová",J1759,0)</f>
        <v>0</v>
      </c>
      <c r="BJ1759" s="18" t="s">
        <v>89</v>
      </c>
      <c r="BK1759" s="145">
        <f>ROUND(I1759*H1759,2)</f>
        <v>0</v>
      </c>
      <c r="BL1759" s="18" t="s">
        <v>116</v>
      </c>
      <c r="BM1759" s="144" t="s">
        <v>1533</v>
      </c>
    </row>
    <row r="1760" spans="2:65" s="1" customFormat="1" ht="10.199999999999999">
      <c r="B1760" s="34"/>
      <c r="D1760" s="146" t="s">
        <v>396</v>
      </c>
      <c r="F1760" s="147" t="s">
        <v>1534</v>
      </c>
      <c r="I1760" s="148"/>
      <c r="L1760" s="34"/>
      <c r="M1760" s="149"/>
      <c r="T1760" s="55"/>
      <c r="AT1760" s="18" t="s">
        <v>396</v>
      </c>
      <c r="AU1760" s="18" t="s">
        <v>103</v>
      </c>
    </row>
    <row r="1761" spans="2:65" s="13" customFormat="1" ht="10.199999999999999">
      <c r="B1761" s="157"/>
      <c r="D1761" s="151" t="s">
        <v>398</v>
      </c>
      <c r="E1761" s="164" t="s">
        <v>35</v>
      </c>
      <c r="F1761" s="158" t="s">
        <v>1484</v>
      </c>
      <c r="H1761" s="160">
        <v>5</v>
      </c>
      <c r="I1761" s="161"/>
      <c r="L1761" s="157"/>
      <c r="M1761" s="162"/>
      <c r="T1761" s="163"/>
      <c r="AT1761" s="164" t="s">
        <v>398</v>
      </c>
      <c r="AU1761" s="164" t="s">
        <v>103</v>
      </c>
      <c r="AV1761" s="13" t="s">
        <v>91</v>
      </c>
      <c r="AW1761" s="13" t="s">
        <v>42</v>
      </c>
      <c r="AX1761" s="13" t="s">
        <v>89</v>
      </c>
      <c r="AY1761" s="164" t="s">
        <v>386</v>
      </c>
    </row>
    <row r="1762" spans="2:65" s="11" customFormat="1" ht="20.85" customHeight="1">
      <c r="B1762" s="121"/>
      <c r="D1762" s="122" t="s">
        <v>80</v>
      </c>
      <c r="E1762" s="131" t="s">
        <v>1535</v>
      </c>
      <c r="F1762" s="131" t="s">
        <v>1536</v>
      </c>
      <c r="I1762" s="124"/>
      <c r="J1762" s="132">
        <f>BK1762</f>
        <v>0</v>
      </c>
      <c r="L1762" s="121"/>
      <c r="M1762" s="126"/>
      <c r="P1762" s="127">
        <f>SUM(P1763:P1804)</f>
        <v>0</v>
      </c>
      <c r="R1762" s="127">
        <f>SUM(R1763:R1804)</f>
        <v>0.22399465000000002</v>
      </c>
      <c r="T1762" s="128">
        <f>SUM(T1763:T1804)</f>
        <v>0</v>
      </c>
      <c r="AR1762" s="122" t="s">
        <v>89</v>
      </c>
      <c r="AT1762" s="129" t="s">
        <v>80</v>
      </c>
      <c r="AU1762" s="129" t="s">
        <v>91</v>
      </c>
      <c r="AY1762" s="122" t="s">
        <v>386</v>
      </c>
      <c r="BK1762" s="130">
        <f>SUM(BK1763:BK1804)</f>
        <v>0</v>
      </c>
    </row>
    <row r="1763" spans="2:65" s="1" customFormat="1" ht="37.799999999999997" customHeight="1">
      <c r="B1763" s="34"/>
      <c r="C1763" s="133" t="s">
        <v>1537</v>
      </c>
      <c r="D1763" s="133" t="s">
        <v>390</v>
      </c>
      <c r="E1763" s="134" t="s">
        <v>1538</v>
      </c>
      <c r="F1763" s="135" t="s">
        <v>1539</v>
      </c>
      <c r="G1763" s="136" t="s">
        <v>689</v>
      </c>
      <c r="H1763" s="137">
        <v>383.37200000000001</v>
      </c>
      <c r="I1763" s="138"/>
      <c r="J1763" s="139">
        <f>ROUND(I1763*H1763,2)</f>
        <v>0</v>
      </c>
      <c r="K1763" s="135" t="s">
        <v>394</v>
      </c>
      <c r="L1763" s="34"/>
      <c r="M1763" s="140" t="s">
        <v>35</v>
      </c>
      <c r="N1763" s="141" t="s">
        <v>52</v>
      </c>
      <c r="P1763" s="142">
        <f>O1763*H1763</f>
        <v>0</v>
      </c>
      <c r="Q1763" s="142">
        <v>0</v>
      </c>
      <c r="R1763" s="142">
        <f>Q1763*H1763</f>
        <v>0</v>
      </c>
      <c r="S1763" s="142">
        <v>0</v>
      </c>
      <c r="T1763" s="143">
        <f>S1763*H1763</f>
        <v>0</v>
      </c>
      <c r="AR1763" s="144" t="s">
        <v>116</v>
      </c>
      <c r="AT1763" s="144" t="s">
        <v>390</v>
      </c>
      <c r="AU1763" s="144" t="s">
        <v>103</v>
      </c>
      <c r="AY1763" s="18" t="s">
        <v>386</v>
      </c>
      <c r="BE1763" s="145">
        <f>IF(N1763="základní",J1763,0)</f>
        <v>0</v>
      </c>
      <c r="BF1763" s="145">
        <f>IF(N1763="snížená",J1763,0)</f>
        <v>0</v>
      </c>
      <c r="BG1763" s="145">
        <f>IF(N1763="zákl. přenesená",J1763,0)</f>
        <v>0</v>
      </c>
      <c r="BH1763" s="145">
        <f>IF(N1763="sníž. přenesená",J1763,0)</f>
        <v>0</v>
      </c>
      <c r="BI1763" s="145">
        <f>IF(N1763="nulová",J1763,0)</f>
        <v>0</v>
      </c>
      <c r="BJ1763" s="18" t="s">
        <v>89</v>
      </c>
      <c r="BK1763" s="145">
        <f>ROUND(I1763*H1763,2)</f>
        <v>0</v>
      </c>
      <c r="BL1763" s="18" t="s">
        <v>116</v>
      </c>
      <c r="BM1763" s="144" t="s">
        <v>1540</v>
      </c>
    </row>
    <row r="1764" spans="2:65" s="1" customFormat="1" ht="10.199999999999999">
      <c r="B1764" s="34"/>
      <c r="D1764" s="146" t="s">
        <v>396</v>
      </c>
      <c r="F1764" s="147" t="s">
        <v>1541</v>
      </c>
      <c r="I1764" s="148"/>
      <c r="L1764" s="34"/>
      <c r="M1764" s="149"/>
      <c r="T1764" s="55"/>
      <c r="AT1764" s="18" t="s">
        <v>396</v>
      </c>
      <c r="AU1764" s="18" t="s">
        <v>103</v>
      </c>
    </row>
    <row r="1765" spans="2:65" s="12" customFormat="1" ht="10.199999999999999">
      <c r="B1765" s="150"/>
      <c r="D1765" s="151" t="s">
        <v>398</v>
      </c>
      <c r="E1765" s="152" t="s">
        <v>35</v>
      </c>
      <c r="F1765" s="153" t="s">
        <v>399</v>
      </c>
      <c r="H1765" s="152" t="s">
        <v>35</v>
      </c>
      <c r="I1765" s="154"/>
      <c r="L1765" s="150"/>
      <c r="M1765" s="155"/>
      <c r="T1765" s="156"/>
      <c r="AT1765" s="152" t="s">
        <v>398</v>
      </c>
      <c r="AU1765" s="152" t="s">
        <v>103</v>
      </c>
      <c r="AV1765" s="12" t="s">
        <v>89</v>
      </c>
      <c r="AW1765" s="12" t="s">
        <v>42</v>
      </c>
      <c r="AX1765" s="12" t="s">
        <v>81</v>
      </c>
      <c r="AY1765" s="152" t="s">
        <v>386</v>
      </c>
    </row>
    <row r="1766" spans="2:65" s="12" customFormat="1" ht="10.199999999999999">
      <c r="B1766" s="150"/>
      <c r="D1766" s="151" t="s">
        <v>398</v>
      </c>
      <c r="E1766" s="152" t="s">
        <v>35</v>
      </c>
      <c r="F1766" s="153" t="s">
        <v>400</v>
      </c>
      <c r="H1766" s="152" t="s">
        <v>35</v>
      </c>
      <c r="I1766" s="154"/>
      <c r="L1766" s="150"/>
      <c r="M1766" s="155"/>
      <c r="T1766" s="156"/>
      <c r="AT1766" s="152" t="s">
        <v>398</v>
      </c>
      <c r="AU1766" s="152" t="s">
        <v>103</v>
      </c>
      <c r="AV1766" s="12" t="s">
        <v>89</v>
      </c>
      <c r="AW1766" s="12" t="s">
        <v>42</v>
      </c>
      <c r="AX1766" s="12" t="s">
        <v>81</v>
      </c>
      <c r="AY1766" s="152" t="s">
        <v>386</v>
      </c>
    </row>
    <row r="1767" spans="2:65" s="12" customFormat="1" ht="10.199999999999999">
      <c r="B1767" s="150"/>
      <c r="D1767" s="151" t="s">
        <v>398</v>
      </c>
      <c r="E1767" s="152" t="s">
        <v>35</v>
      </c>
      <c r="F1767" s="153" t="s">
        <v>1542</v>
      </c>
      <c r="H1767" s="152" t="s">
        <v>35</v>
      </c>
      <c r="I1767" s="154"/>
      <c r="L1767" s="150"/>
      <c r="M1767" s="155"/>
      <c r="T1767" s="156"/>
      <c r="AT1767" s="152" t="s">
        <v>398</v>
      </c>
      <c r="AU1767" s="152" t="s">
        <v>103</v>
      </c>
      <c r="AV1767" s="12" t="s">
        <v>89</v>
      </c>
      <c r="AW1767" s="12" t="s">
        <v>42</v>
      </c>
      <c r="AX1767" s="12" t="s">
        <v>81</v>
      </c>
      <c r="AY1767" s="152" t="s">
        <v>386</v>
      </c>
    </row>
    <row r="1768" spans="2:65" s="12" customFormat="1" ht="10.199999999999999">
      <c r="B1768" s="150"/>
      <c r="D1768" s="151" t="s">
        <v>398</v>
      </c>
      <c r="E1768" s="152" t="s">
        <v>35</v>
      </c>
      <c r="F1768" s="153" t="s">
        <v>1543</v>
      </c>
      <c r="H1768" s="152" t="s">
        <v>35</v>
      </c>
      <c r="I1768" s="154"/>
      <c r="L1768" s="150"/>
      <c r="M1768" s="155"/>
      <c r="T1768" s="156"/>
      <c r="AT1768" s="152" t="s">
        <v>398</v>
      </c>
      <c r="AU1768" s="152" t="s">
        <v>103</v>
      </c>
      <c r="AV1768" s="12" t="s">
        <v>89</v>
      </c>
      <c r="AW1768" s="12" t="s">
        <v>42</v>
      </c>
      <c r="AX1768" s="12" t="s">
        <v>81</v>
      </c>
      <c r="AY1768" s="152" t="s">
        <v>386</v>
      </c>
    </row>
    <row r="1769" spans="2:65" s="13" customFormat="1" ht="10.199999999999999">
      <c r="B1769" s="157"/>
      <c r="D1769" s="151" t="s">
        <v>398</v>
      </c>
      <c r="E1769" s="158" t="s">
        <v>35</v>
      </c>
      <c r="F1769" s="159" t="s">
        <v>255</v>
      </c>
      <c r="H1769" s="160">
        <v>383.37200000000001</v>
      </c>
      <c r="I1769" s="161"/>
      <c r="L1769" s="157"/>
      <c r="M1769" s="162"/>
      <c r="T1769" s="163"/>
      <c r="AT1769" s="164" t="s">
        <v>398</v>
      </c>
      <c r="AU1769" s="164" t="s">
        <v>103</v>
      </c>
      <c r="AV1769" s="13" t="s">
        <v>91</v>
      </c>
      <c r="AW1769" s="13" t="s">
        <v>42</v>
      </c>
      <c r="AX1769" s="13" t="s">
        <v>89</v>
      </c>
      <c r="AY1769" s="164" t="s">
        <v>386</v>
      </c>
    </row>
    <row r="1770" spans="2:65" s="1" customFormat="1" ht="55.5" customHeight="1">
      <c r="B1770" s="34"/>
      <c r="C1770" s="133" t="s">
        <v>1544</v>
      </c>
      <c r="D1770" s="133" t="s">
        <v>390</v>
      </c>
      <c r="E1770" s="134" t="s">
        <v>1545</v>
      </c>
      <c r="F1770" s="135" t="s">
        <v>1546</v>
      </c>
      <c r="G1770" s="136" t="s">
        <v>689</v>
      </c>
      <c r="H1770" s="137">
        <v>383.37200000000001</v>
      </c>
      <c r="I1770" s="138"/>
      <c r="J1770" s="139">
        <f>ROUND(I1770*H1770,2)</f>
        <v>0</v>
      </c>
      <c r="K1770" s="135" t="s">
        <v>394</v>
      </c>
      <c r="L1770" s="34"/>
      <c r="M1770" s="140" t="s">
        <v>35</v>
      </c>
      <c r="N1770" s="141" t="s">
        <v>52</v>
      </c>
      <c r="P1770" s="142">
        <f>O1770*H1770</f>
        <v>0</v>
      </c>
      <c r="Q1770" s="142">
        <v>5.0000000000000002E-5</v>
      </c>
      <c r="R1770" s="142">
        <f>Q1770*H1770</f>
        <v>1.9168600000000001E-2</v>
      </c>
      <c r="S1770" s="142">
        <v>0</v>
      </c>
      <c r="T1770" s="143">
        <f>S1770*H1770</f>
        <v>0</v>
      </c>
      <c r="AR1770" s="144" t="s">
        <v>116</v>
      </c>
      <c r="AT1770" s="144" t="s">
        <v>390</v>
      </c>
      <c r="AU1770" s="144" t="s">
        <v>103</v>
      </c>
      <c r="AY1770" s="18" t="s">
        <v>386</v>
      </c>
      <c r="BE1770" s="145">
        <f>IF(N1770="základní",J1770,0)</f>
        <v>0</v>
      </c>
      <c r="BF1770" s="145">
        <f>IF(N1770="snížená",J1770,0)</f>
        <v>0</v>
      </c>
      <c r="BG1770" s="145">
        <f>IF(N1770="zákl. přenesená",J1770,0)</f>
        <v>0</v>
      </c>
      <c r="BH1770" s="145">
        <f>IF(N1770="sníž. přenesená",J1770,0)</f>
        <v>0</v>
      </c>
      <c r="BI1770" s="145">
        <f>IF(N1770="nulová",J1770,0)</f>
        <v>0</v>
      </c>
      <c r="BJ1770" s="18" t="s">
        <v>89</v>
      </c>
      <c r="BK1770" s="145">
        <f>ROUND(I1770*H1770,2)</f>
        <v>0</v>
      </c>
      <c r="BL1770" s="18" t="s">
        <v>116</v>
      </c>
      <c r="BM1770" s="144" t="s">
        <v>1547</v>
      </c>
    </row>
    <row r="1771" spans="2:65" s="1" customFormat="1" ht="10.199999999999999">
      <c r="B1771" s="34"/>
      <c r="D1771" s="146" t="s">
        <v>396</v>
      </c>
      <c r="F1771" s="147" t="s">
        <v>1548</v>
      </c>
      <c r="I1771" s="148"/>
      <c r="L1771" s="34"/>
      <c r="M1771" s="149"/>
      <c r="T1771" s="55"/>
      <c r="AT1771" s="18" t="s">
        <v>396</v>
      </c>
      <c r="AU1771" s="18" t="s">
        <v>103</v>
      </c>
    </row>
    <row r="1772" spans="2:65" s="12" customFormat="1" ht="10.199999999999999">
      <c r="B1772" s="150"/>
      <c r="D1772" s="151" t="s">
        <v>398</v>
      </c>
      <c r="E1772" s="152" t="s">
        <v>35</v>
      </c>
      <c r="F1772" s="153" t="s">
        <v>399</v>
      </c>
      <c r="H1772" s="152" t="s">
        <v>35</v>
      </c>
      <c r="I1772" s="154"/>
      <c r="L1772" s="150"/>
      <c r="M1772" s="155"/>
      <c r="T1772" s="156"/>
      <c r="AT1772" s="152" t="s">
        <v>398</v>
      </c>
      <c r="AU1772" s="152" t="s">
        <v>103</v>
      </c>
      <c r="AV1772" s="12" t="s">
        <v>89</v>
      </c>
      <c r="AW1772" s="12" t="s">
        <v>42</v>
      </c>
      <c r="AX1772" s="12" t="s">
        <v>81</v>
      </c>
      <c r="AY1772" s="152" t="s">
        <v>386</v>
      </c>
    </row>
    <row r="1773" spans="2:65" s="12" customFormat="1" ht="10.199999999999999">
      <c r="B1773" s="150"/>
      <c r="D1773" s="151" t="s">
        <v>398</v>
      </c>
      <c r="E1773" s="152" t="s">
        <v>35</v>
      </c>
      <c r="F1773" s="153" t="s">
        <v>400</v>
      </c>
      <c r="H1773" s="152" t="s">
        <v>35</v>
      </c>
      <c r="I1773" s="154"/>
      <c r="L1773" s="150"/>
      <c r="M1773" s="155"/>
      <c r="T1773" s="156"/>
      <c r="AT1773" s="152" t="s">
        <v>398</v>
      </c>
      <c r="AU1773" s="152" t="s">
        <v>103</v>
      </c>
      <c r="AV1773" s="12" t="s">
        <v>89</v>
      </c>
      <c r="AW1773" s="12" t="s">
        <v>42</v>
      </c>
      <c r="AX1773" s="12" t="s">
        <v>81</v>
      </c>
      <c r="AY1773" s="152" t="s">
        <v>386</v>
      </c>
    </row>
    <row r="1774" spans="2:65" s="12" customFormat="1" ht="10.199999999999999">
      <c r="B1774" s="150"/>
      <c r="D1774" s="151" t="s">
        <v>398</v>
      </c>
      <c r="E1774" s="152" t="s">
        <v>35</v>
      </c>
      <c r="F1774" s="153" t="s">
        <v>1542</v>
      </c>
      <c r="H1774" s="152" t="s">
        <v>35</v>
      </c>
      <c r="I1774" s="154"/>
      <c r="L1774" s="150"/>
      <c r="M1774" s="155"/>
      <c r="T1774" s="156"/>
      <c r="AT1774" s="152" t="s">
        <v>398</v>
      </c>
      <c r="AU1774" s="152" t="s">
        <v>103</v>
      </c>
      <c r="AV1774" s="12" t="s">
        <v>89</v>
      </c>
      <c r="AW1774" s="12" t="s">
        <v>42</v>
      </c>
      <c r="AX1774" s="12" t="s">
        <v>81</v>
      </c>
      <c r="AY1774" s="152" t="s">
        <v>386</v>
      </c>
    </row>
    <row r="1775" spans="2:65" s="12" customFormat="1" ht="10.199999999999999">
      <c r="B1775" s="150"/>
      <c r="D1775" s="151" t="s">
        <v>398</v>
      </c>
      <c r="E1775" s="152" t="s">
        <v>35</v>
      </c>
      <c r="F1775" s="153" t="s">
        <v>1543</v>
      </c>
      <c r="H1775" s="152" t="s">
        <v>35</v>
      </c>
      <c r="I1775" s="154"/>
      <c r="L1775" s="150"/>
      <c r="M1775" s="155"/>
      <c r="T1775" s="156"/>
      <c r="AT1775" s="152" t="s">
        <v>398</v>
      </c>
      <c r="AU1775" s="152" t="s">
        <v>103</v>
      </c>
      <c r="AV1775" s="12" t="s">
        <v>89</v>
      </c>
      <c r="AW1775" s="12" t="s">
        <v>42</v>
      </c>
      <c r="AX1775" s="12" t="s">
        <v>81</v>
      </c>
      <c r="AY1775" s="152" t="s">
        <v>386</v>
      </c>
    </row>
    <row r="1776" spans="2:65" s="13" customFormat="1" ht="10.199999999999999">
      <c r="B1776" s="157"/>
      <c r="D1776" s="151" t="s">
        <v>398</v>
      </c>
      <c r="E1776" s="158" t="s">
        <v>35</v>
      </c>
      <c r="F1776" s="159" t="s">
        <v>255</v>
      </c>
      <c r="H1776" s="160">
        <v>383.37200000000001</v>
      </c>
      <c r="I1776" s="161"/>
      <c r="L1776" s="157"/>
      <c r="M1776" s="162"/>
      <c r="T1776" s="163"/>
      <c r="AT1776" s="164" t="s">
        <v>398</v>
      </c>
      <c r="AU1776" s="164" t="s">
        <v>103</v>
      </c>
      <c r="AV1776" s="13" t="s">
        <v>91</v>
      </c>
      <c r="AW1776" s="13" t="s">
        <v>42</v>
      </c>
      <c r="AX1776" s="13" t="s">
        <v>89</v>
      </c>
      <c r="AY1776" s="164" t="s">
        <v>386</v>
      </c>
    </row>
    <row r="1777" spans="2:65" s="1" customFormat="1" ht="37.799999999999997" customHeight="1">
      <c r="B1777" s="34"/>
      <c r="C1777" s="133" t="s">
        <v>1549</v>
      </c>
      <c r="D1777" s="133" t="s">
        <v>390</v>
      </c>
      <c r="E1777" s="134" t="s">
        <v>1550</v>
      </c>
      <c r="F1777" s="135" t="s">
        <v>1551</v>
      </c>
      <c r="G1777" s="136" t="s">
        <v>689</v>
      </c>
      <c r="H1777" s="137">
        <v>383.37200000000001</v>
      </c>
      <c r="I1777" s="138"/>
      <c r="J1777" s="139">
        <f>ROUND(I1777*H1777,2)</f>
        <v>0</v>
      </c>
      <c r="K1777" s="135" t="s">
        <v>394</v>
      </c>
      <c r="L1777" s="34"/>
      <c r="M1777" s="140" t="s">
        <v>35</v>
      </c>
      <c r="N1777" s="141" t="s">
        <v>52</v>
      </c>
      <c r="P1777" s="142">
        <f>O1777*H1777</f>
        <v>0</v>
      </c>
      <c r="Q1777" s="142">
        <v>4.4999999999999999E-4</v>
      </c>
      <c r="R1777" s="142">
        <f>Q1777*H1777</f>
        <v>0.17251740000000002</v>
      </c>
      <c r="S1777" s="142">
        <v>0</v>
      </c>
      <c r="T1777" s="143">
        <f>S1777*H1777</f>
        <v>0</v>
      </c>
      <c r="AR1777" s="144" t="s">
        <v>116</v>
      </c>
      <c r="AT1777" s="144" t="s">
        <v>390</v>
      </c>
      <c r="AU1777" s="144" t="s">
        <v>103</v>
      </c>
      <c r="AY1777" s="18" t="s">
        <v>386</v>
      </c>
      <c r="BE1777" s="145">
        <f>IF(N1777="základní",J1777,0)</f>
        <v>0</v>
      </c>
      <c r="BF1777" s="145">
        <f>IF(N1777="snížená",J1777,0)</f>
        <v>0</v>
      </c>
      <c r="BG1777" s="145">
        <f>IF(N1777="zákl. přenesená",J1777,0)</f>
        <v>0</v>
      </c>
      <c r="BH1777" s="145">
        <f>IF(N1777="sníž. přenesená",J1777,0)</f>
        <v>0</v>
      </c>
      <c r="BI1777" s="145">
        <f>IF(N1777="nulová",J1777,0)</f>
        <v>0</v>
      </c>
      <c r="BJ1777" s="18" t="s">
        <v>89</v>
      </c>
      <c r="BK1777" s="145">
        <f>ROUND(I1777*H1777,2)</f>
        <v>0</v>
      </c>
      <c r="BL1777" s="18" t="s">
        <v>116</v>
      </c>
      <c r="BM1777" s="144" t="s">
        <v>1552</v>
      </c>
    </row>
    <row r="1778" spans="2:65" s="1" customFormat="1" ht="10.199999999999999">
      <c r="B1778" s="34"/>
      <c r="D1778" s="146" t="s">
        <v>396</v>
      </c>
      <c r="F1778" s="147" t="s">
        <v>1553</v>
      </c>
      <c r="I1778" s="148"/>
      <c r="L1778" s="34"/>
      <c r="M1778" s="149"/>
      <c r="T1778" s="55"/>
      <c r="AT1778" s="18" t="s">
        <v>396</v>
      </c>
      <c r="AU1778" s="18" t="s">
        <v>103</v>
      </c>
    </row>
    <row r="1779" spans="2:65" s="12" customFormat="1" ht="10.199999999999999">
      <c r="B1779" s="150"/>
      <c r="D1779" s="151" t="s">
        <v>398</v>
      </c>
      <c r="E1779" s="152" t="s">
        <v>35</v>
      </c>
      <c r="F1779" s="153" t="s">
        <v>399</v>
      </c>
      <c r="H1779" s="152" t="s">
        <v>35</v>
      </c>
      <c r="I1779" s="154"/>
      <c r="L1779" s="150"/>
      <c r="M1779" s="155"/>
      <c r="T1779" s="156"/>
      <c r="AT1779" s="152" t="s">
        <v>398</v>
      </c>
      <c r="AU1779" s="152" t="s">
        <v>103</v>
      </c>
      <c r="AV1779" s="12" t="s">
        <v>89</v>
      </c>
      <c r="AW1779" s="12" t="s">
        <v>42</v>
      </c>
      <c r="AX1779" s="12" t="s">
        <v>81</v>
      </c>
      <c r="AY1779" s="152" t="s">
        <v>386</v>
      </c>
    </row>
    <row r="1780" spans="2:65" s="12" customFormat="1" ht="10.199999999999999">
      <c r="B1780" s="150"/>
      <c r="D1780" s="151" t="s">
        <v>398</v>
      </c>
      <c r="E1780" s="152" t="s">
        <v>35</v>
      </c>
      <c r="F1780" s="153" t="s">
        <v>400</v>
      </c>
      <c r="H1780" s="152" t="s">
        <v>35</v>
      </c>
      <c r="I1780" s="154"/>
      <c r="L1780" s="150"/>
      <c r="M1780" s="155"/>
      <c r="T1780" s="156"/>
      <c r="AT1780" s="152" t="s">
        <v>398</v>
      </c>
      <c r="AU1780" s="152" t="s">
        <v>103</v>
      </c>
      <c r="AV1780" s="12" t="s">
        <v>89</v>
      </c>
      <c r="AW1780" s="12" t="s">
        <v>42</v>
      </c>
      <c r="AX1780" s="12" t="s">
        <v>81</v>
      </c>
      <c r="AY1780" s="152" t="s">
        <v>386</v>
      </c>
    </row>
    <row r="1781" spans="2:65" s="12" customFormat="1" ht="10.199999999999999">
      <c r="B1781" s="150"/>
      <c r="D1781" s="151" t="s">
        <v>398</v>
      </c>
      <c r="E1781" s="152" t="s">
        <v>35</v>
      </c>
      <c r="F1781" s="153" t="s">
        <v>1542</v>
      </c>
      <c r="H1781" s="152" t="s">
        <v>35</v>
      </c>
      <c r="I1781" s="154"/>
      <c r="L1781" s="150"/>
      <c r="M1781" s="155"/>
      <c r="T1781" s="156"/>
      <c r="AT1781" s="152" t="s">
        <v>398</v>
      </c>
      <c r="AU1781" s="152" t="s">
        <v>103</v>
      </c>
      <c r="AV1781" s="12" t="s">
        <v>89</v>
      </c>
      <c r="AW1781" s="12" t="s">
        <v>42</v>
      </c>
      <c r="AX1781" s="12" t="s">
        <v>81</v>
      </c>
      <c r="AY1781" s="152" t="s">
        <v>386</v>
      </c>
    </row>
    <row r="1782" spans="2:65" s="12" customFormat="1" ht="10.199999999999999">
      <c r="B1782" s="150"/>
      <c r="D1782" s="151" t="s">
        <v>398</v>
      </c>
      <c r="E1782" s="152" t="s">
        <v>35</v>
      </c>
      <c r="F1782" s="153" t="s">
        <v>1543</v>
      </c>
      <c r="H1782" s="152" t="s">
        <v>35</v>
      </c>
      <c r="I1782" s="154"/>
      <c r="L1782" s="150"/>
      <c r="M1782" s="155"/>
      <c r="T1782" s="156"/>
      <c r="AT1782" s="152" t="s">
        <v>398</v>
      </c>
      <c r="AU1782" s="152" t="s">
        <v>103</v>
      </c>
      <c r="AV1782" s="12" t="s">
        <v>89</v>
      </c>
      <c r="AW1782" s="12" t="s">
        <v>42</v>
      </c>
      <c r="AX1782" s="12" t="s">
        <v>81</v>
      </c>
      <c r="AY1782" s="152" t="s">
        <v>386</v>
      </c>
    </row>
    <row r="1783" spans="2:65" s="13" customFormat="1" ht="10.199999999999999">
      <c r="B1783" s="157"/>
      <c r="D1783" s="151" t="s">
        <v>398</v>
      </c>
      <c r="E1783" s="158" t="s">
        <v>35</v>
      </c>
      <c r="F1783" s="159" t="s">
        <v>255</v>
      </c>
      <c r="H1783" s="160">
        <v>383.37200000000001</v>
      </c>
      <c r="I1783" s="161"/>
      <c r="L1783" s="157"/>
      <c r="M1783" s="162"/>
      <c r="T1783" s="163"/>
      <c r="AT1783" s="164" t="s">
        <v>398</v>
      </c>
      <c r="AU1783" s="164" t="s">
        <v>103</v>
      </c>
      <c r="AV1783" s="13" t="s">
        <v>91</v>
      </c>
      <c r="AW1783" s="13" t="s">
        <v>42</v>
      </c>
      <c r="AX1783" s="13" t="s">
        <v>89</v>
      </c>
      <c r="AY1783" s="164" t="s">
        <v>386</v>
      </c>
    </row>
    <row r="1784" spans="2:65" s="1" customFormat="1" ht="37.799999999999997" customHeight="1">
      <c r="B1784" s="34"/>
      <c r="C1784" s="133" t="s">
        <v>1554</v>
      </c>
      <c r="D1784" s="133" t="s">
        <v>390</v>
      </c>
      <c r="E1784" s="134" t="s">
        <v>1555</v>
      </c>
      <c r="F1784" s="135" t="s">
        <v>1556</v>
      </c>
      <c r="G1784" s="136" t="s">
        <v>689</v>
      </c>
      <c r="H1784" s="137">
        <v>52.965000000000003</v>
      </c>
      <c r="I1784" s="138"/>
      <c r="J1784" s="139">
        <f>ROUND(I1784*H1784,2)</f>
        <v>0</v>
      </c>
      <c r="K1784" s="135" t="s">
        <v>394</v>
      </c>
      <c r="L1784" s="34"/>
      <c r="M1784" s="140" t="s">
        <v>35</v>
      </c>
      <c r="N1784" s="141" t="s">
        <v>52</v>
      </c>
      <c r="P1784" s="142">
        <f>O1784*H1784</f>
        <v>0</v>
      </c>
      <c r="Q1784" s="142">
        <v>0</v>
      </c>
      <c r="R1784" s="142">
        <f>Q1784*H1784</f>
        <v>0</v>
      </c>
      <c r="S1784" s="142">
        <v>0</v>
      </c>
      <c r="T1784" s="143">
        <f>S1784*H1784</f>
        <v>0</v>
      </c>
      <c r="AR1784" s="144" t="s">
        <v>116</v>
      </c>
      <c r="AT1784" s="144" t="s">
        <v>390</v>
      </c>
      <c r="AU1784" s="144" t="s">
        <v>103</v>
      </c>
      <c r="AY1784" s="18" t="s">
        <v>386</v>
      </c>
      <c r="BE1784" s="145">
        <f>IF(N1784="základní",J1784,0)</f>
        <v>0</v>
      </c>
      <c r="BF1784" s="145">
        <f>IF(N1784="snížená",J1784,0)</f>
        <v>0</v>
      </c>
      <c r="BG1784" s="145">
        <f>IF(N1784="zákl. přenesená",J1784,0)</f>
        <v>0</v>
      </c>
      <c r="BH1784" s="145">
        <f>IF(N1784="sníž. přenesená",J1784,0)</f>
        <v>0</v>
      </c>
      <c r="BI1784" s="145">
        <f>IF(N1784="nulová",J1784,0)</f>
        <v>0</v>
      </c>
      <c r="BJ1784" s="18" t="s">
        <v>89</v>
      </c>
      <c r="BK1784" s="145">
        <f>ROUND(I1784*H1784,2)</f>
        <v>0</v>
      </c>
      <c r="BL1784" s="18" t="s">
        <v>116</v>
      </c>
      <c r="BM1784" s="144" t="s">
        <v>1557</v>
      </c>
    </row>
    <row r="1785" spans="2:65" s="1" customFormat="1" ht="10.199999999999999">
      <c r="B1785" s="34"/>
      <c r="D1785" s="146" t="s">
        <v>396</v>
      </c>
      <c r="F1785" s="147" t="s">
        <v>1558</v>
      </c>
      <c r="I1785" s="148"/>
      <c r="L1785" s="34"/>
      <c r="M1785" s="149"/>
      <c r="T1785" s="55"/>
      <c r="AT1785" s="18" t="s">
        <v>396</v>
      </c>
      <c r="AU1785" s="18" t="s">
        <v>103</v>
      </c>
    </row>
    <row r="1786" spans="2:65" s="12" customFormat="1" ht="10.199999999999999">
      <c r="B1786" s="150"/>
      <c r="D1786" s="151" t="s">
        <v>398</v>
      </c>
      <c r="E1786" s="152" t="s">
        <v>35</v>
      </c>
      <c r="F1786" s="153" t="s">
        <v>399</v>
      </c>
      <c r="H1786" s="152" t="s">
        <v>35</v>
      </c>
      <c r="I1786" s="154"/>
      <c r="L1786" s="150"/>
      <c r="M1786" s="155"/>
      <c r="T1786" s="156"/>
      <c r="AT1786" s="152" t="s">
        <v>398</v>
      </c>
      <c r="AU1786" s="152" t="s">
        <v>103</v>
      </c>
      <c r="AV1786" s="12" t="s">
        <v>89</v>
      </c>
      <c r="AW1786" s="12" t="s">
        <v>42</v>
      </c>
      <c r="AX1786" s="12" t="s">
        <v>81</v>
      </c>
      <c r="AY1786" s="152" t="s">
        <v>386</v>
      </c>
    </row>
    <row r="1787" spans="2:65" s="12" customFormat="1" ht="10.199999999999999">
      <c r="B1787" s="150"/>
      <c r="D1787" s="151" t="s">
        <v>398</v>
      </c>
      <c r="E1787" s="152" t="s">
        <v>35</v>
      </c>
      <c r="F1787" s="153" t="s">
        <v>400</v>
      </c>
      <c r="H1787" s="152" t="s">
        <v>35</v>
      </c>
      <c r="I1787" s="154"/>
      <c r="L1787" s="150"/>
      <c r="M1787" s="155"/>
      <c r="T1787" s="156"/>
      <c r="AT1787" s="152" t="s">
        <v>398</v>
      </c>
      <c r="AU1787" s="152" t="s">
        <v>103</v>
      </c>
      <c r="AV1787" s="12" t="s">
        <v>89</v>
      </c>
      <c r="AW1787" s="12" t="s">
        <v>42</v>
      </c>
      <c r="AX1787" s="12" t="s">
        <v>81</v>
      </c>
      <c r="AY1787" s="152" t="s">
        <v>386</v>
      </c>
    </row>
    <row r="1788" spans="2:65" s="12" customFormat="1" ht="10.199999999999999">
      <c r="B1788" s="150"/>
      <c r="D1788" s="151" t="s">
        <v>398</v>
      </c>
      <c r="E1788" s="152" t="s">
        <v>35</v>
      </c>
      <c r="F1788" s="153" t="s">
        <v>1559</v>
      </c>
      <c r="H1788" s="152" t="s">
        <v>35</v>
      </c>
      <c r="I1788" s="154"/>
      <c r="L1788" s="150"/>
      <c r="M1788" s="155"/>
      <c r="T1788" s="156"/>
      <c r="AT1788" s="152" t="s">
        <v>398</v>
      </c>
      <c r="AU1788" s="152" t="s">
        <v>103</v>
      </c>
      <c r="AV1788" s="12" t="s">
        <v>89</v>
      </c>
      <c r="AW1788" s="12" t="s">
        <v>42</v>
      </c>
      <c r="AX1788" s="12" t="s">
        <v>81</v>
      </c>
      <c r="AY1788" s="152" t="s">
        <v>386</v>
      </c>
    </row>
    <row r="1789" spans="2:65" s="12" customFormat="1" ht="10.199999999999999">
      <c r="B1789" s="150"/>
      <c r="D1789" s="151" t="s">
        <v>398</v>
      </c>
      <c r="E1789" s="152" t="s">
        <v>35</v>
      </c>
      <c r="F1789" s="153" t="s">
        <v>1560</v>
      </c>
      <c r="H1789" s="152" t="s">
        <v>35</v>
      </c>
      <c r="I1789" s="154"/>
      <c r="L1789" s="150"/>
      <c r="M1789" s="155"/>
      <c r="T1789" s="156"/>
      <c r="AT1789" s="152" t="s">
        <v>398</v>
      </c>
      <c r="AU1789" s="152" t="s">
        <v>103</v>
      </c>
      <c r="AV1789" s="12" t="s">
        <v>89</v>
      </c>
      <c r="AW1789" s="12" t="s">
        <v>42</v>
      </c>
      <c r="AX1789" s="12" t="s">
        <v>81</v>
      </c>
      <c r="AY1789" s="152" t="s">
        <v>386</v>
      </c>
    </row>
    <row r="1790" spans="2:65" s="13" customFormat="1" ht="10.199999999999999">
      <c r="B1790" s="157"/>
      <c r="D1790" s="151" t="s">
        <v>398</v>
      </c>
      <c r="E1790" s="158" t="s">
        <v>35</v>
      </c>
      <c r="F1790" s="159" t="s">
        <v>258</v>
      </c>
      <c r="H1790" s="160">
        <v>52.965000000000003</v>
      </c>
      <c r="I1790" s="161"/>
      <c r="L1790" s="157"/>
      <c r="M1790" s="162"/>
      <c r="T1790" s="163"/>
      <c r="AT1790" s="164" t="s">
        <v>398</v>
      </c>
      <c r="AU1790" s="164" t="s">
        <v>103</v>
      </c>
      <c r="AV1790" s="13" t="s">
        <v>91</v>
      </c>
      <c r="AW1790" s="13" t="s">
        <v>42</v>
      </c>
      <c r="AX1790" s="13" t="s">
        <v>89</v>
      </c>
      <c r="AY1790" s="164" t="s">
        <v>386</v>
      </c>
    </row>
    <row r="1791" spans="2:65" s="1" customFormat="1" ht="62.7" customHeight="1">
      <c r="B1791" s="34"/>
      <c r="C1791" s="133" t="s">
        <v>1561</v>
      </c>
      <c r="D1791" s="133" t="s">
        <v>390</v>
      </c>
      <c r="E1791" s="134" t="s">
        <v>1562</v>
      </c>
      <c r="F1791" s="135" t="s">
        <v>1563</v>
      </c>
      <c r="G1791" s="136" t="s">
        <v>689</v>
      </c>
      <c r="H1791" s="137">
        <v>52.965000000000003</v>
      </c>
      <c r="I1791" s="138"/>
      <c r="J1791" s="139">
        <f>ROUND(I1791*H1791,2)</f>
        <v>0</v>
      </c>
      <c r="K1791" s="135" t="s">
        <v>394</v>
      </c>
      <c r="L1791" s="34"/>
      <c r="M1791" s="140" t="s">
        <v>35</v>
      </c>
      <c r="N1791" s="141" t="s">
        <v>52</v>
      </c>
      <c r="P1791" s="142">
        <f>O1791*H1791</f>
        <v>0</v>
      </c>
      <c r="Q1791" s="142">
        <v>6.0999999999999997E-4</v>
      </c>
      <c r="R1791" s="142">
        <f>Q1791*H1791</f>
        <v>3.2308650000000001E-2</v>
      </c>
      <c r="S1791" s="142">
        <v>0</v>
      </c>
      <c r="T1791" s="143">
        <f>S1791*H1791</f>
        <v>0</v>
      </c>
      <c r="AR1791" s="144" t="s">
        <v>116</v>
      </c>
      <c r="AT1791" s="144" t="s">
        <v>390</v>
      </c>
      <c r="AU1791" s="144" t="s">
        <v>103</v>
      </c>
      <c r="AY1791" s="18" t="s">
        <v>386</v>
      </c>
      <c r="BE1791" s="145">
        <f>IF(N1791="základní",J1791,0)</f>
        <v>0</v>
      </c>
      <c r="BF1791" s="145">
        <f>IF(N1791="snížená",J1791,0)</f>
        <v>0</v>
      </c>
      <c r="BG1791" s="145">
        <f>IF(N1791="zákl. přenesená",J1791,0)</f>
        <v>0</v>
      </c>
      <c r="BH1791" s="145">
        <f>IF(N1791="sníž. přenesená",J1791,0)</f>
        <v>0</v>
      </c>
      <c r="BI1791" s="145">
        <f>IF(N1791="nulová",J1791,0)</f>
        <v>0</v>
      </c>
      <c r="BJ1791" s="18" t="s">
        <v>89</v>
      </c>
      <c r="BK1791" s="145">
        <f>ROUND(I1791*H1791,2)</f>
        <v>0</v>
      </c>
      <c r="BL1791" s="18" t="s">
        <v>116</v>
      </c>
      <c r="BM1791" s="144" t="s">
        <v>1564</v>
      </c>
    </row>
    <row r="1792" spans="2:65" s="1" customFormat="1" ht="10.199999999999999">
      <c r="B1792" s="34"/>
      <c r="D1792" s="146" t="s">
        <v>396</v>
      </c>
      <c r="F1792" s="147" t="s">
        <v>1565</v>
      </c>
      <c r="I1792" s="148"/>
      <c r="L1792" s="34"/>
      <c r="M1792" s="149"/>
      <c r="T1792" s="55"/>
      <c r="AT1792" s="18" t="s">
        <v>396</v>
      </c>
      <c r="AU1792" s="18" t="s">
        <v>103</v>
      </c>
    </row>
    <row r="1793" spans="2:65" s="12" customFormat="1" ht="10.199999999999999">
      <c r="B1793" s="150"/>
      <c r="D1793" s="151" t="s">
        <v>398</v>
      </c>
      <c r="E1793" s="152" t="s">
        <v>35</v>
      </c>
      <c r="F1793" s="153" t="s">
        <v>399</v>
      </c>
      <c r="H1793" s="152" t="s">
        <v>35</v>
      </c>
      <c r="I1793" s="154"/>
      <c r="L1793" s="150"/>
      <c r="M1793" s="155"/>
      <c r="T1793" s="156"/>
      <c r="AT1793" s="152" t="s">
        <v>398</v>
      </c>
      <c r="AU1793" s="152" t="s">
        <v>103</v>
      </c>
      <c r="AV1793" s="12" t="s">
        <v>89</v>
      </c>
      <c r="AW1793" s="12" t="s">
        <v>42</v>
      </c>
      <c r="AX1793" s="12" t="s">
        <v>81</v>
      </c>
      <c r="AY1793" s="152" t="s">
        <v>386</v>
      </c>
    </row>
    <row r="1794" spans="2:65" s="12" customFormat="1" ht="10.199999999999999">
      <c r="B1794" s="150"/>
      <c r="D1794" s="151" t="s">
        <v>398</v>
      </c>
      <c r="E1794" s="152" t="s">
        <v>35</v>
      </c>
      <c r="F1794" s="153" t="s">
        <v>400</v>
      </c>
      <c r="H1794" s="152" t="s">
        <v>35</v>
      </c>
      <c r="I1794" s="154"/>
      <c r="L1794" s="150"/>
      <c r="M1794" s="155"/>
      <c r="T1794" s="156"/>
      <c r="AT1794" s="152" t="s">
        <v>398</v>
      </c>
      <c r="AU1794" s="152" t="s">
        <v>103</v>
      </c>
      <c r="AV1794" s="12" t="s">
        <v>89</v>
      </c>
      <c r="AW1794" s="12" t="s">
        <v>42</v>
      </c>
      <c r="AX1794" s="12" t="s">
        <v>81</v>
      </c>
      <c r="AY1794" s="152" t="s">
        <v>386</v>
      </c>
    </row>
    <row r="1795" spans="2:65" s="12" customFormat="1" ht="10.199999999999999">
      <c r="B1795" s="150"/>
      <c r="D1795" s="151" t="s">
        <v>398</v>
      </c>
      <c r="E1795" s="152" t="s">
        <v>35</v>
      </c>
      <c r="F1795" s="153" t="s">
        <v>1559</v>
      </c>
      <c r="H1795" s="152" t="s">
        <v>35</v>
      </c>
      <c r="I1795" s="154"/>
      <c r="L1795" s="150"/>
      <c r="M1795" s="155"/>
      <c r="T1795" s="156"/>
      <c r="AT1795" s="152" t="s">
        <v>398</v>
      </c>
      <c r="AU1795" s="152" t="s">
        <v>103</v>
      </c>
      <c r="AV1795" s="12" t="s">
        <v>89</v>
      </c>
      <c r="AW1795" s="12" t="s">
        <v>42</v>
      </c>
      <c r="AX1795" s="12" t="s">
        <v>81</v>
      </c>
      <c r="AY1795" s="152" t="s">
        <v>386</v>
      </c>
    </row>
    <row r="1796" spans="2:65" s="12" customFormat="1" ht="10.199999999999999">
      <c r="B1796" s="150"/>
      <c r="D1796" s="151" t="s">
        <v>398</v>
      </c>
      <c r="E1796" s="152" t="s">
        <v>35</v>
      </c>
      <c r="F1796" s="153" t="s">
        <v>1560</v>
      </c>
      <c r="H1796" s="152" t="s">
        <v>35</v>
      </c>
      <c r="I1796" s="154"/>
      <c r="L1796" s="150"/>
      <c r="M1796" s="155"/>
      <c r="T1796" s="156"/>
      <c r="AT1796" s="152" t="s">
        <v>398</v>
      </c>
      <c r="AU1796" s="152" t="s">
        <v>103</v>
      </c>
      <c r="AV1796" s="12" t="s">
        <v>89</v>
      </c>
      <c r="AW1796" s="12" t="s">
        <v>42</v>
      </c>
      <c r="AX1796" s="12" t="s">
        <v>81</v>
      </c>
      <c r="AY1796" s="152" t="s">
        <v>386</v>
      </c>
    </row>
    <row r="1797" spans="2:65" s="13" customFormat="1" ht="10.199999999999999">
      <c r="B1797" s="157"/>
      <c r="D1797" s="151" t="s">
        <v>398</v>
      </c>
      <c r="E1797" s="158" t="s">
        <v>35</v>
      </c>
      <c r="F1797" s="159" t="s">
        <v>258</v>
      </c>
      <c r="H1797" s="160">
        <v>52.965000000000003</v>
      </c>
      <c r="I1797" s="161"/>
      <c r="L1797" s="157"/>
      <c r="M1797" s="162"/>
      <c r="T1797" s="163"/>
      <c r="AT1797" s="164" t="s">
        <v>398</v>
      </c>
      <c r="AU1797" s="164" t="s">
        <v>103</v>
      </c>
      <c r="AV1797" s="13" t="s">
        <v>91</v>
      </c>
      <c r="AW1797" s="13" t="s">
        <v>42</v>
      </c>
      <c r="AX1797" s="13" t="s">
        <v>89</v>
      </c>
      <c r="AY1797" s="164" t="s">
        <v>386</v>
      </c>
    </row>
    <row r="1798" spans="2:65" s="1" customFormat="1" ht="24.15" customHeight="1">
      <c r="B1798" s="34"/>
      <c r="C1798" s="133" t="s">
        <v>1566</v>
      </c>
      <c r="D1798" s="133" t="s">
        <v>390</v>
      </c>
      <c r="E1798" s="134" t="s">
        <v>1567</v>
      </c>
      <c r="F1798" s="135" t="s">
        <v>1568</v>
      </c>
      <c r="G1798" s="136" t="s">
        <v>689</v>
      </c>
      <c r="H1798" s="137">
        <v>52.965000000000003</v>
      </c>
      <c r="I1798" s="138"/>
      <c r="J1798" s="139">
        <f>ROUND(I1798*H1798,2)</f>
        <v>0</v>
      </c>
      <c r="K1798" s="135" t="s">
        <v>394</v>
      </c>
      <c r="L1798" s="34"/>
      <c r="M1798" s="140" t="s">
        <v>35</v>
      </c>
      <c r="N1798" s="141" t="s">
        <v>52</v>
      </c>
      <c r="P1798" s="142">
        <f>O1798*H1798</f>
        <v>0</v>
      </c>
      <c r="Q1798" s="142">
        <v>0</v>
      </c>
      <c r="R1798" s="142">
        <f>Q1798*H1798</f>
        <v>0</v>
      </c>
      <c r="S1798" s="142">
        <v>0</v>
      </c>
      <c r="T1798" s="143">
        <f>S1798*H1798</f>
        <v>0</v>
      </c>
      <c r="AR1798" s="144" t="s">
        <v>116</v>
      </c>
      <c r="AT1798" s="144" t="s">
        <v>390</v>
      </c>
      <c r="AU1798" s="144" t="s">
        <v>103</v>
      </c>
      <c r="AY1798" s="18" t="s">
        <v>386</v>
      </c>
      <c r="BE1798" s="145">
        <f>IF(N1798="základní",J1798,0)</f>
        <v>0</v>
      </c>
      <c r="BF1798" s="145">
        <f>IF(N1798="snížená",J1798,0)</f>
        <v>0</v>
      </c>
      <c r="BG1798" s="145">
        <f>IF(N1798="zákl. přenesená",J1798,0)</f>
        <v>0</v>
      </c>
      <c r="BH1798" s="145">
        <f>IF(N1798="sníž. přenesená",J1798,0)</f>
        <v>0</v>
      </c>
      <c r="BI1798" s="145">
        <f>IF(N1798="nulová",J1798,0)</f>
        <v>0</v>
      </c>
      <c r="BJ1798" s="18" t="s">
        <v>89</v>
      </c>
      <c r="BK1798" s="145">
        <f>ROUND(I1798*H1798,2)</f>
        <v>0</v>
      </c>
      <c r="BL1798" s="18" t="s">
        <v>116</v>
      </c>
      <c r="BM1798" s="144" t="s">
        <v>1569</v>
      </c>
    </row>
    <row r="1799" spans="2:65" s="1" customFormat="1" ht="10.199999999999999">
      <c r="B1799" s="34"/>
      <c r="D1799" s="146" t="s">
        <v>396</v>
      </c>
      <c r="F1799" s="147" t="s">
        <v>1570</v>
      </c>
      <c r="I1799" s="148"/>
      <c r="L1799" s="34"/>
      <c r="M1799" s="149"/>
      <c r="T1799" s="55"/>
      <c r="AT1799" s="18" t="s">
        <v>396</v>
      </c>
      <c r="AU1799" s="18" t="s">
        <v>103</v>
      </c>
    </row>
    <row r="1800" spans="2:65" s="12" customFormat="1" ht="10.199999999999999">
      <c r="B1800" s="150"/>
      <c r="D1800" s="151" t="s">
        <v>398</v>
      </c>
      <c r="E1800" s="152" t="s">
        <v>35</v>
      </c>
      <c r="F1800" s="153" t="s">
        <v>399</v>
      </c>
      <c r="H1800" s="152" t="s">
        <v>35</v>
      </c>
      <c r="I1800" s="154"/>
      <c r="L1800" s="150"/>
      <c r="M1800" s="155"/>
      <c r="T1800" s="156"/>
      <c r="AT1800" s="152" t="s">
        <v>398</v>
      </c>
      <c r="AU1800" s="152" t="s">
        <v>103</v>
      </c>
      <c r="AV1800" s="12" t="s">
        <v>89</v>
      </c>
      <c r="AW1800" s="12" t="s">
        <v>42</v>
      </c>
      <c r="AX1800" s="12" t="s">
        <v>81</v>
      </c>
      <c r="AY1800" s="152" t="s">
        <v>386</v>
      </c>
    </row>
    <row r="1801" spans="2:65" s="12" customFormat="1" ht="10.199999999999999">
      <c r="B1801" s="150"/>
      <c r="D1801" s="151" t="s">
        <v>398</v>
      </c>
      <c r="E1801" s="152" t="s">
        <v>35</v>
      </c>
      <c r="F1801" s="153" t="s">
        <v>400</v>
      </c>
      <c r="H1801" s="152" t="s">
        <v>35</v>
      </c>
      <c r="I1801" s="154"/>
      <c r="L1801" s="150"/>
      <c r="M1801" s="155"/>
      <c r="T1801" s="156"/>
      <c r="AT1801" s="152" t="s">
        <v>398</v>
      </c>
      <c r="AU1801" s="152" t="s">
        <v>103</v>
      </c>
      <c r="AV1801" s="12" t="s">
        <v>89</v>
      </c>
      <c r="AW1801" s="12" t="s">
        <v>42</v>
      </c>
      <c r="AX1801" s="12" t="s">
        <v>81</v>
      </c>
      <c r="AY1801" s="152" t="s">
        <v>386</v>
      </c>
    </row>
    <row r="1802" spans="2:65" s="12" customFormat="1" ht="10.199999999999999">
      <c r="B1802" s="150"/>
      <c r="D1802" s="151" t="s">
        <v>398</v>
      </c>
      <c r="E1802" s="152" t="s">
        <v>35</v>
      </c>
      <c r="F1802" s="153" t="s">
        <v>1559</v>
      </c>
      <c r="H1802" s="152" t="s">
        <v>35</v>
      </c>
      <c r="I1802" s="154"/>
      <c r="L1802" s="150"/>
      <c r="M1802" s="155"/>
      <c r="T1802" s="156"/>
      <c r="AT1802" s="152" t="s">
        <v>398</v>
      </c>
      <c r="AU1802" s="152" t="s">
        <v>103</v>
      </c>
      <c r="AV1802" s="12" t="s">
        <v>89</v>
      </c>
      <c r="AW1802" s="12" t="s">
        <v>42</v>
      </c>
      <c r="AX1802" s="12" t="s">
        <v>81</v>
      </c>
      <c r="AY1802" s="152" t="s">
        <v>386</v>
      </c>
    </row>
    <row r="1803" spans="2:65" s="12" customFormat="1" ht="10.199999999999999">
      <c r="B1803" s="150"/>
      <c r="D1803" s="151" t="s">
        <v>398</v>
      </c>
      <c r="E1803" s="152" t="s">
        <v>35</v>
      </c>
      <c r="F1803" s="153" t="s">
        <v>1560</v>
      </c>
      <c r="H1803" s="152" t="s">
        <v>35</v>
      </c>
      <c r="I1803" s="154"/>
      <c r="L1803" s="150"/>
      <c r="M1803" s="155"/>
      <c r="T1803" s="156"/>
      <c r="AT1803" s="152" t="s">
        <v>398</v>
      </c>
      <c r="AU1803" s="152" t="s">
        <v>103</v>
      </c>
      <c r="AV1803" s="12" t="s">
        <v>89</v>
      </c>
      <c r="AW1803" s="12" t="s">
        <v>42</v>
      </c>
      <c r="AX1803" s="12" t="s">
        <v>81</v>
      </c>
      <c r="AY1803" s="152" t="s">
        <v>386</v>
      </c>
    </row>
    <row r="1804" spans="2:65" s="13" customFormat="1" ht="10.199999999999999">
      <c r="B1804" s="157"/>
      <c r="D1804" s="151" t="s">
        <v>398</v>
      </c>
      <c r="E1804" s="158" t="s">
        <v>35</v>
      </c>
      <c r="F1804" s="159" t="s">
        <v>258</v>
      </c>
      <c r="H1804" s="160">
        <v>52.965000000000003</v>
      </c>
      <c r="I1804" s="161"/>
      <c r="L1804" s="157"/>
      <c r="M1804" s="162"/>
      <c r="T1804" s="163"/>
      <c r="AT1804" s="164" t="s">
        <v>398</v>
      </c>
      <c r="AU1804" s="164" t="s">
        <v>103</v>
      </c>
      <c r="AV1804" s="13" t="s">
        <v>91</v>
      </c>
      <c r="AW1804" s="13" t="s">
        <v>42</v>
      </c>
      <c r="AX1804" s="13" t="s">
        <v>89</v>
      </c>
      <c r="AY1804" s="164" t="s">
        <v>386</v>
      </c>
    </row>
    <row r="1805" spans="2:65" s="11" customFormat="1" ht="22.8" customHeight="1">
      <c r="B1805" s="121"/>
      <c r="D1805" s="122" t="s">
        <v>80</v>
      </c>
      <c r="E1805" s="131" t="s">
        <v>1571</v>
      </c>
      <c r="F1805" s="131" t="s">
        <v>1572</v>
      </c>
      <c r="I1805" s="124"/>
      <c r="J1805" s="132">
        <f>BK1805</f>
        <v>0</v>
      </c>
      <c r="L1805" s="121"/>
      <c r="M1805" s="126"/>
      <c r="P1805" s="127">
        <f>SUM(P1806:P1919)</f>
        <v>0</v>
      </c>
      <c r="R1805" s="127">
        <f>SUM(R1806:R1919)</f>
        <v>0</v>
      </c>
      <c r="T1805" s="128">
        <f>SUM(T1806:T1919)</f>
        <v>0</v>
      </c>
      <c r="AR1805" s="122" t="s">
        <v>89</v>
      </c>
      <c r="AT1805" s="129" t="s">
        <v>80</v>
      </c>
      <c r="AU1805" s="129" t="s">
        <v>89</v>
      </c>
      <c r="AY1805" s="122" t="s">
        <v>386</v>
      </c>
      <c r="BK1805" s="130">
        <f>SUM(BK1806:BK1919)</f>
        <v>0</v>
      </c>
    </row>
    <row r="1806" spans="2:65" s="1" customFormat="1" ht="37.799999999999997" customHeight="1">
      <c r="B1806" s="34"/>
      <c r="C1806" s="133" t="s">
        <v>1573</v>
      </c>
      <c r="D1806" s="133" t="s">
        <v>390</v>
      </c>
      <c r="E1806" s="134" t="s">
        <v>1574</v>
      </c>
      <c r="F1806" s="135" t="s">
        <v>1575</v>
      </c>
      <c r="G1806" s="136" t="s">
        <v>460</v>
      </c>
      <c r="H1806" s="137">
        <v>508.65899999999999</v>
      </c>
      <c r="I1806" s="138"/>
      <c r="J1806" s="139">
        <f>ROUND(I1806*H1806,2)</f>
        <v>0</v>
      </c>
      <c r="K1806" s="135" t="s">
        <v>394</v>
      </c>
      <c r="L1806" s="34"/>
      <c r="M1806" s="140" t="s">
        <v>35</v>
      </c>
      <c r="N1806" s="141" t="s">
        <v>52</v>
      </c>
      <c r="P1806" s="142">
        <f>O1806*H1806</f>
        <v>0</v>
      </c>
      <c r="Q1806" s="142">
        <v>0</v>
      </c>
      <c r="R1806" s="142">
        <f>Q1806*H1806</f>
        <v>0</v>
      </c>
      <c r="S1806" s="142">
        <v>0</v>
      </c>
      <c r="T1806" s="143">
        <f>S1806*H1806</f>
        <v>0</v>
      </c>
      <c r="AR1806" s="144" t="s">
        <v>116</v>
      </c>
      <c r="AT1806" s="144" t="s">
        <v>390</v>
      </c>
      <c r="AU1806" s="144" t="s">
        <v>91</v>
      </c>
      <c r="AY1806" s="18" t="s">
        <v>386</v>
      </c>
      <c r="BE1806" s="145">
        <f>IF(N1806="základní",J1806,0)</f>
        <v>0</v>
      </c>
      <c r="BF1806" s="145">
        <f>IF(N1806="snížená",J1806,0)</f>
        <v>0</v>
      </c>
      <c r="BG1806" s="145">
        <f>IF(N1806="zákl. přenesená",J1806,0)</f>
        <v>0</v>
      </c>
      <c r="BH1806" s="145">
        <f>IF(N1806="sníž. přenesená",J1806,0)</f>
        <v>0</v>
      </c>
      <c r="BI1806" s="145">
        <f>IF(N1806="nulová",J1806,0)</f>
        <v>0</v>
      </c>
      <c r="BJ1806" s="18" t="s">
        <v>89</v>
      </c>
      <c r="BK1806" s="145">
        <f>ROUND(I1806*H1806,2)</f>
        <v>0</v>
      </c>
      <c r="BL1806" s="18" t="s">
        <v>116</v>
      </c>
      <c r="BM1806" s="144" t="s">
        <v>1576</v>
      </c>
    </row>
    <row r="1807" spans="2:65" s="1" customFormat="1" ht="10.199999999999999">
      <c r="B1807" s="34"/>
      <c r="D1807" s="146" t="s">
        <v>396</v>
      </c>
      <c r="F1807" s="147" t="s">
        <v>1577</v>
      </c>
      <c r="I1807" s="148"/>
      <c r="L1807" s="34"/>
      <c r="M1807" s="149"/>
      <c r="T1807" s="55"/>
      <c r="AT1807" s="18" t="s">
        <v>396</v>
      </c>
      <c r="AU1807" s="18" t="s">
        <v>91</v>
      </c>
    </row>
    <row r="1808" spans="2:65" s="12" customFormat="1" ht="10.199999999999999">
      <c r="B1808" s="150"/>
      <c r="D1808" s="151" t="s">
        <v>398</v>
      </c>
      <c r="E1808" s="152" t="s">
        <v>35</v>
      </c>
      <c r="F1808" s="153" t="s">
        <v>1578</v>
      </c>
      <c r="H1808" s="152" t="s">
        <v>35</v>
      </c>
      <c r="I1808" s="154"/>
      <c r="L1808" s="150"/>
      <c r="M1808" s="155"/>
      <c r="T1808" s="156"/>
      <c r="AT1808" s="152" t="s">
        <v>398</v>
      </c>
      <c r="AU1808" s="152" t="s">
        <v>91</v>
      </c>
      <c r="AV1808" s="12" t="s">
        <v>89</v>
      </c>
      <c r="AW1808" s="12" t="s">
        <v>42</v>
      </c>
      <c r="AX1808" s="12" t="s">
        <v>81</v>
      </c>
      <c r="AY1808" s="152" t="s">
        <v>386</v>
      </c>
    </row>
    <row r="1809" spans="2:65" s="13" customFormat="1" ht="10.199999999999999">
      <c r="B1809" s="157"/>
      <c r="D1809" s="151" t="s">
        <v>398</v>
      </c>
      <c r="E1809" s="164" t="s">
        <v>35</v>
      </c>
      <c r="F1809" s="158" t="s">
        <v>1579</v>
      </c>
      <c r="H1809" s="160">
        <v>502.27499999999998</v>
      </c>
      <c r="I1809" s="161"/>
      <c r="L1809" s="157"/>
      <c r="M1809" s="162"/>
      <c r="T1809" s="163"/>
      <c r="AT1809" s="164" t="s">
        <v>398</v>
      </c>
      <c r="AU1809" s="164" t="s">
        <v>91</v>
      </c>
      <c r="AV1809" s="13" t="s">
        <v>91</v>
      </c>
      <c r="AW1809" s="13" t="s">
        <v>42</v>
      </c>
      <c r="AX1809" s="13" t="s">
        <v>81</v>
      </c>
      <c r="AY1809" s="164" t="s">
        <v>386</v>
      </c>
    </row>
    <row r="1810" spans="2:65" s="12" customFormat="1" ht="10.199999999999999">
      <c r="B1810" s="150"/>
      <c r="D1810" s="151" t="s">
        <v>398</v>
      </c>
      <c r="E1810" s="152" t="s">
        <v>35</v>
      </c>
      <c r="F1810" s="153" t="s">
        <v>1580</v>
      </c>
      <c r="H1810" s="152" t="s">
        <v>35</v>
      </c>
      <c r="I1810" s="154"/>
      <c r="L1810" s="150"/>
      <c r="M1810" s="155"/>
      <c r="T1810" s="156"/>
      <c r="AT1810" s="152" t="s">
        <v>398</v>
      </c>
      <c r="AU1810" s="152" t="s">
        <v>91</v>
      </c>
      <c r="AV1810" s="12" t="s">
        <v>89</v>
      </c>
      <c r="AW1810" s="12" t="s">
        <v>42</v>
      </c>
      <c r="AX1810" s="12" t="s">
        <v>81</v>
      </c>
      <c r="AY1810" s="152" t="s">
        <v>386</v>
      </c>
    </row>
    <row r="1811" spans="2:65" s="13" customFormat="1" ht="10.199999999999999">
      <c r="B1811" s="157"/>
      <c r="D1811" s="151" t="s">
        <v>398</v>
      </c>
      <c r="E1811" s="164" t="s">
        <v>35</v>
      </c>
      <c r="F1811" s="158" t="s">
        <v>1581</v>
      </c>
      <c r="H1811" s="160">
        <v>5.5759999999999996</v>
      </c>
      <c r="I1811" s="161"/>
      <c r="L1811" s="157"/>
      <c r="M1811" s="162"/>
      <c r="T1811" s="163"/>
      <c r="AT1811" s="164" t="s">
        <v>398</v>
      </c>
      <c r="AU1811" s="164" t="s">
        <v>91</v>
      </c>
      <c r="AV1811" s="13" t="s">
        <v>91</v>
      </c>
      <c r="AW1811" s="13" t="s">
        <v>42</v>
      </c>
      <c r="AX1811" s="13" t="s">
        <v>81</v>
      </c>
      <c r="AY1811" s="164" t="s">
        <v>386</v>
      </c>
    </row>
    <row r="1812" spans="2:65" s="12" customFormat="1" ht="10.199999999999999">
      <c r="B1812" s="150"/>
      <c r="D1812" s="151" t="s">
        <v>398</v>
      </c>
      <c r="E1812" s="152" t="s">
        <v>35</v>
      </c>
      <c r="F1812" s="153" t="s">
        <v>1582</v>
      </c>
      <c r="H1812" s="152" t="s">
        <v>35</v>
      </c>
      <c r="I1812" s="154"/>
      <c r="L1812" s="150"/>
      <c r="M1812" s="155"/>
      <c r="T1812" s="156"/>
      <c r="AT1812" s="152" t="s">
        <v>398</v>
      </c>
      <c r="AU1812" s="152" t="s">
        <v>91</v>
      </c>
      <c r="AV1812" s="12" t="s">
        <v>89</v>
      </c>
      <c r="AW1812" s="12" t="s">
        <v>42</v>
      </c>
      <c r="AX1812" s="12" t="s">
        <v>81</v>
      </c>
      <c r="AY1812" s="152" t="s">
        <v>386</v>
      </c>
    </row>
    <row r="1813" spans="2:65" s="13" customFormat="1" ht="10.199999999999999">
      <c r="B1813" s="157"/>
      <c r="D1813" s="151" t="s">
        <v>398</v>
      </c>
      <c r="E1813" s="164" t="s">
        <v>35</v>
      </c>
      <c r="F1813" s="158" t="s">
        <v>1583</v>
      </c>
      <c r="H1813" s="160">
        <v>0.80800000000000005</v>
      </c>
      <c r="I1813" s="161"/>
      <c r="L1813" s="157"/>
      <c r="M1813" s="162"/>
      <c r="T1813" s="163"/>
      <c r="AT1813" s="164" t="s">
        <v>398</v>
      </c>
      <c r="AU1813" s="164" t="s">
        <v>91</v>
      </c>
      <c r="AV1813" s="13" t="s">
        <v>91</v>
      </c>
      <c r="AW1813" s="13" t="s">
        <v>42</v>
      </c>
      <c r="AX1813" s="13" t="s">
        <v>81</v>
      </c>
      <c r="AY1813" s="164" t="s">
        <v>386</v>
      </c>
    </row>
    <row r="1814" spans="2:65" s="14" customFormat="1" ht="10.199999999999999">
      <c r="B1814" s="178"/>
      <c r="D1814" s="151" t="s">
        <v>398</v>
      </c>
      <c r="E1814" s="179" t="s">
        <v>35</v>
      </c>
      <c r="F1814" s="180" t="s">
        <v>594</v>
      </c>
      <c r="H1814" s="181">
        <v>508.65899999999999</v>
      </c>
      <c r="I1814" s="182"/>
      <c r="L1814" s="178"/>
      <c r="M1814" s="183"/>
      <c r="T1814" s="184"/>
      <c r="AT1814" s="179" t="s">
        <v>398</v>
      </c>
      <c r="AU1814" s="179" t="s">
        <v>91</v>
      </c>
      <c r="AV1814" s="14" t="s">
        <v>116</v>
      </c>
      <c r="AW1814" s="14" t="s">
        <v>42</v>
      </c>
      <c r="AX1814" s="14" t="s">
        <v>89</v>
      </c>
      <c r="AY1814" s="179" t="s">
        <v>386</v>
      </c>
    </row>
    <row r="1815" spans="2:65" s="1" customFormat="1" ht="37.799999999999997" customHeight="1">
      <c r="B1815" s="34"/>
      <c r="C1815" s="133" t="s">
        <v>1584</v>
      </c>
      <c r="D1815" s="133" t="s">
        <v>390</v>
      </c>
      <c r="E1815" s="134" t="s">
        <v>1585</v>
      </c>
      <c r="F1815" s="135" t="s">
        <v>1586</v>
      </c>
      <c r="G1815" s="136" t="s">
        <v>460</v>
      </c>
      <c r="H1815" s="137">
        <v>9664.5210000000006</v>
      </c>
      <c r="I1815" s="138"/>
      <c r="J1815" s="139">
        <f>ROUND(I1815*H1815,2)</f>
        <v>0</v>
      </c>
      <c r="K1815" s="135" t="s">
        <v>394</v>
      </c>
      <c r="L1815" s="34"/>
      <c r="M1815" s="140" t="s">
        <v>35</v>
      </c>
      <c r="N1815" s="141" t="s">
        <v>52</v>
      </c>
      <c r="P1815" s="142">
        <f>O1815*H1815</f>
        <v>0</v>
      </c>
      <c r="Q1815" s="142">
        <v>0</v>
      </c>
      <c r="R1815" s="142">
        <f>Q1815*H1815</f>
        <v>0</v>
      </c>
      <c r="S1815" s="142">
        <v>0</v>
      </c>
      <c r="T1815" s="143">
        <f>S1815*H1815</f>
        <v>0</v>
      </c>
      <c r="AR1815" s="144" t="s">
        <v>116</v>
      </c>
      <c r="AT1815" s="144" t="s">
        <v>390</v>
      </c>
      <c r="AU1815" s="144" t="s">
        <v>91</v>
      </c>
      <c r="AY1815" s="18" t="s">
        <v>386</v>
      </c>
      <c r="BE1815" s="145">
        <f>IF(N1815="základní",J1815,0)</f>
        <v>0</v>
      </c>
      <c r="BF1815" s="145">
        <f>IF(N1815="snížená",J1815,0)</f>
        <v>0</v>
      </c>
      <c r="BG1815" s="145">
        <f>IF(N1815="zákl. přenesená",J1815,0)</f>
        <v>0</v>
      </c>
      <c r="BH1815" s="145">
        <f>IF(N1815="sníž. přenesená",J1815,0)</f>
        <v>0</v>
      </c>
      <c r="BI1815" s="145">
        <f>IF(N1815="nulová",J1815,0)</f>
        <v>0</v>
      </c>
      <c r="BJ1815" s="18" t="s">
        <v>89</v>
      </c>
      <c r="BK1815" s="145">
        <f>ROUND(I1815*H1815,2)</f>
        <v>0</v>
      </c>
      <c r="BL1815" s="18" t="s">
        <v>116</v>
      </c>
      <c r="BM1815" s="144" t="s">
        <v>1587</v>
      </c>
    </row>
    <row r="1816" spans="2:65" s="1" customFormat="1" ht="10.199999999999999">
      <c r="B1816" s="34"/>
      <c r="D1816" s="146" t="s">
        <v>396</v>
      </c>
      <c r="F1816" s="147" t="s">
        <v>1588</v>
      </c>
      <c r="I1816" s="148"/>
      <c r="L1816" s="34"/>
      <c r="M1816" s="149"/>
      <c r="T1816" s="55"/>
      <c r="AT1816" s="18" t="s">
        <v>396</v>
      </c>
      <c r="AU1816" s="18" t="s">
        <v>91</v>
      </c>
    </row>
    <row r="1817" spans="2:65" s="12" customFormat="1" ht="10.199999999999999">
      <c r="B1817" s="150"/>
      <c r="D1817" s="151" t="s">
        <v>398</v>
      </c>
      <c r="E1817" s="152" t="s">
        <v>35</v>
      </c>
      <c r="F1817" s="153" t="s">
        <v>1578</v>
      </c>
      <c r="H1817" s="152" t="s">
        <v>35</v>
      </c>
      <c r="I1817" s="154"/>
      <c r="L1817" s="150"/>
      <c r="M1817" s="155"/>
      <c r="T1817" s="156"/>
      <c r="AT1817" s="152" t="s">
        <v>398</v>
      </c>
      <c r="AU1817" s="152" t="s">
        <v>91</v>
      </c>
      <c r="AV1817" s="12" t="s">
        <v>89</v>
      </c>
      <c r="AW1817" s="12" t="s">
        <v>42</v>
      </c>
      <c r="AX1817" s="12" t="s">
        <v>81</v>
      </c>
      <c r="AY1817" s="152" t="s">
        <v>386</v>
      </c>
    </row>
    <row r="1818" spans="2:65" s="13" customFormat="1" ht="10.199999999999999">
      <c r="B1818" s="157"/>
      <c r="D1818" s="151" t="s">
        <v>398</v>
      </c>
      <c r="E1818" s="164" t="s">
        <v>35</v>
      </c>
      <c r="F1818" s="158" t="s">
        <v>1579</v>
      </c>
      <c r="H1818" s="160">
        <v>502.27499999999998</v>
      </c>
      <c r="I1818" s="161"/>
      <c r="L1818" s="157"/>
      <c r="M1818" s="162"/>
      <c r="T1818" s="163"/>
      <c r="AT1818" s="164" t="s">
        <v>398</v>
      </c>
      <c r="AU1818" s="164" t="s">
        <v>91</v>
      </c>
      <c r="AV1818" s="13" t="s">
        <v>91</v>
      </c>
      <c r="AW1818" s="13" t="s">
        <v>42</v>
      </c>
      <c r="AX1818" s="13" t="s">
        <v>81</v>
      </c>
      <c r="AY1818" s="164" t="s">
        <v>386</v>
      </c>
    </row>
    <row r="1819" spans="2:65" s="12" customFormat="1" ht="10.199999999999999">
      <c r="B1819" s="150"/>
      <c r="D1819" s="151" t="s">
        <v>398</v>
      </c>
      <c r="E1819" s="152" t="s">
        <v>35</v>
      </c>
      <c r="F1819" s="153" t="s">
        <v>1580</v>
      </c>
      <c r="H1819" s="152" t="s">
        <v>35</v>
      </c>
      <c r="I1819" s="154"/>
      <c r="L1819" s="150"/>
      <c r="M1819" s="155"/>
      <c r="T1819" s="156"/>
      <c r="AT1819" s="152" t="s">
        <v>398</v>
      </c>
      <c r="AU1819" s="152" t="s">
        <v>91</v>
      </c>
      <c r="AV1819" s="12" t="s">
        <v>89</v>
      </c>
      <c r="AW1819" s="12" t="s">
        <v>42</v>
      </c>
      <c r="AX1819" s="12" t="s">
        <v>81</v>
      </c>
      <c r="AY1819" s="152" t="s">
        <v>386</v>
      </c>
    </row>
    <row r="1820" spans="2:65" s="13" customFormat="1" ht="10.199999999999999">
      <c r="B1820" s="157"/>
      <c r="D1820" s="151" t="s">
        <v>398</v>
      </c>
      <c r="E1820" s="164" t="s">
        <v>35</v>
      </c>
      <c r="F1820" s="158" t="s">
        <v>1581</v>
      </c>
      <c r="H1820" s="160">
        <v>5.5759999999999996</v>
      </c>
      <c r="I1820" s="161"/>
      <c r="L1820" s="157"/>
      <c r="M1820" s="162"/>
      <c r="T1820" s="163"/>
      <c r="AT1820" s="164" t="s">
        <v>398</v>
      </c>
      <c r="AU1820" s="164" t="s">
        <v>91</v>
      </c>
      <c r="AV1820" s="13" t="s">
        <v>91</v>
      </c>
      <c r="AW1820" s="13" t="s">
        <v>42</v>
      </c>
      <c r="AX1820" s="13" t="s">
        <v>81</v>
      </c>
      <c r="AY1820" s="164" t="s">
        <v>386</v>
      </c>
    </row>
    <row r="1821" spans="2:65" s="12" customFormat="1" ht="10.199999999999999">
      <c r="B1821" s="150"/>
      <c r="D1821" s="151" t="s">
        <v>398</v>
      </c>
      <c r="E1821" s="152" t="s">
        <v>35</v>
      </c>
      <c r="F1821" s="153" t="s">
        <v>1582</v>
      </c>
      <c r="H1821" s="152" t="s">
        <v>35</v>
      </c>
      <c r="I1821" s="154"/>
      <c r="L1821" s="150"/>
      <c r="M1821" s="155"/>
      <c r="T1821" s="156"/>
      <c r="AT1821" s="152" t="s">
        <v>398</v>
      </c>
      <c r="AU1821" s="152" t="s">
        <v>91</v>
      </c>
      <c r="AV1821" s="12" t="s">
        <v>89</v>
      </c>
      <c r="AW1821" s="12" t="s">
        <v>42</v>
      </c>
      <c r="AX1821" s="12" t="s">
        <v>81</v>
      </c>
      <c r="AY1821" s="152" t="s">
        <v>386</v>
      </c>
    </row>
    <row r="1822" spans="2:65" s="13" customFormat="1" ht="10.199999999999999">
      <c r="B1822" s="157"/>
      <c r="D1822" s="151" t="s">
        <v>398</v>
      </c>
      <c r="E1822" s="164" t="s">
        <v>35</v>
      </c>
      <c r="F1822" s="158" t="s">
        <v>1583</v>
      </c>
      <c r="H1822" s="160">
        <v>0.80800000000000005</v>
      </c>
      <c r="I1822" s="161"/>
      <c r="L1822" s="157"/>
      <c r="M1822" s="162"/>
      <c r="T1822" s="163"/>
      <c r="AT1822" s="164" t="s">
        <v>398</v>
      </c>
      <c r="AU1822" s="164" t="s">
        <v>91</v>
      </c>
      <c r="AV1822" s="13" t="s">
        <v>91</v>
      </c>
      <c r="AW1822" s="13" t="s">
        <v>42</v>
      </c>
      <c r="AX1822" s="13" t="s">
        <v>81</v>
      </c>
      <c r="AY1822" s="164" t="s">
        <v>386</v>
      </c>
    </row>
    <row r="1823" spans="2:65" s="14" customFormat="1" ht="10.199999999999999">
      <c r="B1823" s="178"/>
      <c r="D1823" s="151" t="s">
        <v>398</v>
      </c>
      <c r="E1823" s="179" t="s">
        <v>35</v>
      </c>
      <c r="F1823" s="180" t="s">
        <v>594</v>
      </c>
      <c r="H1823" s="181">
        <v>508.65899999999999</v>
      </c>
      <c r="I1823" s="182"/>
      <c r="L1823" s="178"/>
      <c r="M1823" s="183"/>
      <c r="T1823" s="184"/>
      <c r="AT1823" s="179" t="s">
        <v>398</v>
      </c>
      <c r="AU1823" s="179" t="s">
        <v>91</v>
      </c>
      <c r="AV1823" s="14" t="s">
        <v>116</v>
      </c>
      <c r="AW1823" s="14" t="s">
        <v>42</v>
      </c>
      <c r="AX1823" s="14" t="s">
        <v>89</v>
      </c>
      <c r="AY1823" s="179" t="s">
        <v>386</v>
      </c>
    </row>
    <row r="1824" spans="2:65" s="13" customFormat="1" ht="10.199999999999999">
      <c r="B1824" s="157"/>
      <c r="D1824" s="151" t="s">
        <v>398</v>
      </c>
      <c r="F1824" s="158" t="s">
        <v>1589</v>
      </c>
      <c r="H1824" s="160">
        <v>9664.5210000000006</v>
      </c>
      <c r="I1824" s="161"/>
      <c r="L1824" s="157"/>
      <c r="M1824" s="162"/>
      <c r="T1824" s="163"/>
      <c r="AT1824" s="164" t="s">
        <v>398</v>
      </c>
      <c r="AU1824" s="164" t="s">
        <v>91</v>
      </c>
      <c r="AV1824" s="13" t="s">
        <v>91</v>
      </c>
      <c r="AW1824" s="13" t="s">
        <v>4</v>
      </c>
      <c r="AX1824" s="13" t="s">
        <v>89</v>
      </c>
      <c r="AY1824" s="164" t="s">
        <v>386</v>
      </c>
    </row>
    <row r="1825" spans="2:65" s="1" customFormat="1" ht="37.799999999999997" customHeight="1">
      <c r="B1825" s="34"/>
      <c r="C1825" s="133" t="s">
        <v>1590</v>
      </c>
      <c r="D1825" s="133" t="s">
        <v>390</v>
      </c>
      <c r="E1825" s="134" t="s">
        <v>1591</v>
      </c>
      <c r="F1825" s="135" t="s">
        <v>1592</v>
      </c>
      <c r="G1825" s="136" t="s">
        <v>460</v>
      </c>
      <c r="H1825" s="137">
        <v>811.01499999999999</v>
      </c>
      <c r="I1825" s="138"/>
      <c r="J1825" s="139">
        <f>ROUND(I1825*H1825,2)</f>
        <v>0</v>
      </c>
      <c r="K1825" s="135" t="s">
        <v>394</v>
      </c>
      <c r="L1825" s="34"/>
      <c r="M1825" s="140" t="s">
        <v>35</v>
      </c>
      <c r="N1825" s="141" t="s">
        <v>52</v>
      </c>
      <c r="P1825" s="142">
        <f>O1825*H1825</f>
        <v>0</v>
      </c>
      <c r="Q1825" s="142">
        <v>0</v>
      </c>
      <c r="R1825" s="142">
        <f>Q1825*H1825</f>
        <v>0</v>
      </c>
      <c r="S1825" s="142">
        <v>0</v>
      </c>
      <c r="T1825" s="143">
        <f>S1825*H1825</f>
        <v>0</v>
      </c>
      <c r="AR1825" s="144" t="s">
        <v>116</v>
      </c>
      <c r="AT1825" s="144" t="s">
        <v>390</v>
      </c>
      <c r="AU1825" s="144" t="s">
        <v>91</v>
      </c>
      <c r="AY1825" s="18" t="s">
        <v>386</v>
      </c>
      <c r="BE1825" s="145">
        <f>IF(N1825="základní",J1825,0)</f>
        <v>0</v>
      </c>
      <c r="BF1825" s="145">
        <f>IF(N1825="snížená",J1825,0)</f>
        <v>0</v>
      </c>
      <c r="BG1825" s="145">
        <f>IF(N1825="zákl. přenesená",J1825,0)</f>
        <v>0</v>
      </c>
      <c r="BH1825" s="145">
        <f>IF(N1825="sníž. přenesená",J1825,0)</f>
        <v>0</v>
      </c>
      <c r="BI1825" s="145">
        <f>IF(N1825="nulová",J1825,0)</f>
        <v>0</v>
      </c>
      <c r="BJ1825" s="18" t="s">
        <v>89</v>
      </c>
      <c r="BK1825" s="145">
        <f>ROUND(I1825*H1825,2)</f>
        <v>0</v>
      </c>
      <c r="BL1825" s="18" t="s">
        <v>116</v>
      </c>
      <c r="BM1825" s="144" t="s">
        <v>1593</v>
      </c>
    </row>
    <row r="1826" spans="2:65" s="1" customFormat="1" ht="10.199999999999999">
      <c r="B1826" s="34"/>
      <c r="D1826" s="146" t="s">
        <v>396</v>
      </c>
      <c r="F1826" s="147" t="s">
        <v>1594</v>
      </c>
      <c r="I1826" s="148"/>
      <c r="L1826" s="34"/>
      <c r="M1826" s="149"/>
      <c r="T1826" s="55"/>
      <c r="AT1826" s="18" t="s">
        <v>396</v>
      </c>
      <c r="AU1826" s="18" t="s">
        <v>91</v>
      </c>
    </row>
    <row r="1827" spans="2:65" s="12" customFormat="1" ht="10.199999999999999">
      <c r="B1827" s="150"/>
      <c r="D1827" s="151" t="s">
        <v>398</v>
      </c>
      <c r="E1827" s="152" t="s">
        <v>35</v>
      </c>
      <c r="F1827" s="153" t="s">
        <v>1595</v>
      </c>
      <c r="H1827" s="152" t="s">
        <v>35</v>
      </c>
      <c r="I1827" s="154"/>
      <c r="L1827" s="150"/>
      <c r="M1827" s="155"/>
      <c r="T1827" s="156"/>
      <c r="AT1827" s="152" t="s">
        <v>398</v>
      </c>
      <c r="AU1827" s="152" t="s">
        <v>91</v>
      </c>
      <c r="AV1827" s="12" t="s">
        <v>89</v>
      </c>
      <c r="AW1827" s="12" t="s">
        <v>42</v>
      </c>
      <c r="AX1827" s="12" t="s">
        <v>81</v>
      </c>
      <c r="AY1827" s="152" t="s">
        <v>386</v>
      </c>
    </row>
    <row r="1828" spans="2:65" s="13" customFormat="1" ht="10.199999999999999">
      <c r="B1828" s="157"/>
      <c r="D1828" s="151" t="s">
        <v>398</v>
      </c>
      <c r="E1828" s="164" t="s">
        <v>35</v>
      </c>
      <c r="F1828" s="158" t="s">
        <v>1596</v>
      </c>
      <c r="H1828" s="160">
        <v>514.26300000000003</v>
      </c>
      <c r="I1828" s="161"/>
      <c r="L1828" s="157"/>
      <c r="M1828" s="162"/>
      <c r="T1828" s="163"/>
      <c r="AT1828" s="164" t="s">
        <v>398</v>
      </c>
      <c r="AU1828" s="164" t="s">
        <v>91</v>
      </c>
      <c r="AV1828" s="13" t="s">
        <v>91</v>
      </c>
      <c r="AW1828" s="13" t="s">
        <v>42</v>
      </c>
      <c r="AX1828" s="13" t="s">
        <v>81</v>
      </c>
      <c r="AY1828" s="164" t="s">
        <v>386</v>
      </c>
    </row>
    <row r="1829" spans="2:65" s="12" customFormat="1" ht="10.199999999999999">
      <c r="B1829" s="150"/>
      <c r="D1829" s="151" t="s">
        <v>398</v>
      </c>
      <c r="E1829" s="152" t="s">
        <v>35</v>
      </c>
      <c r="F1829" s="153" t="s">
        <v>1597</v>
      </c>
      <c r="H1829" s="152" t="s">
        <v>35</v>
      </c>
      <c r="I1829" s="154"/>
      <c r="L1829" s="150"/>
      <c r="M1829" s="155"/>
      <c r="T1829" s="156"/>
      <c r="AT1829" s="152" t="s">
        <v>398</v>
      </c>
      <c r="AU1829" s="152" t="s">
        <v>91</v>
      </c>
      <c r="AV1829" s="12" t="s">
        <v>89</v>
      </c>
      <c r="AW1829" s="12" t="s">
        <v>42</v>
      </c>
      <c r="AX1829" s="12" t="s">
        <v>81</v>
      </c>
      <c r="AY1829" s="152" t="s">
        <v>386</v>
      </c>
    </row>
    <row r="1830" spans="2:65" s="13" customFormat="1" ht="10.199999999999999">
      <c r="B1830" s="157"/>
      <c r="D1830" s="151" t="s">
        <v>398</v>
      </c>
      <c r="E1830" s="164" t="s">
        <v>35</v>
      </c>
      <c r="F1830" s="158" t="s">
        <v>1598</v>
      </c>
      <c r="H1830" s="160">
        <v>296.75200000000001</v>
      </c>
      <c r="I1830" s="161"/>
      <c r="L1830" s="157"/>
      <c r="M1830" s="162"/>
      <c r="T1830" s="163"/>
      <c r="AT1830" s="164" t="s">
        <v>398</v>
      </c>
      <c r="AU1830" s="164" t="s">
        <v>91</v>
      </c>
      <c r="AV1830" s="13" t="s">
        <v>91</v>
      </c>
      <c r="AW1830" s="13" t="s">
        <v>42</v>
      </c>
      <c r="AX1830" s="13" t="s">
        <v>81</v>
      </c>
      <c r="AY1830" s="164" t="s">
        <v>386</v>
      </c>
    </row>
    <row r="1831" spans="2:65" s="14" customFormat="1" ht="10.199999999999999">
      <c r="B1831" s="178"/>
      <c r="D1831" s="151" t="s">
        <v>398</v>
      </c>
      <c r="E1831" s="179" t="s">
        <v>35</v>
      </c>
      <c r="F1831" s="180" t="s">
        <v>594</v>
      </c>
      <c r="H1831" s="181">
        <v>811.01499999999999</v>
      </c>
      <c r="I1831" s="182"/>
      <c r="L1831" s="178"/>
      <c r="M1831" s="183"/>
      <c r="T1831" s="184"/>
      <c r="AT1831" s="179" t="s">
        <v>398</v>
      </c>
      <c r="AU1831" s="179" t="s">
        <v>91</v>
      </c>
      <c r="AV1831" s="14" t="s">
        <v>116</v>
      </c>
      <c r="AW1831" s="14" t="s">
        <v>42</v>
      </c>
      <c r="AX1831" s="14" t="s">
        <v>89</v>
      </c>
      <c r="AY1831" s="179" t="s">
        <v>386</v>
      </c>
    </row>
    <row r="1832" spans="2:65" s="1" customFormat="1" ht="37.799999999999997" customHeight="1">
      <c r="B1832" s="34"/>
      <c r="C1832" s="133" t="s">
        <v>1599</v>
      </c>
      <c r="D1832" s="133" t="s">
        <v>390</v>
      </c>
      <c r="E1832" s="134" t="s">
        <v>1600</v>
      </c>
      <c r="F1832" s="135" t="s">
        <v>1586</v>
      </c>
      <c r="G1832" s="136" t="s">
        <v>460</v>
      </c>
      <c r="H1832" s="137">
        <v>15409.285</v>
      </c>
      <c r="I1832" s="138"/>
      <c r="J1832" s="139">
        <f>ROUND(I1832*H1832,2)</f>
        <v>0</v>
      </c>
      <c r="K1832" s="135" t="s">
        <v>394</v>
      </c>
      <c r="L1832" s="34"/>
      <c r="M1832" s="140" t="s">
        <v>35</v>
      </c>
      <c r="N1832" s="141" t="s">
        <v>52</v>
      </c>
      <c r="P1832" s="142">
        <f>O1832*H1832</f>
        <v>0</v>
      </c>
      <c r="Q1832" s="142">
        <v>0</v>
      </c>
      <c r="R1832" s="142">
        <f>Q1832*H1832</f>
        <v>0</v>
      </c>
      <c r="S1832" s="142">
        <v>0</v>
      </c>
      <c r="T1832" s="143">
        <f>S1832*H1832</f>
        <v>0</v>
      </c>
      <c r="AR1832" s="144" t="s">
        <v>116</v>
      </c>
      <c r="AT1832" s="144" t="s">
        <v>390</v>
      </c>
      <c r="AU1832" s="144" t="s">
        <v>91</v>
      </c>
      <c r="AY1832" s="18" t="s">
        <v>386</v>
      </c>
      <c r="BE1832" s="145">
        <f>IF(N1832="základní",J1832,0)</f>
        <v>0</v>
      </c>
      <c r="BF1832" s="145">
        <f>IF(N1832="snížená",J1832,0)</f>
        <v>0</v>
      </c>
      <c r="BG1832" s="145">
        <f>IF(N1832="zákl. přenesená",J1832,0)</f>
        <v>0</v>
      </c>
      <c r="BH1832" s="145">
        <f>IF(N1832="sníž. přenesená",J1832,0)</f>
        <v>0</v>
      </c>
      <c r="BI1832" s="145">
        <f>IF(N1832="nulová",J1832,0)</f>
        <v>0</v>
      </c>
      <c r="BJ1832" s="18" t="s">
        <v>89</v>
      </c>
      <c r="BK1832" s="145">
        <f>ROUND(I1832*H1832,2)</f>
        <v>0</v>
      </c>
      <c r="BL1832" s="18" t="s">
        <v>116</v>
      </c>
      <c r="BM1832" s="144" t="s">
        <v>1601</v>
      </c>
    </row>
    <row r="1833" spans="2:65" s="1" customFormat="1" ht="10.199999999999999">
      <c r="B1833" s="34"/>
      <c r="D1833" s="146" t="s">
        <v>396</v>
      </c>
      <c r="F1833" s="147" t="s">
        <v>1602</v>
      </c>
      <c r="I1833" s="148"/>
      <c r="L1833" s="34"/>
      <c r="M1833" s="149"/>
      <c r="T1833" s="55"/>
      <c r="AT1833" s="18" t="s">
        <v>396</v>
      </c>
      <c r="AU1833" s="18" t="s">
        <v>91</v>
      </c>
    </row>
    <row r="1834" spans="2:65" s="12" customFormat="1" ht="10.199999999999999">
      <c r="B1834" s="150"/>
      <c r="D1834" s="151" t="s">
        <v>398</v>
      </c>
      <c r="E1834" s="152" t="s">
        <v>35</v>
      </c>
      <c r="F1834" s="153" t="s">
        <v>1595</v>
      </c>
      <c r="H1834" s="152" t="s">
        <v>35</v>
      </c>
      <c r="I1834" s="154"/>
      <c r="L1834" s="150"/>
      <c r="M1834" s="155"/>
      <c r="T1834" s="156"/>
      <c r="AT1834" s="152" t="s">
        <v>398</v>
      </c>
      <c r="AU1834" s="152" t="s">
        <v>91</v>
      </c>
      <c r="AV1834" s="12" t="s">
        <v>89</v>
      </c>
      <c r="AW1834" s="12" t="s">
        <v>42</v>
      </c>
      <c r="AX1834" s="12" t="s">
        <v>81</v>
      </c>
      <c r="AY1834" s="152" t="s">
        <v>386</v>
      </c>
    </row>
    <row r="1835" spans="2:65" s="13" customFormat="1" ht="10.199999999999999">
      <c r="B1835" s="157"/>
      <c r="D1835" s="151" t="s">
        <v>398</v>
      </c>
      <c r="E1835" s="164" t="s">
        <v>35</v>
      </c>
      <c r="F1835" s="158" t="s">
        <v>1596</v>
      </c>
      <c r="H1835" s="160">
        <v>514.26300000000003</v>
      </c>
      <c r="I1835" s="161"/>
      <c r="L1835" s="157"/>
      <c r="M1835" s="162"/>
      <c r="T1835" s="163"/>
      <c r="AT1835" s="164" t="s">
        <v>398</v>
      </c>
      <c r="AU1835" s="164" t="s">
        <v>91</v>
      </c>
      <c r="AV1835" s="13" t="s">
        <v>91</v>
      </c>
      <c r="AW1835" s="13" t="s">
        <v>42</v>
      </c>
      <c r="AX1835" s="13" t="s">
        <v>81</v>
      </c>
      <c r="AY1835" s="164" t="s">
        <v>386</v>
      </c>
    </row>
    <row r="1836" spans="2:65" s="12" customFormat="1" ht="10.199999999999999">
      <c r="B1836" s="150"/>
      <c r="D1836" s="151" t="s">
        <v>398</v>
      </c>
      <c r="E1836" s="152" t="s">
        <v>35</v>
      </c>
      <c r="F1836" s="153" t="s">
        <v>1597</v>
      </c>
      <c r="H1836" s="152" t="s">
        <v>35</v>
      </c>
      <c r="I1836" s="154"/>
      <c r="L1836" s="150"/>
      <c r="M1836" s="155"/>
      <c r="T1836" s="156"/>
      <c r="AT1836" s="152" t="s">
        <v>398</v>
      </c>
      <c r="AU1836" s="152" t="s">
        <v>91</v>
      </c>
      <c r="AV1836" s="12" t="s">
        <v>89</v>
      </c>
      <c r="AW1836" s="12" t="s">
        <v>42</v>
      </c>
      <c r="AX1836" s="12" t="s">
        <v>81</v>
      </c>
      <c r="AY1836" s="152" t="s">
        <v>386</v>
      </c>
    </row>
    <row r="1837" spans="2:65" s="13" customFormat="1" ht="10.199999999999999">
      <c r="B1837" s="157"/>
      <c r="D1837" s="151" t="s">
        <v>398</v>
      </c>
      <c r="E1837" s="164" t="s">
        <v>35</v>
      </c>
      <c r="F1837" s="158" t="s">
        <v>1598</v>
      </c>
      <c r="H1837" s="160">
        <v>296.75200000000001</v>
      </c>
      <c r="I1837" s="161"/>
      <c r="L1837" s="157"/>
      <c r="M1837" s="162"/>
      <c r="T1837" s="163"/>
      <c r="AT1837" s="164" t="s">
        <v>398</v>
      </c>
      <c r="AU1837" s="164" t="s">
        <v>91</v>
      </c>
      <c r="AV1837" s="13" t="s">
        <v>91</v>
      </c>
      <c r="AW1837" s="13" t="s">
        <v>42</v>
      </c>
      <c r="AX1837" s="13" t="s">
        <v>81</v>
      </c>
      <c r="AY1837" s="164" t="s">
        <v>386</v>
      </c>
    </row>
    <row r="1838" spans="2:65" s="14" customFormat="1" ht="10.199999999999999">
      <c r="B1838" s="178"/>
      <c r="D1838" s="151" t="s">
        <v>398</v>
      </c>
      <c r="E1838" s="179" t="s">
        <v>35</v>
      </c>
      <c r="F1838" s="180" t="s">
        <v>594</v>
      </c>
      <c r="H1838" s="181">
        <v>811.01499999999999</v>
      </c>
      <c r="I1838" s="182"/>
      <c r="L1838" s="178"/>
      <c r="M1838" s="183"/>
      <c r="T1838" s="184"/>
      <c r="AT1838" s="179" t="s">
        <v>398</v>
      </c>
      <c r="AU1838" s="179" t="s">
        <v>91</v>
      </c>
      <c r="AV1838" s="14" t="s">
        <v>116</v>
      </c>
      <c r="AW1838" s="14" t="s">
        <v>42</v>
      </c>
      <c r="AX1838" s="14" t="s">
        <v>89</v>
      </c>
      <c r="AY1838" s="179" t="s">
        <v>386</v>
      </c>
    </row>
    <row r="1839" spans="2:65" s="13" customFormat="1" ht="10.199999999999999">
      <c r="B1839" s="157"/>
      <c r="D1839" s="151" t="s">
        <v>398</v>
      </c>
      <c r="F1839" s="158" t="s">
        <v>1603</v>
      </c>
      <c r="H1839" s="160">
        <v>15409.285</v>
      </c>
      <c r="I1839" s="161"/>
      <c r="L1839" s="157"/>
      <c r="M1839" s="162"/>
      <c r="T1839" s="163"/>
      <c r="AT1839" s="164" t="s">
        <v>398</v>
      </c>
      <c r="AU1839" s="164" t="s">
        <v>91</v>
      </c>
      <c r="AV1839" s="13" t="s">
        <v>91</v>
      </c>
      <c r="AW1839" s="13" t="s">
        <v>4</v>
      </c>
      <c r="AX1839" s="13" t="s">
        <v>89</v>
      </c>
      <c r="AY1839" s="164" t="s">
        <v>386</v>
      </c>
    </row>
    <row r="1840" spans="2:65" s="1" customFormat="1" ht="37.799999999999997" customHeight="1">
      <c r="B1840" s="34"/>
      <c r="C1840" s="133" t="s">
        <v>1604</v>
      </c>
      <c r="D1840" s="133" t="s">
        <v>390</v>
      </c>
      <c r="E1840" s="134" t="s">
        <v>1605</v>
      </c>
      <c r="F1840" s="135" t="s">
        <v>1606</v>
      </c>
      <c r="G1840" s="136" t="s">
        <v>460</v>
      </c>
      <c r="H1840" s="137">
        <v>107.11</v>
      </c>
      <c r="I1840" s="138"/>
      <c r="J1840" s="139">
        <f>ROUND(I1840*H1840,2)</f>
        <v>0</v>
      </c>
      <c r="K1840" s="135" t="s">
        <v>394</v>
      </c>
      <c r="L1840" s="34"/>
      <c r="M1840" s="140" t="s">
        <v>35</v>
      </c>
      <c r="N1840" s="141" t="s">
        <v>52</v>
      </c>
      <c r="P1840" s="142">
        <f>O1840*H1840</f>
        <v>0</v>
      </c>
      <c r="Q1840" s="142">
        <v>0</v>
      </c>
      <c r="R1840" s="142">
        <f>Q1840*H1840</f>
        <v>0</v>
      </c>
      <c r="S1840" s="142">
        <v>0</v>
      </c>
      <c r="T1840" s="143">
        <f>S1840*H1840</f>
        <v>0</v>
      </c>
      <c r="AR1840" s="144" t="s">
        <v>116</v>
      </c>
      <c r="AT1840" s="144" t="s">
        <v>390</v>
      </c>
      <c r="AU1840" s="144" t="s">
        <v>91</v>
      </c>
      <c r="AY1840" s="18" t="s">
        <v>386</v>
      </c>
      <c r="BE1840" s="145">
        <f>IF(N1840="základní",J1840,0)</f>
        <v>0</v>
      </c>
      <c r="BF1840" s="145">
        <f>IF(N1840="snížená",J1840,0)</f>
        <v>0</v>
      </c>
      <c r="BG1840" s="145">
        <f>IF(N1840="zákl. přenesená",J1840,0)</f>
        <v>0</v>
      </c>
      <c r="BH1840" s="145">
        <f>IF(N1840="sníž. přenesená",J1840,0)</f>
        <v>0</v>
      </c>
      <c r="BI1840" s="145">
        <f>IF(N1840="nulová",J1840,0)</f>
        <v>0</v>
      </c>
      <c r="BJ1840" s="18" t="s">
        <v>89</v>
      </c>
      <c r="BK1840" s="145">
        <f>ROUND(I1840*H1840,2)</f>
        <v>0</v>
      </c>
      <c r="BL1840" s="18" t="s">
        <v>116</v>
      </c>
      <c r="BM1840" s="144" t="s">
        <v>1607</v>
      </c>
    </row>
    <row r="1841" spans="2:65" s="1" customFormat="1" ht="10.199999999999999">
      <c r="B1841" s="34"/>
      <c r="D1841" s="146" t="s">
        <v>396</v>
      </c>
      <c r="F1841" s="147" t="s">
        <v>1608</v>
      </c>
      <c r="I1841" s="148"/>
      <c r="L1841" s="34"/>
      <c r="M1841" s="149"/>
      <c r="T1841" s="55"/>
      <c r="AT1841" s="18" t="s">
        <v>396</v>
      </c>
      <c r="AU1841" s="18" t="s">
        <v>91</v>
      </c>
    </row>
    <row r="1842" spans="2:65" s="12" customFormat="1" ht="10.199999999999999">
      <c r="B1842" s="150"/>
      <c r="D1842" s="151" t="s">
        <v>398</v>
      </c>
      <c r="E1842" s="152" t="s">
        <v>35</v>
      </c>
      <c r="F1842" s="153" t="s">
        <v>1609</v>
      </c>
      <c r="H1842" s="152" t="s">
        <v>35</v>
      </c>
      <c r="I1842" s="154"/>
      <c r="L1842" s="150"/>
      <c r="M1842" s="155"/>
      <c r="T1842" s="156"/>
      <c r="AT1842" s="152" t="s">
        <v>398</v>
      </c>
      <c r="AU1842" s="152" t="s">
        <v>91</v>
      </c>
      <c r="AV1842" s="12" t="s">
        <v>89</v>
      </c>
      <c r="AW1842" s="12" t="s">
        <v>42</v>
      </c>
      <c r="AX1842" s="12" t="s">
        <v>81</v>
      </c>
      <c r="AY1842" s="152" t="s">
        <v>386</v>
      </c>
    </row>
    <row r="1843" spans="2:65" s="13" customFormat="1" ht="10.199999999999999">
      <c r="B1843" s="157"/>
      <c r="D1843" s="151" t="s">
        <v>398</v>
      </c>
      <c r="E1843" s="164" t="s">
        <v>35</v>
      </c>
      <c r="F1843" s="158" t="s">
        <v>1610</v>
      </c>
      <c r="H1843" s="160">
        <v>19.009</v>
      </c>
      <c r="I1843" s="161"/>
      <c r="L1843" s="157"/>
      <c r="M1843" s="162"/>
      <c r="T1843" s="163"/>
      <c r="AT1843" s="164" t="s">
        <v>398</v>
      </c>
      <c r="AU1843" s="164" t="s">
        <v>91</v>
      </c>
      <c r="AV1843" s="13" t="s">
        <v>91</v>
      </c>
      <c r="AW1843" s="13" t="s">
        <v>42</v>
      </c>
      <c r="AX1843" s="13" t="s">
        <v>81</v>
      </c>
      <c r="AY1843" s="164" t="s">
        <v>386</v>
      </c>
    </row>
    <row r="1844" spans="2:65" s="12" customFormat="1" ht="10.199999999999999">
      <c r="B1844" s="150"/>
      <c r="D1844" s="151" t="s">
        <v>398</v>
      </c>
      <c r="E1844" s="152" t="s">
        <v>35</v>
      </c>
      <c r="F1844" s="153" t="s">
        <v>1611</v>
      </c>
      <c r="H1844" s="152" t="s">
        <v>35</v>
      </c>
      <c r="I1844" s="154"/>
      <c r="L1844" s="150"/>
      <c r="M1844" s="155"/>
      <c r="T1844" s="156"/>
      <c r="AT1844" s="152" t="s">
        <v>398</v>
      </c>
      <c r="AU1844" s="152" t="s">
        <v>91</v>
      </c>
      <c r="AV1844" s="12" t="s">
        <v>89</v>
      </c>
      <c r="AW1844" s="12" t="s">
        <v>42</v>
      </c>
      <c r="AX1844" s="12" t="s">
        <v>81</v>
      </c>
      <c r="AY1844" s="152" t="s">
        <v>386</v>
      </c>
    </row>
    <row r="1845" spans="2:65" s="13" customFormat="1" ht="10.199999999999999">
      <c r="B1845" s="157"/>
      <c r="D1845" s="151" t="s">
        <v>398</v>
      </c>
      <c r="E1845" s="164" t="s">
        <v>35</v>
      </c>
      <c r="F1845" s="158" t="s">
        <v>1612</v>
      </c>
      <c r="H1845" s="160">
        <v>4.5119999999999996</v>
      </c>
      <c r="I1845" s="161"/>
      <c r="L1845" s="157"/>
      <c r="M1845" s="162"/>
      <c r="T1845" s="163"/>
      <c r="AT1845" s="164" t="s">
        <v>398</v>
      </c>
      <c r="AU1845" s="164" t="s">
        <v>91</v>
      </c>
      <c r="AV1845" s="13" t="s">
        <v>91</v>
      </c>
      <c r="AW1845" s="13" t="s">
        <v>42</v>
      </c>
      <c r="AX1845" s="13" t="s">
        <v>81</v>
      </c>
      <c r="AY1845" s="164" t="s">
        <v>386</v>
      </c>
    </row>
    <row r="1846" spans="2:65" s="12" customFormat="1" ht="10.199999999999999">
      <c r="B1846" s="150"/>
      <c r="D1846" s="151" t="s">
        <v>398</v>
      </c>
      <c r="E1846" s="152" t="s">
        <v>35</v>
      </c>
      <c r="F1846" s="153" t="s">
        <v>1613</v>
      </c>
      <c r="H1846" s="152" t="s">
        <v>35</v>
      </c>
      <c r="I1846" s="154"/>
      <c r="L1846" s="150"/>
      <c r="M1846" s="155"/>
      <c r="T1846" s="156"/>
      <c r="AT1846" s="152" t="s">
        <v>398</v>
      </c>
      <c r="AU1846" s="152" t="s">
        <v>91</v>
      </c>
      <c r="AV1846" s="12" t="s">
        <v>89</v>
      </c>
      <c r="AW1846" s="12" t="s">
        <v>42</v>
      </c>
      <c r="AX1846" s="12" t="s">
        <v>81</v>
      </c>
      <c r="AY1846" s="152" t="s">
        <v>386</v>
      </c>
    </row>
    <row r="1847" spans="2:65" s="13" customFormat="1" ht="10.199999999999999">
      <c r="B1847" s="157"/>
      <c r="D1847" s="151" t="s">
        <v>398</v>
      </c>
      <c r="E1847" s="164" t="s">
        <v>35</v>
      </c>
      <c r="F1847" s="158" t="s">
        <v>1614</v>
      </c>
      <c r="H1847" s="160">
        <v>79.665000000000006</v>
      </c>
      <c r="I1847" s="161"/>
      <c r="L1847" s="157"/>
      <c r="M1847" s="162"/>
      <c r="T1847" s="163"/>
      <c r="AT1847" s="164" t="s">
        <v>398</v>
      </c>
      <c r="AU1847" s="164" t="s">
        <v>91</v>
      </c>
      <c r="AV1847" s="13" t="s">
        <v>91</v>
      </c>
      <c r="AW1847" s="13" t="s">
        <v>42</v>
      </c>
      <c r="AX1847" s="13" t="s">
        <v>81</v>
      </c>
      <c r="AY1847" s="164" t="s">
        <v>386</v>
      </c>
    </row>
    <row r="1848" spans="2:65" s="12" customFormat="1" ht="10.199999999999999">
      <c r="B1848" s="150"/>
      <c r="D1848" s="151" t="s">
        <v>398</v>
      </c>
      <c r="E1848" s="152" t="s">
        <v>35</v>
      </c>
      <c r="F1848" s="153" t="s">
        <v>1615</v>
      </c>
      <c r="H1848" s="152" t="s">
        <v>35</v>
      </c>
      <c r="I1848" s="154"/>
      <c r="L1848" s="150"/>
      <c r="M1848" s="155"/>
      <c r="T1848" s="156"/>
      <c r="AT1848" s="152" t="s">
        <v>398</v>
      </c>
      <c r="AU1848" s="152" t="s">
        <v>91</v>
      </c>
      <c r="AV1848" s="12" t="s">
        <v>89</v>
      </c>
      <c r="AW1848" s="12" t="s">
        <v>42</v>
      </c>
      <c r="AX1848" s="12" t="s">
        <v>81</v>
      </c>
      <c r="AY1848" s="152" t="s">
        <v>386</v>
      </c>
    </row>
    <row r="1849" spans="2:65" s="13" customFormat="1" ht="10.199999999999999">
      <c r="B1849" s="157"/>
      <c r="D1849" s="151" t="s">
        <v>398</v>
      </c>
      <c r="E1849" s="164" t="s">
        <v>35</v>
      </c>
      <c r="F1849" s="158" t="s">
        <v>1616</v>
      </c>
      <c r="H1849" s="160">
        <v>2.8740000000000001</v>
      </c>
      <c r="I1849" s="161"/>
      <c r="L1849" s="157"/>
      <c r="M1849" s="162"/>
      <c r="T1849" s="163"/>
      <c r="AT1849" s="164" t="s">
        <v>398</v>
      </c>
      <c r="AU1849" s="164" t="s">
        <v>91</v>
      </c>
      <c r="AV1849" s="13" t="s">
        <v>91</v>
      </c>
      <c r="AW1849" s="13" t="s">
        <v>42</v>
      </c>
      <c r="AX1849" s="13" t="s">
        <v>81</v>
      </c>
      <c r="AY1849" s="164" t="s">
        <v>386</v>
      </c>
    </row>
    <row r="1850" spans="2:65" s="12" customFormat="1" ht="10.199999999999999">
      <c r="B1850" s="150"/>
      <c r="D1850" s="151" t="s">
        <v>398</v>
      </c>
      <c r="E1850" s="152" t="s">
        <v>35</v>
      </c>
      <c r="F1850" s="153" t="s">
        <v>1617</v>
      </c>
      <c r="H1850" s="152" t="s">
        <v>35</v>
      </c>
      <c r="I1850" s="154"/>
      <c r="L1850" s="150"/>
      <c r="M1850" s="155"/>
      <c r="T1850" s="156"/>
      <c r="AT1850" s="152" t="s">
        <v>398</v>
      </c>
      <c r="AU1850" s="152" t="s">
        <v>91</v>
      </c>
      <c r="AV1850" s="12" t="s">
        <v>89</v>
      </c>
      <c r="AW1850" s="12" t="s">
        <v>42</v>
      </c>
      <c r="AX1850" s="12" t="s">
        <v>81</v>
      </c>
      <c r="AY1850" s="152" t="s">
        <v>386</v>
      </c>
    </row>
    <row r="1851" spans="2:65" s="13" customFormat="1" ht="10.199999999999999">
      <c r="B1851" s="157"/>
      <c r="D1851" s="151" t="s">
        <v>398</v>
      </c>
      <c r="E1851" s="164" t="s">
        <v>35</v>
      </c>
      <c r="F1851" s="158" t="s">
        <v>1618</v>
      </c>
      <c r="H1851" s="160">
        <v>1.05</v>
      </c>
      <c r="I1851" s="161"/>
      <c r="L1851" s="157"/>
      <c r="M1851" s="162"/>
      <c r="T1851" s="163"/>
      <c r="AT1851" s="164" t="s">
        <v>398</v>
      </c>
      <c r="AU1851" s="164" t="s">
        <v>91</v>
      </c>
      <c r="AV1851" s="13" t="s">
        <v>91</v>
      </c>
      <c r="AW1851" s="13" t="s">
        <v>42</v>
      </c>
      <c r="AX1851" s="13" t="s">
        <v>81</v>
      </c>
      <c r="AY1851" s="164" t="s">
        <v>386</v>
      </c>
    </row>
    <row r="1852" spans="2:65" s="14" customFormat="1" ht="10.199999999999999">
      <c r="B1852" s="178"/>
      <c r="D1852" s="151" t="s">
        <v>398</v>
      </c>
      <c r="E1852" s="179" t="s">
        <v>35</v>
      </c>
      <c r="F1852" s="180" t="s">
        <v>594</v>
      </c>
      <c r="H1852" s="181">
        <v>107.11</v>
      </c>
      <c r="I1852" s="182"/>
      <c r="L1852" s="178"/>
      <c r="M1852" s="183"/>
      <c r="T1852" s="184"/>
      <c r="AT1852" s="179" t="s">
        <v>398</v>
      </c>
      <c r="AU1852" s="179" t="s">
        <v>91</v>
      </c>
      <c r="AV1852" s="14" t="s">
        <v>116</v>
      </c>
      <c r="AW1852" s="14" t="s">
        <v>42</v>
      </c>
      <c r="AX1852" s="14" t="s">
        <v>89</v>
      </c>
      <c r="AY1852" s="179" t="s">
        <v>386</v>
      </c>
    </row>
    <row r="1853" spans="2:65" s="1" customFormat="1" ht="49.05" customHeight="1">
      <c r="B1853" s="34"/>
      <c r="C1853" s="133" t="s">
        <v>1619</v>
      </c>
      <c r="D1853" s="133" t="s">
        <v>390</v>
      </c>
      <c r="E1853" s="134" t="s">
        <v>1620</v>
      </c>
      <c r="F1853" s="135" t="s">
        <v>1621</v>
      </c>
      <c r="G1853" s="136" t="s">
        <v>460</v>
      </c>
      <c r="H1853" s="137">
        <v>2035.09</v>
      </c>
      <c r="I1853" s="138"/>
      <c r="J1853" s="139">
        <f>ROUND(I1853*H1853,2)</f>
        <v>0</v>
      </c>
      <c r="K1853" s="135" t="s">
        <v>394</v>
      </c>
      <c r="L1853" s="34"/>
      <c r="M1853" s="140" t="s">
        <v>35</v>
      </c>
      <c r="N1853" s="141" t="s">
        <v>52</v>
      </c>
      <c r="P1853" s="142">
        <f>O1853*H1853</f>
        <v>0</v>
      </c>
      <c r="Q1853" s="142">
        <v>0</v>
      </c>
      <c r="R1853" s="142">
        <f>Q1853*H1853</f>
        <v>0</v>
      </c>
      <c r="S1853" s="142">
        <v>0</v>
      </c>
      <c r="T1853" s="143">
        <f>S1853*H1853</f>
        <v>0</v>
      </c>
      <c r="AR1853" s="144" t="s">
        <v>116</v>
      </c>
      <c r="AT1853" s="144" t="s">
        <v>390</v>
      </c>
      <c r="AU1853" s="144" t="s">
        <v>91</v>
      </c>
      <c r="AY1853" s="18" t="s">
        <v>386</v>
      </c>
      <c r="BE1853" s="145">
        <f>IF(N1853="základní",J1853,0)</f>
        <v>0</v>
      </c>
      <c r="BF1853" s="145">
        <f>IF(N1853="snížená",J1853,0)</f>
        <v>0</v>
      </c>
      <c r="BG1853" s="145">
        <f>IF(N1853="zákl. přenesená",J1853,0)</f>
        <v>0</v>
      </c>
      <c r="BH1853" s="145">
        <f>IF(N1853="sníž. přenesená",J1853,0)</f>
        <v>0</v>
      </c>
      <c r="BI1853" s="145">
        <f>IF(N1853="nulová",J1853,0)</f>
        <v>0</v>
      </c>
      <c r="BJ1853" s="18" t="s">
        <v>89</v>
      </c>
      <c r="BK1853" s="145">
        <f>ROUND(I1853*H1853,2)</f>
        <v>0</v>
      </c>
      <c r="BL1853" s="18" t="s">
        <v>116</v>
      </c>
      <c r="BM1853" s="144" t="s">
        <v>1622</v>
      </c>
    </row>
    <row r="1854" spans="2:65" s="1" customFormat="1" ht="10.199999999999999">
      <c r="B1854" s="34"/>
      <c r="D1854" s="146" t="s">
        <v>396</v>
      </c>
      <c r="F1854" s="147" t="s">
        <v>1623</v>
      </c>
      <c r="I1854" s="148"/>
      <c r="L1854" s="34"/>
      <c r="M1854" s="149"/>
      <c r="T1854" s="55"/>
      <c r="AT1854" s="18" t="s">
        <v>396</v>
      </c>
      <c r="AU1854" s="18" t="s">
        <v>91</v>
      </c>
    </row>
    <row r="1855" spans="2:65" s="12" customFormat="1" ht="10.199999999999999">
      <c r="B1855" s="150"/>
      <c r="D1855" s="151" t="s">
        <v>398</v>
      </c>
      <c r="E1855" s="152" t="s">
        <v>35</v>
      </c>
      <c r="F1855" s="153" t="s">
        <v>1609</v>
      </c>
      <c r="H1855" s="152" t="s">
        <v>35</v>
      </c>
      <c r="I1855" s="154"/>
      <c r="L1855" s="150"/>
      <c r="M1855" s="155"/>
      <c r="T1855" s="156"/>
      <c r="AT1855" s="152" t="s">
        <v>398</v>
      </c>
      <c r="AU1855" s="152" t="s">
        <v>91</v>
      </c>
      <c r="AV1855" s="12" t="s">
        <v>89</v>
      </c>
      <c r="AW1855" s="12" t="s">
        <v>42</v>
      </c>
      <c r="AX1855" s="12" t="s">
        <v>81</v>
      </c>
      <c r="AY1855" s="152" t="s">
        <v>386</v>
      </c>
    </row>
    <row r="1856" spans="2:65" s="13" customFormat="1" ht="10.199999999999999">
      <c r="B1856" s="157"/>
      <c r="D1856" s="151" t="s">
        <v>398</v>
      </c>
      <c r="E1856" s="164" t="s">
        <v>35</v>
      </c>
      <c r="F1856" s="158" t="s">
        <v>1610</v>
      </c>
      <c r="H1856" s="160">
        <v>19.009</v>
      </c>
      <c r="I1856" s="161"/>
      <c r="L1856" s="157"/>
      <c r="M1856" s="162"/>
      <c r="T1856" s="163"/>
      <c r="AT1856" s="164" t="s">
        <v>398</v>
      </c>
      <c r="AU1856" s="164" t="s">
        <v>91</v>
      </c>
      <c r="AV1856" s="13" t="s">
        <v>91</v>
      </c>
      <c r="AW1856" s="13" t="s">
        <v>42</v>
      </c>
      <c r="AX1856" s="13" t="s">
        <v>81</v>
      </c>
      <c r="AY1856" s="164" t="s">
        <v>386</v>
      </c>
    </row>
    <row r="1857" spans="2:65" s="12" customFormat="1" ht="10.199999999999999">
      <c r="B1857" s="150"/>
      <c r="D1857" s="151" t="s">
        <v>398</v>
      </c>
      <c r="E1857" s="152" t="s">
        <v>35</v>
      </c>
      <c r="F1857" s="153" t="s">
        <v>1611</v>
      </c>
      <c r="H1857" s="152" t="s">
        <v>35</v>
      </c>
      <c r="I1857" s="154"/>
      <c r="L1857" s="150"/>
      <c r="M1857" s="155"/>
      <c r="T1857" s="156"/>
      <c r="AT1857" s="152" t="s">
        <v>398</v>
      </c>
      <c r="AU1857" s="152" t="s">
        <v>91</v>
      </c>
      <c r="AV1857" s="12" t="s">
        <v>89</v>
      </c>
      <c r="AW1857" s="12" t="s">
        <v>42</v>
      </c>
      <c r="AX1857" s="12" t="s">
        <v>81</v>
      </c>
      <c r="AY1857" s="152" t="s">
        <v>386</v>
      </c>
    </row>
    <row r="1858" spans="2:65" s="13" customFormat="1" ht="10.199999999999999">
      <c r="B1858" s="157"/>
      <c r="D1858" s="151" t="s">
        <v>398</v>
      </c>
      <c r="E1858" s="164" t="s">
        <v>35</v>
      </c>
      <c r="F1858" s="158" t="s">
        <v>1612</v>
      </c>
      <c r="H1858" s="160">
        <v>4.5119999999999996</v>
      </c>
      <c r="I1858" s="161"/>
      <c r="L1858" s="157"/>
      <c r="M1858" s="162"/>
      <c r="T1858" s="163"/>
      <c r="AT1858" s="164" t="s">
        <v>398</v>
      </c>
      <c r="AU1858" s="164" t="s">
        <v>91</v>
      </c>
      <c r="AV1858" s="13" t="s">
        <v>91</v>
      </c>
      <c r="AW1858" s="13" t="s">
        <v>42</v>
      </c>
      <c r="AX1858" s="13" t="s">
        <v>81</v>
      </c>
      <c r="AY1858" s="164" t="s">
        <v>386</v>
      </c>
    </row>
    <row r="1859" spans="2:65" s="12" customFormat="1" ht="10.199999999999999">
      <c r="B1859" s="150"/>
      <c r="D1859" s="151" t="s">
        <v>398</v>
      </c>
      <c r="E1859" s="152" t="s">
        <v>35</v>
      </c>
      <c r="F1859" s="153" t="s">
        <v>1613</v>
      </c>
      <c r="H1859" s="152" t="s">
        <v>35</v>
      </c>
      <c r="I1859" s="154"/>
      <c r="L1859" s="150"/>
      <c r="M1859" s="155"/>
      <c r="T1859" s="156"/>
      <c r="AT1859" s="152" t="s">
        <v>398</v>
      </c>
      <c r="AU1859" s="152" t="s">
        <v>91</v>
      </c>
      <c r="AV1859" s="12" t="s">
        <v>89</v>
      </c>
      <c r="AW1859" s="12" t="s">
        <v>42</v>
      </c>
      <c r="AX1859" s="12" t="s">
        <v>81</v>
      </c>
      <c r="AY1859" s="152" t="s">
        <v>386</v>
      </c>
    </row>
    <row r="1860" spans="2:65" s="13" customFormat="1" ht="10.199999999999999">
      <c r="B1860" s="157"/>
      <c r="D1860" s="151" t="s">
        <v>398</v>
      </c>
      <c r="E1860" s="164" t="s">
        <v>35</v>
      </c>
      <c r="F1860" s="158" t="s">
        <v>1614</v>
      </c>
      <c r="H1860" s="160">
        <v>79.665000000000006</v>
      </c>
      <c r="I1860" s="161"/>
      <c r="L1860" s="157"/>
      <c r="M1860" s="162"/>
      <c r="T1860" s="163"/>
      <c r="AT1860" s="164" t="s">
        <v>398</v>
      </c>
      <c r="AU1860" s="164" t="s">
        <v>91</v>
      </c>
      <c r="AV1860" s="13" t="s">
        <v>91</v>
      </c>
      <c r="AW1860" s="13" t="s">
        <v>42</v>
      </c>
      <c r="AX1860" s="13" t="s">
        <v>81</v>
      </c>
      <c r="AY1860" s="164" t="s">
        <v>386</v>
      </c>
    </row>
    <row r="1861" spans="2:65" s="12" customFormat="1" ht="10.199999999999999">
      <c r="B1861" s="150"/>
      <c r="D1861" s="151" t="s">
        <v>398</v>
      </c>
      <c r="E1861" s="152" t="s">
        <v>35</v>
      </c>
      <c r="F1861" s="153" t="s">
        <v>1615</v>
      </c>
      <c r="H1861" s="152" t="s">
        <v>35</v>
      </c>
      <c r="I1861" s="154"/>
      <c r="L1861" s="150"/>
      <c r="M1861" s="155"/>
      <c r="T1861" s="156"/>
      <c r="AT1861" s="152" t="s">
        <v>398</v>
      </c>
      <c r="AU1861" s="152" t="s">
        <v>91</v>
      </c>
      <c r="AV1861" s="12" t="s">
        <v>89</v>
      </c>
      <c r="AW1861" s="12" t="s">
        <v>42</v>
      </c>
      <c r="AX1861" s="12" t="s">
        <v>81</v>
      </c>
      <c r="AY1861" s="152" t="s">
        <v>386</v>
      </c>
    </row>
    <row r="1862" spans="2:65" s="13" customFormat="1" ht="10.199999999999999">
      <c r="B1862" s="157"/>
      <c r="D1862" s="151" t="s">
        <v>398</v>
      </c>
      <c r="E1862" s="164" t="s">
        <v>35</v>
      </c>
      <c r="F1862" s="158" t="s">
        <v>1616</v>
      </c>
      <c r="H1862" s="160">
        <v>2.8740000000000001</v>
      </c>
      <c r="I1862" s="161"/>
      <c r="L1862" s="157"/>
      <c r="M1862" s="162"/>
      <c r="T1862" s="163"/>
      <c r="AT1862" s="164" t="s">
        <v>398</v>
      </c>
      <c r="AU1862" s="164" t="s">
        <v>91</v>
      </c>
      <c r="AV1862" s="13" t="s">
        <v>91</v>
      </c>
      <c r="AW1862" s="13" t="s">
        <v>42</v>
      </c>
      <c r="AX1862" s="13" t="s">
        <v>81</v>
      </c>
      <c r="AY1862" s="164" t="s">
        <v>386</v>
      </c>
    </row>
    <row r="1863" spans="2:65" s="12" customFormat="1" ht="10.199999999999999">
      <c r="B1863" s="150"/>
      <c r="D1863" s="151" t="s">
        <v>398</v>
      </c>
      <c r="E1863" s="152" t="s">
        <v>35</v>
      </c>
      <c r="F1863" s="153" t="s">
        <v>1617</v>
      </c>
      <c r="H1863" s="152" t="s">
        <v>35</v>
      </c>
      <c r="I1863" s="154"/>
      <c r="L1863" s="150"/>
      <c r="M1863" s="155"/>
      <c r="T1863" s="156"/>
      <c r="AT1863" s="152" t="s">
        <v>398</v>
      </c>
      <c r="AU1863" s="152" t="s">
        <v>91</v>
      </c>
      <c r="AV1863" s="12" t="s">
        <v>89</v>
      </c>
      <c r="AW1863" s="12" t="s">
        <v>42</v>
      </c>
      <c r="AX1863" s="12" t="s">
        <v>81</v>
      </c>
      <c r="AY1863" s="152" t="s">
        <v>386</v>
      </c>
    </row>
    <row r="1864" spans="2:65" s="13" customFormat="1" ht="10.199999999999999">
      <c r="B1864" s="157"/>
      <c r="D1864" s="151" t="s">
        <v>398</v>
      </c>
      <c r="E1864" s="164" t="s">
        <v>35</v>
      </c>
      <c r="F1864" s="158" t="s">
        <v>1618</v>
      </c>
      <c r="H1864" s="160">
        <v>1.05</v>
      </c>
      <c r="I1864" s="161"/>
      <c r="L1864" s="157"/>
      <c r="M1864" s="162"/>
      <c r="T1864" s="163"/>
      <c r="AT1864" s="164" t="s">
        <v>398</v>
      </c>
      <c r="AU1864" s="164" t="s">
        <v>91</v>
      </c>
      <c r="AV1864" s="13" t="s">
        <v>91</v>
      </c>
      <c r="AW1864" s="13" t="s">
        <v>42</v>
      </c>
      <c r="AX1864" s="13" t="s">
        <v>81</v>
      </c>
      <c r="AY1864" s="164" t="s">
        <v>386</v>
      </c>
    </row>
    <row r="1865" spans="2:65" s="14" customFormat="1" ht="10.199999999999999">
      <c r="B1865" s="178"/>
      <c r="D1865" s="151" t="s">
        <v>398</v>
      </c>
      <c r="E1865" s="179" t="s">
        <v>35</v>
      </c>
      <c r="F1865" s="180" t="s">
        <v>594</v>
      </c>
      <c r="H1865" s="181">
        <v>107.11</v>
      </c>
      <c r="I1865" s="182"/>
      <c r="L1865" s="178"/>
      <c r="M1865" s="183"/>
      <c r="T1865" s="184"/>
      <c r="AT1865" s="179" t="s">
        <v>398</v>
      </c>
      <c r="AU1865" s="179" t="s">
        <v>91</v>
      </c>
      <c r="AV1865" s="14" t="s">
        <v>116</v>
      </c>
      <c r="AW1865" s="14" t="s">
        <v>42</v>
      </c>
      <c r="AX1865" s="14" t="s">
        <v>89</v>
      </c>
      <c r="AY1865" s="179" t="s">
        <v>386</v>
      </c>
    </row>
    <row r="1866" spans="2:65" s="13" customFormat="1" ht="10.199999999999999">
      <c r="B1866" s="157"/>
      <c r="D1866" s="151" t="s">
        <v>398</v>
      </c>
      <c r="F1866" s="158" t="s">
        <v>1624</v>
      </c>
      <c r="H1866" s="160">
        <v>2035.09</v>
      </c>
      <c r="I1866" s="161"/>
      <c r="L1866" s="157"/>
      <c r="M1866" s="162"/>
      <c r="T1866" s="163"/>
      <c r="AT1866" s="164" t="s">
        <v>398</v>
      </c>
      <c r="AU1866" s="164" t="s">
        <v>91</v>
      </c>
      <c r="AV1866" s="13" t="s">
        <v>91</v>
      </c>
      <c r="AW1866" s="13" t="s">
        <v>4</v>
      </c>
      <c r="AX1866" s="13" t="s">
        <v>89</v>
      </c>
      <c r="AY1866" s="164" t="s">
        <v>386</v>
      </c>
    </row>
    <row r="1867" spans="2:65" s="1" customFormat="1" ht="24.15" customHeight="1">
      <c r="B1867" s="34"/>
      <c r="C1867" s="133" t="s">
        <v>1625</v>
      </c>
      <c r="D1867" s="133" t="s">
        <v>390</v>
      </c>
      <c r="E1867" s="134" t="s">
        <v>1626</v>
      </c>
      <c r="F1867" s="135" t="s">
        <v>1627</v>
      </c>
      <c r="G1867" s="136" t="s">
        <v>460</v>
      </c>
      <c r="H1867" s="137">
        <v>1319.674</v>
      </c>
      <c r="I1867" s="138"/>
      <c r="J1867" s="139">
        <f>ROUND(I1867*H1867,2)</f>
        <v>0</v>
      </c>
      <c r="K1867" s="135" t="s">
        <v>394</v>
      </c>
      <c r="L1867" s="34"/>
      <c r="M1867" s="140" t="s">
        <v>35</v>
      </c>
      <c r="N1867" s="141" t="s">
        <v>52</v>
      </c>
      <c r="P1867" s="142">
        <f>O1867*H1867</f>
        <v>0</v>
      </c>
      <c r="Q1867" s="142">
        <v>0</v>
      </c>
      <c r="R1867" s="142">
        <f>Q1867*H1867</f>
        <v>0</v>
      </c>
      <c r="S1867" s="142">
        <v>0</v>
      </c>
      <c r="T1867" s="143">
        <f>S1867*H1867</f>
        <v>0</v>
      </c>
      <c r="AR1867" s="144" t="s">
        <v>116</v>
      </c>
      <c r="AT1867" s="144" t="s">
        <v>390</v>
      </c>
      <c r="AU1867" s="144" t="s">
        <v>91</v>
      </c>
      <c r="AY1867" s="18" t="s">
        <v>386</v>
      </c>
      <c r="BE1867" s="145">
        <f>IF(N1867="základní",J1867,0)</f>
        <v>0</v>
      </c>
      <c r="BF1867" s="145">
        <f>IF(N1867="snížená",J1867,0)</f>
        <v>0</v>
      </c>
      <c r="BG1867" s="145">
        <f>IF(N1867="zákl. přenesená",J1867,0)</f>
        <v>0</v>
      </c>
      <c r="BH1867" s="145">
        <f>IF(N1867="sníž. přenesená",J1867,0)</f>
        <v>0</v>
      </c>
      <c r="BI1867" s="145">
        <f>IF(N1867="nulová",J1867,0)</f>
        <v>0</v>
      </c>
      <c r="BJ1867" s="18" t="s">
        <v>89</v>
      </c>
      <c r="BK1867" s="145">
        <f>ROUND(I1867*H1867,2)</f>
        <v>0</v>
      </c>
      <c r="BL1867" s="18" t="s">
        <v>116</v>
      </c>
      <c r="BM1867" s="144" t="s">
        <v>1628</v>
      </c>
    </row>
    <row r="1868" spans="2:65" s="1" customFormat="1" ht="10.199999999999999">
      <c r="B1868" s="34"/>
      <c r="D1868" s="146" t="s">
        <v>396</v>
      </c>
      <c r="F1868" s="147" t="s">
        <v>1629</v>
      </c>
      <c r="I1868" s="148"/>
      <c r="L1868" s="34"/>
      <c r="M1868" s="149"/>
      <c r="T1868" s="55"/>
      <c r="AT1868" s="18" t="s">
        <v>396</v>
      </c>
      <c r="AU1868" s="18" t="s">
        <v>91</v>
      </c>
    </row>
    <row r="1869" spans="2:65" s="12" customFormat="1" ht="10.199999999999999">
      <c r="B1869" s="150"/>
      <c r="D1869" s="151" t="s">
        <v>398</v>
      </c>
      <c r="E1869" s="152" t="s">
        <v>35</v>
      </c>
      <c r="F1869" s="153" t="s">
        <v>1578</v>
      </c>
      <c r="H1869" s="152" t="s">
        <v>35</v>
      </c>
      <c r="I1869" s="154"/>
      <c r="L1869" s="150"/>
      <c r="M1869" s="155"/>
      <c r="T1869" s="156"/>
      <c r="AT1869" s="152" t="s">
        <v>398</v>
      </c>
      <c r="AU1869" s="152" t="s">
        <v>91</v>
      </c>
      <c r="AV1869" s="12" t="s">
        <v>89</v>
      </c>
      <c r="AW1869" s="12" t="s">
        <v>42</v>
      </c>
      <c r="AX1869" s="12" t="s">
        <v>81</v>
      </c>
      <c r="AY1869" s="152" t="s">
        <v>386</v>
      </c>
    </row>
    <row r="1870" spans="2:65" s="13" customFormat="1" ht="10.199999999999999">
      <c r="B1870" s="157"/>
      <c r="D1870" s="151" t="s">
        <v>398</v>
      </c>
      <c r="E1870" s="164" t="s">
        <v>35</v>
      </c>
      <c r="F1870" s="158" t="s">
        <v>1579</v>
      </c>
      <c r="H1870" s="160">
        <v>502.27499999999998</v>
      </c>
      <c r="I1870" s="161"/>
      <c r="L1870" s="157"/>
      <c r="M1870" s="162"/>
      <c r="T1870" s="163"/>
      <c r="AT1870" s="164" t="s">
        <v>398</v>
      </c>
      <c r="AU1870" s="164" t="s">
        <v>91</v>
      </c>
      <c r="AV1870" s="13" t="s">
        <v>91</v>
      </c>
      <c r="AW1870" s="13" t="s">
        <v>42</v>
      </c>
      <c r="AX1870" s="13" t="s">
        <v>81</v>
      </c>
      <c r="AY1870" s="164" t="s">
        <v>386</v>
      </c>
    </row>
    <row r="1871" spans="2:65" s="12" customFormat="1" ht="10.199999999999999">
      <c r="B1871" s="150"/>
      <c r="D1871" s="151" t="s">
        <v>398</v>
      </c>
      <c r="E1871" s="152" t="s">
        <v>35</v>
      </c>
      <c r="F1871" s="153" t="s">
        <v>1580</v>
      </c>
      <c r="H1871" s="152" t="s">
        <v>35</v>
      </c>
      <c r="I1871" s="154"/>
      <c r="L1871" s="150"/>
      <c r="M1871" s="155"/>
      <c r="T1871" s="156"/>
      <c r="AT1871" s="152" t="s">
        <v>398</v>
      </c>
      <c r="AU1871" s="152" t="s">
        <v>91</v>
      </c>
      <c r="AV1871" s="12" t="s">
        <v>89</v>
      </c>
      <c r="AW1871" s="12" t="s">
        <v>42</v>
      </c>
      <c r="AX1871" s="12" t="s">
        <v>81</v>
      </c>
      <c r="AY1871" s="152" t="s">
        <v>386</v>
      </c>
    </row>
    <row r="1872" spans="2:65" s="13" customFormat="1" ht="10.199999999999999">
      <c r="B1872" s="157"/>
      <c r="D1872" s="151" t="s">
        <v>398</v>
      </c>
      <c r="E1872" s="164" t="s">
        <v>35</v>
      </c>
      <c r="F1872" s="158" t="s">
        <v>1581</v>
      </c>
      <c r="H1872" s="160">
        <v>5.5759999999999996</v>
      </c>
      <c r="I1872" s="161"/>
      <c r="L1872" s="157"/>
      <c r="M1872" s="162"/>
      <c r="T1872" s="163"/>
      <c r="AT1872" s="164" t="s">
        <v>398</v>
      </c>
      <c r="AU1872" s="164" t="s">
        <v>91</v>
      </c>
      <c r="AV1872" s="13" t="s">
        <v>91</v>
      </c>
      <c r="AW1872" s="13" t="s">
        <v>42</v>
      </c>
      <c r="AX1872" s="13" t="s">
        <v>81</v>
      </c>
      <c r="AY1872" s="164" t="s">
        <v>386</v>
      </c>
    </row>
    <row r="1873" spans="2:65" s="12" customFormat="1" ht="10.199999999999999">
      <c r="B1873" s="150"/>
      <c r="D1873" s="151" t="s">
        <v>398</v>
      </c>
      <c r="E1873" s="152" t="s">
        <v>35</v>
      </c>
      <c r="F1873" s="153" t="s">
        <v>1582</v>
      </c>
      <c r="H1873" s="152" t="s">
        <v>35</v>
      </c>
      <c r="I1873" s="154"/>
      <c r="L1873" s="150"/>
      <c r="M1873" s="155"/>
      <c r="T1873" s="156"/>
      <c r="AT1873" s="152" t="s">
        <v>398</v>
      </c>
      <c r="AU1873" s="152" t="s">
        <v>91</v>
      </c>
      <c r="AV1873" s="12" t="s">
        <v>89</v>
      </c>
      <c r="AW1873" s="12" t="s">
        <v>42</v>
      </c>
      <c r="AX1873" s="12" t="s">
        <v>81</v>
      </c>
      <c r="AY1873" s="152" t="s">
        <v>386</v>
      </c>
    </row>
    <row r="1874" spans="2:65" s="13" customFormat="1" ht="10.199999999999999">
      <c r="B1874" s="157"/>
      <c r="D1874" s="151" t="s">
        <v>398</v>
      </c>
      <c r="E1874" s="164" t="s">
        <v>35</v>
      </c>
      <c r="F1874" s="158" t="s">
        <v>1583</v>
      </c>
      <c r="H1874" s="160">
        <v>0.80800000000000005</v>
      </c>
      <c r="I1874" s="161"/>
      <c r="L1874" s="157"/>
      <c r="M1874" s="162"/>
      <c r="T1874" s="163"/>
      <c r="AT1874" s="164" t="s">
        <v>398</v>
      </c>
      <c r="AU1874" s="164" t="s">
        <v>91</v>
      </c>
      <c r="AV1874" s="13" t="s">
        <v>91</v>
      </c>
      <c r="AW1874" s="13" t="s">
        <v>42</v>
      </c>
      <c r="AX1874" s="13" t="s">
        <v>81</v>
      </c>
      <c r="AY1874" s="164" t="s">
        <v>386</v>
      </c>
    </row>
    <row r="1875" spans="2:65" s="12" customFormat="1" ht="10.199999999999999">
      <c r="B1875" s="150"/>
      <c r="D1875" s="151" t="s">
        <v>398</v>
      </c>
      <c r="E1875" s="152" t="s">
        <v>35</v>
      </c>
      <c r="F1875" s="153" t="s">
        <v>1595</v>
      </c>
      <c r="H1875" s="152" t="s">
        <v>35</v>
      </c>
      <c r="I1875" s="154"/>
      <c r="L1875" s="150"/>
      <c r="M1875" s="155"/>
      <c r="T1875" s="156"/>
      <c r="AT1875" s="152" t="s">
        <v>398</v>
      </c>
      <c r="AU1875" s="152" t="s">
        <v>91</v>
      </c>
      <c r="AV1875" s="12" t="s">
        <v>89</v>
      </c>
      <c r="AW1875" s="12" t="s">
        <v>42</v>
      </c>
      <c r="AX1875" s="12" t="s">
        <v>81</v>
      </c>
      <c r="AY1875" s="152" t="s">
        <v>386</v>
      </c>
    </row>
    <row r="1876" spans="2:65" s="13" customFormat="1" ht="10.199999999999999">
      <c r="B1876" s="157"/>
      <c r="D1876" s="151" t="s">
        <v>398</v>
      </c>
      <c r="E1876" s="164" t="s">
        <v>35</v>
      </c>
      <c r="F1876" s="158" t="s">
        <v>1596</v>
      </c>
      <c r="H1876" s="160">
        <v>514.26300000000003</v>
      </c>
      <c r="I1876" s="161"/>
      <c r="L1876" s="157"/>
      <c r="M1876" s="162"/>
      <c r="T1876" s="163"/>
      <c r="AT1876" s="164" t="s">
        <v>398</v>
      </c>
      <c r="AU1876" s="164" t="s">
        <v>91</v>
      </c>
      <c r="AV1876" s="13" t="s">
        <v>91</v>
      </c>
      <c r="AW1876" s="13" t="s">
        <v>42</v>
      </c>
      <c r="AX1876" s="13" t="s">
        <v>81</v>
      </c>
      <c r="AY1876" s="164" t="s">
        <v>386</v>
      </c>
    </row>
    <row r="1877" spans="2:65" s="12" customFormat="1" ht="10.199999999999999">
      <c r="B1877" s="150"/>
      <c r="D1877" s="151" t="s">
        <v>398</v>
      </c>
      <c r="E1877" s="152" t="s">
        <v>35</v>
      </c>
      <c r="F1877" s="153" t="s">
        <v>1597</v>
      </c>
      <c r="H1877" s="152" t="s">
        <v>35</v>
      </c>
      <c r="I1877" s="154"/>
      <c r="L1877" s="150"/>
      <c r="M1877" s="155"/>
      <c r="T1877" s="156"/>
      <c r="AT1877" s="152" t="s">
        <v>398</v>
      </c>
      <c r="AU1877" s="152" t="s">
        <v>91</v>
      </c>
      <c r="AV1877" s="12" t="s">
        <v>89</v>
      </c>
      <c r="AW1877" s="12" t="s">
        <v>42</v>
      </c>
      <c r="AX1877" s="12" t="s">
        <v>81</v>
      </c>
      <c r="AY1877" s="152" t="s">
        <v>386</v>
      </c>
    </row>
    <row r="1878" spans="2:65" s="13" customFormat="1" ht="10.199999999999999">
      <c r="B1878" s="157"/>
      <c r="D1878" s="151" t="s">
        <v>398</v>
      </c>
      <c r="E1878" s="164" t="s">
        <v>35</v>
      </c>
      <c r="F1878" s="158" t="s">
        <v>1598</v>
      </c>
      <c r="H1878" s="160">
        <v>296.75200000000001</v>
      </c>
      <c r="I1878" s="161"/>
      <c r="L1878" s="157"/>
      <c r="M1878" s="162"/>
      <c r="T1878" s="163"/>
      <c r="AT1878" s="164" t="s">
        <v>398</v>
      </c>
      <c r="AU1878" s="164" t="s">
        <v>91</v>
      </c>
      <c r="AV1878" s="13" t="s">
        <v>91</v>
      </c>
      <c r="AW1878" s="13" t="s">
        <v>42</v>
      </c>
      <c r="AX1878" s="13" t="s">
        <v>81</v>
      </c>
      <c r="AY1878" s="164" t="s">
        <v>386</v>
      </c>
    </row>
    <row r="1879" spans="2:65" s="14" customFormat="1" ht="10.199999999999999">
      <c r="B1879" s="178"/>
      <c r="D1879" s="151" t="s">
        <v>398</v>
      </c>
      <c r="E1879" s="179" t="s">
        <v>35</v>
      </c>
      <c r="F1879" s="180" t="s">
        <v>594</v>
      </c>
      <c r="H1879" s="181">
        <v>1319.674</v>
      </c>
      <c r="I1879" s="182"/>
      <c r="L1879" s="178"/>
      <c r="M1879" s="183"/>
      <c r="T1879" s="184"/>
      <c r="AT1879" s="179" t="s">
        <v>398</v>
      </c>
      <c r="AU1879" s="179" t="s">
        <v>91</v>
      </c>
      <c r="AV1879" s="14" t="s">
        <v>116</v>
      </c>
      <c r="AW1879" s="14" t="s">
        <v>42</v>
      </c>
      <c r="AX1879" s="14" t="s">
        <v>89</v>
      </c>
      <c r="AY1879" s="179" t="s">
        <v>386</v>
      </c>
    </row>
    <row r="1880" spans="2:65" s="1" customFormat="1" ht="24.15" customHeight="1">
      <c r="B1880" s="34"/>
      <c r="C1880" s="133" t="s">
        <v>1630</v>
      </c>
      <c r="D1880" s="133" t="s">
        <v>390</v>
      </c>
      <c r="E1880" s="134" t="s">
        <v>1631</v>
      </c>
      <c r="F1880" s="135" t="s">
        <v>1632</v>
      </c>
      <c r="G1880" s="136" t="s">
        <v>460</v>
      </c>
      <c r="H1880" s="137">
        <v>107.11</v>
      </c>
      <c r="I1880" s="138"/>
      <c r="J1880" s="139">
        <f>ROUND(I1880*H1880,2)</f>
        <v>0</v>
      </c>
      <c r="K1880" s="135" t="s">
        <v>394</v>
      </c>
      <c r="L1880" s="34"/>
      <c r="M1880" s="140" t="s">
        <v>35</v>
      </c>
      <c r="N1880" s="141" t="s">
        <v>52</v>
      </c>
      <c r="P1880" s="142">
        <f>O1880*H1880</f>
        <v>0</v>
      </c>
      <c r="Q1880" s="142">
        <v>0</v>
      </c>
      <c r="R1880" s="142">
        <f>Q1880*H1880</f>
        <v>0</v>
      </c>
      <c r="S1880" s="142">
        <v>0</v>
      </c>
      <c r="T1880" s="143">
        <f>S1880*H1880</f>
        <v>0</v>
      </c>
      <c r="AR1880" s="144" t="s">
        <v>116</v>
      </c>
      <c r="AT1880" s="144" t="s">
        <v>390</v>
      </c>
      <c r="AU1880" s="144" t="s">
        <v>91</v>
      </c>
      <c r="AY1880" s="18" t="s">
        <v>386</v>
      </c>
      <c r="BE1880" s="145">
        <f>IF(N1880="základní",J1880,0)</f>
        <v>0</v>
      </c>
      <c r="BF1880" s="145">
        <f>IF(N1880="snížená",J1880,0)</f>
        <v>0</v>
      </c>
      <c r="BG1880" s="145">
        <f>IF(N1880="zákl. přenesená",J1880,0)</f>
        <v>0</v>
      </c>
      <c r="BH1880" s="145">
        <f>IF(N1880="sníž. přenesená",J1880,0)</f>
        <v>0</v>
      </c>
      <c r="BI1880" s="145">
        <f>IF(N1880="nulová",J1880,0)</f>
        <v>0</v>
      </c>
      <c r="BJ1880" s="18" t="s">
        <v>89</v>
      </c>
      <c r="BK1880" s="145">
        <f>ROUND(I1880*H1880,2)</f>
        <v>0</v>
      </c>
      <c r="BL1880" s="18" t="s">
        <v>116</v>
      </c>
      <c r="BM1880" s="144" t="s">
        <v>1633</v>
      </c>
    </row>
    <row r="1881" spans="2:65" s="1" customFormat="1" ht="10.199999999999999">
      <c r="B1881" s="34"/>
      <c r="D1881" s="146" t="s">
        <v>396</v>
      </c>
      <c r="F1881" s="147" t="s">
        <v>1634</v>
      </c>
      <c r="I1881" s="148"/>
      <c r="L1881" s="34"/>
      <c r="M1881" s="149"/>
      <c r="T1881" s="55"/>
      <c r="AT1881" s="18" t="s">
        <v>396</v>
      </c>
      <c r="AU1881" s="18" t="s">
        <v>91</v>
      </c>
    </row>
    <row r="1882" spans="2:65" s="12" customFormat="1" ht="10.199999999999999">
      <c r="B1882" s="150"/>
      <c r="D1882" s="151" t="s">
        <v>398</v>
      </c>
      <c r="E1882" s="152" t="s">
        <v>35</v>
      </c>
      <c r="F1882" s="153" t="s">
        <v>1609</v>
      </c>
      <c r="H1882" s="152" t="s">
        <v>35</v>
      </c>
      <c r="I1882" s="154"/>
      <c r="L1882" s="150"/>
      <c r="M1882" s="155"/>
      <c r="T1882" s="156"/>
      <c r="AT1882" s="152" t="s">
        <v>398</v>
      </c>
      <c r="AU1882" s="152" t="s">
        <v>91</v>
      </c>
      <c r="AV1882" s="12" t="s">
        <v>89</v>
      </c>
      <c r="AW1882" s="12" t="s">
        <v>42</v>
      </c>
      <c r="AX1882" s="12" t="s">
        <v>81</v>
      </c>
      <c r="AY1882" s="152" t="s">
        <v>386</v>
      </c>
    </row>
    <row r="1883" spans="2:65" s="13" customFormat="1" ht="10.199999999999999">
      <c r="B1883" s="157"/>
      <c r="D1883" s="151" t="s">
        <v>398</v>
      </c>
      <c r="E1883" s="164" t="s">
        <v>35</v>
      </c>
      <c r="F1883" s="158" t="s">
        <v>1610</v>
      </c>
      <c r="H1883" s="160">
        <v>19.009</v>
      </c>
      <c r="I1883" s="161"/>
      <c r="L1883" s="157"/>
      <c r="M1883" s="162"/>
      <c r="T1883" s="163"/>
      <c r="AT1883" s="164" t="s">
        <v>398</v>
      </c>
      <c r="AU1883" s="164" t="s">
        <v>91</v>
      </c>
      <c r="AV1883" s="13" t="s">
        <v>91</v>
      </c>
      <c r="AW1883" s="13" t="s">
        <v>42</v>
      </c>
      <c r="AX1883" s="13" t="s">
        <v>81</v>
      </c>
      <c r="AY1883" s="164" t="s">
        <v>386</v>
      </c>
    </row>
    <row r="1884" spans="2:65" s="12" customFormat="1" ht="10.199999999999999">
      <c r="B1884" s="150"/>
      <c r="D1884" s="151" t="s">
        <v>398</v>
      </c>
      <c r="E1884" s="152" t="s">
        <v>35</v>
      </c>
      <c r="F1884" s="153" t="s">
        <v>1611</v>
      </c>
      <c r="H1884" s="152" t="s">
        <v>35</v>
      </c>
      <c r="I1884" s="154"/>
      <c r="L1884" s="150"/>
      <c r="M1884" s="155"/>
      <c r="T1884" s="156"/>
      <c r="AT1884" s="152" t="s">
        <v>398</v>
      </c>
      <c r="AU1884" s="152" t="s">
        <v>91</v>
      </c>
      <c r="AV1884" s="12" t="s">
        <v>89</v>
      </c>
      <c r="AW1884" s="12" t="s">
        <v>42</v>
      </c>
      <c r="AX1884" s="12" t="s">
        <v>81</v>
      </c>
      <c r="AY1884" s="152" t="s">
        <v>386</v>
      </c>
    </row>
    <row r="1885" spans="2:65" s="13" customFormat="1" ht="10.199999999999999">
      <c r="B1885" s="157"/>
      <c r="D1885" s="151" t="s">
        <v>398</v>
      </c>
      <c r="E1885" s="164" t="s">
        <v>35</v>
      </c>
      <c r="F1885" s="158" t="s">
        <v>1612</v>
      </c>
      <c r="H1885" s="160">
        <v>4.5119999999999996</v>
      </c>
      <c r="I1885" s="161"/>
      <c r="L1885" s="157"/>
      <c r="M1885" s="162"/>
      <c r="T1885" s="163"/>
      <c r="AT1885" s="164" t="s">
        <v>398</v>
      </c>
      <c r="AU1885" s="164" t="s">
        <v>91</v>
      </c>
      <c r="AV1885" s="13" t="s">
        <v>91</v>
      </c>
      <c r="AW1885" s="13" t="s">
        <v>42</v>
      </c>
      <c r="AX1885" s="13" t="s">
        <v>81</v>
      </c>
      <c r="AY1885" s="164" t="s">
        <v>386</v>
      </c>
    </row>
    <row r="1886" spans="2:65" s="12" customFormat="1" ht="10.199999999999999">
      <c r="B1886" s="150"/>
      <c r="D1886" s="151" t="s">
        <v>398</v>
      </c>
      <c r="E1886" s="152" t="s">
        <v>35</v>
      </c>
      <c r="F1886" s="153" t="s">
        <v>1613</v>
      </c>
      <c r="H1886" s="152" t="s">
        <v>35</v>
      </c>
      <c r="I1886" s="154"/>
      <c r="L1886" s="150"/>
      <c r="M1886" s="155"/>
      <c r="T1886" s="156"/>
      <c r="AT1886" s="152" t="s">
        <v>398</v>
      </c>
      <c r="AU1886" s="152" t="s">
        <v>91</v>
      </c>
      <c r="AV1886" s="12" t="s">
        <v>89</v>
      </c>
      <c r="AW1886" s="12" t="s">
        <v>42</v>
      </c>
      <c r="AX1886" s="12" t="s">
        <v>81</v>
      </c>
      <c r="AY1886" s="152" t="s">
        <v>386</v>
      </c>
    </row>
    <row r="1887" spans="2:65" s="13" customFormat="1" ht="10.199999999999999">
      <c r="B1887" s="157"/>
      <c r="D1887" s="151" t="s">
        <v>398</v>
      </c>
      <c r="E1887" s="164" t="s">
        <v>35</v>
      </c>
      <c r="F1887" s="158" t="s">
        <v>1614</v>
      </c>
      <c r="H1887" s="160">
        <v>79.665000000000006</v>
      </c>
      <c r="I1887" s="161"/>
      <c r="L1887" s="157"/>
      <c r="M1887" s="162"/>
      <c r="T1887" s="163"/>
      <c r="AT1887" s="164" t="s">
        <v>398</v>
      </c>
      <c r="AU1887" s="164" t="s">
        <v>91</v>
      </c>
      <c r="AV1887" s="13" t="s">
        <v>91</v>
      </c>
      <c r="AW1887" s="13" t="s">
        <v>42</v>
      </c>
      <c r="AX1887" s="13" t="s">
        <v>81</v>
      </c>
      <c r="AY1887" s="164" t="s">
        <v>386</v>
      </c>
    </row>
    <row r="1888" spans="2:65" s="12" customFormat="1" ht="10.199999999999999">
      <c r="B1888" s="150"/>
      <c r="D1888" s="151" t="s">
        <v>398</v>
      </c>
      <c r="E1888" s="152" t="s">
        <v>35</v>
      </c>
      <c r="F1888" s="153" t="s">
        <v>1615</v>
      </c>
      <c r="H1888" s="152" t="s">
        <v>35</v>
      </c>
      <c r="I1888" s="154"/>
      <c r="L1888" s="150"/>
      <c r="M1888" s="155"/>
      <c r="T1888" s="156"/>
      <c r="AT1888" s="152" t="s">
        <v>398</v>
      </c>
      <c r="AU1888" s="152" t="s">
        <v>91</v>
      </c>
      <c r="AV1888" s="12" t="s">
        <v>89</v>
      </c>
      <c r="AW1888" s="12" t="s">
        <v>42</v>
      </c>
      <c r="AX1888" s="12" t="s">
        <v>81</v>
      </c>
      <c r="AY1888" s="152" t="s">
        <v>386</v>
      </c>
    </row>
    <row r="1889" spans="2:65" s="13" customFormat="1" ht="10.199999999999999">
      <c r="B1889" s="157"/>
      <c r="D1889" s="151" t="s">
        <v>398</v>
      </c>
      <c r="E1889" s="164" t="s">
        <v>35</v>
      </c>
      <c r="F1889" s="158" t="s">
        <v>1616</v>
      </c>
      <c r="H1889" s="160">
        <v>2.8740000000000001</v>
      </c>
      <c r="I1889" s="161"/>
      <c r="L1889" s="157"/>
      <c r="M1889" s="162"/>
      <c r="T1889" s="163"/>
      <c r="AT1889" s="164" t="s">
        <v>398</v>
      </c>
      <c r="AU1889" s="164" t="s">
        <v>91</v>
      </c>
      <c r="AV1889" s="13" t="s">
        <v>91</v>
      </c>
      <c r="AW1889" s="13" t="s">
        <v>42</v>
      </c>
      <c r="AX1889" s="13" t="s">
        <v>81</v>
      </c>
      <c r="AY1889" s="164" t="s">
        <v>386</v>
      </c>
    </row>
    <row r="1890" spans="2:65" s="12" customFormat="1" ht="10.199999999999999">
      <c r="B1890" s="150"/>
      <c r="D1890" s="151" t="s">
        <v>398</v>
      </c>
      <c r="E1890" s="152" t="s">
        <v>35</v>
      </c>
      <c r="F1890" s="153" t="s">
        <v>1617</v>
      </c>
      <c r="H1890" s="152" t="s">
        <v>35</v>
      </c>
      <c r="I1890" s="154"/>
      <c r="L1890" s="150"/>
      <c r="M1890" s="155"/>
      <c r="T1890" s="156"/>
      <c r="AT1890" s="152" t="s">
        <v>398</v>
      </c>
      <c r="AU1890" s="152" t="s">
        <v>91</v>
      </c>
      <c r="AV1890" s="12" t="s">
        <v>89</v>
      </c>
      <c r="AW1890" s="12" t="s">
        <v>42</v>
      </c>
      <c r="AX1890" s="12" t="s">
        <v>81</v>
      </c>
      <c r="AY1890" s="152" t="s">
        <v>386</v>
      </c>
    </row>
    <row r="1891" spans="2:65" s="13" customFormat="1" ht="10.199999999999999">
      <c r="B1891" s="157"/>
      <c r="D1891" s="151" t="s">
        <v>398</v>
      </c>
      <c r="E1891" s="164" t="s">
        <v>35</v>
      </c>
      <c r="F1891" s="158" t="s">
        <v>1618</v>
      </c>
      <c r="H1891" s="160">
        <v>1.05</v>
      </c>
      <c r="I1891" s="161"/>
      <c r="L1891" s="157"/>
      <c r="M1891" s="162"/>
      <c r="T1891" s="163"/>
      <c r="AT1891" s="164" t="s">
        <v>398</v>
      </c>
      <c r="AU1891" s="164" t="s">
        <v>91</v>
      </c>
      <c r="AV1891" s="13" t="s">
        <v>91</v>
      </c>
      <c r="AW1891" s="13" t="s">
        <v>42</v>
      </c>
      <c r="AX1891" s="13" t="s">
        <v>81</v>
      </c>
      <c r="AY1891" s="164" t="s">
        <v>386</v>
      </c>
    </row>
    <row r="1892" spans="2:65" s="14" customFormat="1" ht="10.199999999999999">
      <c r="B1892" s="178"/>
      <c r="D1892" s="151" t="s">
        <v>398</v>
      </c>
      <c r="E1892" s="179" t="s">
        <v>35</v>
      </c>
      <c r="F1892" s="180" t="s">
        <v>594</v>
      </c>
      <c r="H1892" s="181">
        <v>107.11</v>
      </c>
      <c r="I1892" s="182"/>
      <c r="L1892" s="178"/>
      <c r="M1892" s="183"/>
      <c r="T1892" s="184"/>
      <c r="AT1892" s="179" t="s">
        <v>398</v>
      </c>
      <c r="AU1892" s="179" t="s">
        <v>91</v>
      </c>
      <c r="AV1892" s="14" t="s">
        <v>116</v>
      </c>
      <c r="AW1892" s="14" t="s">
        <v>42</v>
      </c>
      <c r="AX1892" s="14" t="s">
        <v>89</v>
      </c>
      <c r="AY1892" s="179" t="s">
        <v>386</v>
      </c>
    </row>
    <row r="1893" spans="2:65" s="1" customFormat="1" ht="44.25" customHeight="1">
      <c r="B1893" s="34"/>
      <c r="C1893" s="133" t="s">
        <v>1635</v>
      </c>
      <c r="D1893" s="133" t="s">
        <v>390</v>
      </c>
      <c r="E1893" s="134" t="s">
        <v>1636</v>
      </c>
      <c r="F1893" s="135" t="s">
        <v>1637</v>
      </c>
      <c r="G1893" s="136" t="s">
        <v>460</v>
      </c>
      <c r="H1893" s="137">
        <v>615.81100000000004</v>
      </c>
      <c r="I1893" s="138"/>
      <c r="J1893" s="139">
        <f>ROUND(I1893*H1893,2)</f>
        <v>0</v>
      </c>
      <c r="K1893" s="135" t="s">
        <v>394</v>
      </c>
      <c r="L1893" s="34"/>
      <c r="M1893" s="140" t="s">
        <v>35</v>
      </c>
      <c r="N1893" s="141" t="s">
        <v>52</v>
      </c>
      <c r="P1893" s="142">
        <f>O1893*H1893</f>
        <v>0</v>
      </c>
      <c r="Q1893" s="142">
        <v>0</v>
      </c>
      <c r="R1893" s="142">
        <f>Q1893*H1893</f>
        <v>0</v>
      </c>
      <c r="S1893" s="142">
        <v>0</v>
      </c>
      <c r="T1893" s="143">
        <f>S1893*H1893</f>
        <v>0</v>
      </c>
      <c r="AR1893" s="144" t="s">
        <v>116</v>
      </c>
      <c r="AT1893" s="144" t="s">
        <v>390</v>
      </c>
      <c r="AU1893" s="144" t="s">
        <v>91</v>
      </c>
      <c r="AY1893" s="18" t="s">
        <v>386</v>
      </c>
      <c r="BE1893" s="145">
        <f>IF(N1893="základní",J1893,0)</f>
        <v>0</v>
      </c>
      <c r="BF1893" s="145">
        <f>IF(N1893="snížená",J1893,0)</f>
        <v>0</v>
      </c>
      <c r="BG1893" s="145">
        <f>IF(N1893="zákl. přenesená",J1893,0)</f>
        <v>0</v>
      </c>
      <c r="BH1893" s="145">
        <f>IF(N1893="sníž. přenesená",J1893,0)</f>
        <v>0</v>
      </c>
      <c r="BI1893" s="145">
        <f>IF(N1893="nulová",J1893,0)</f>
        <v>0</v>
      </c>
      <c r="BJ1893" s="18" t="s">
        <v>89</v>
      </c>
      <c r="BK1893" s="145">
        <f>ROUND(I1893*H1893,2)</f>
        <v>0</v>
      </c>
      <c r="BL1893" s="18" t="s">
        <v>116</v>
      </c>
      <c r="BM1893" s="144" t="s">
        <v>1638</v>
      </c>
    </row>
    <row r="1894" spans="2:65" s="1" customFormat="1" ht="10.199999999999999">
      <c r="B1894" s="34"/>
      <c r="D1894" s="146" t="s">
        <v>396</v>
      </c>
      <c r="F1894" s="147" t="s">
        <v>1639</v>
      </c>
      <c r="I1894" s="148"/>
      <c r="L1894" s="34"/>
      <c r="M1894" s="149"/>
      <c r="T1894" s="55"/>
      <c r="AT1894" s="18" t="s">
        <v>396</v>
      </c>
      <c r="AU1894" s="18" t="s">
        <v>91</v>
      </c>
    </row>
    <row r="1895" spans="2:65" s="12" customFormat="1" ht="10.199999999999999">
      <c r="B1895" s="150"/>
      <c r="D1895" s="151" t="s">
        <v>398</v>
      </c>
      <c r="E1895" s="152" t="s">
        <v>35</v>
      </c>
      <c r="F1895" s="153" t="s">
        <v>1595</v>
      </c>
      <c r="H1895" s="152" t="s">
        <v>35</v>
      </c>
      <c r="I1895" s="154"/>
      <c r="L1895" s="150"/>
      <c r="M1895" s="155"/>
      <c r="T1895" s="156"/>
      <c r="AT1895" s="152" t="s">
        <v>398</v>
      </c>
      <c r="AU1895" s="152" t="s">
        <v>91</v>
      </c>
      <c r="AV1895" s="12" t="s">
        <v>89</v>
      </c>
      <c r="AW1895" s="12" t="s">
        <v>42</v>
      </c>
      <c r="AX1895" s="12" t="s">
        <v>81</v>
      </c>
      <c r="AY1895" s="152" t="s">
        <v>386</v>
      </c>
    </row>
    <row r="1896" spans="2:65" s="13" customFormat="1" ht="10.199999999999999">
      <c r="B1896" s="157"/>
      <c r="D1896" s="151" t="s">
        <v>398</v>
      </c>
      <c r="E1896" s="164" t="s">
        <v>35</v>
      </c>
      <c r="F1896" s="158" t="s">
        <v>1596</v>
      </c>
      <c r="H1896" s="160">
        <v>514.26300000000003</v>
      </c>
      <c r="I1896" s="161"/>
      <c r="L1896" s="157"/>
      <c r="M1896" s="162"/>
      <c r="T1896" s="163"/>
      <c r="AT1896" s="164" t="s">
        <v>398</v>
      </c>
      <c r="AU1896" s="164" t="s">
        <v>91</v>
      </c>
      <c r="AV1896" s="13" t="s">
        <v>91</v>
      </c>
      <c r="AW1896" s="13" t="s">
        <v>42</v>
      </c>
      <c r="AX1896" s="13" t="s">
        <v>81</v>
      </c>
      <c r="AY1896" s="164" t="s">
        <v>386</v>
      </c>
    </row>
    <row r="1897" spans="2:65" s="12" customFormat="1" ht="10.199999999999999">
      <c r="B1897" s="150"/>
      <c r="D1897" s="151" t="s">
        <v>398</v>
      </c>
      <c r="E1897" s="152" t="s">
        <v>35</v>
      </c>
      <c r="F1897" s="153" t="s">
        <v>1609</v>
      </c>
      <c r="H1897" s="152" t="s">
        <v>35</v>
      </c>
      <c r="I1897" s="154"/>
      <c r="L1897" s="150"/>
      <c r="M1897" s="155"/>
      <c r="T1897" s="156"/>
      <c r="AT1897" s="152" t="s">
        <v>398</v>
      </c>
      <c r="AU1897" s="152" t="s">
        <v>91</v>
      </c>
      <c r="AV1897" s="12" t="s">
        <v>89</v>
      </c>
      <c r="AW1897" s="12" t="s">
        <v>42</v>
      </c>
      <c r="AX1897" s="12" t="s">
        <v>81</v>
      </c>
      <c r="AY1897" s="152" t="s">
        <v>386</v>
      </c>
    </row>
    <row r="1898" spans="2:65" s="13" customFormat="1" ht="10.199999999999999">
      <c r="B1898" s="157"/>
      <c r="D1898" s="151" t="s">
        <v>398</v>
      </c>
      <c r="E1898" s="164" t="s">
        <v>35</v>
      </c>
      <c r="F1898" s="158" t="s">
        <v>1610</v>
      </c>
      <c r="H1898" s="160">
        <v>19.009</v>
      </c>
      <c r="I1898" s="161"/>
      <c r="L1898" s="157"/>
      <c r="M1898" s="162"/>
      <c r="T1898" s="163"/>
      <c r="AT1898" s="164" t="s">
        <v>398</v>
      </c>
      <c r="AU1898" s="164" t="s">
        <v>91</v>
      </c>
      <c r="AV1898" s="13" t="s">
        <v>91</v>
      </c>
      <c r="AW1898" s="13" t="s">
        <v>42</v>
      </c>
      <c r="AX1898" s="13" t="s">
        <v>81</v>
      </c>
      <c r="AY1898" s="164" t="s">
        <v>386</v>
      </c>
    </row>
    <row r="1899" spans="2:65" s="12" customFormat="1" ht="10.199999999999999">
      <c r="B1899" s="150"/>
      <c r="D1899" s="151" t="s">
        <v>398</v>
      </c>
      <c r="E1899" s="152" t="s">
        <v>35</v>
      </c>
      <c r="F1899" s="153" t="s">
        <v>1613</v>
      </c>
      <c r="H1899" s="152" t="s">
        <v>35</v>
      </c>
      <c r="I1899" s="154"/>
      <c r="L1899" s="150"/>
      <c r="M1899" s="155"/>
      <c r="T1899" s="156"/>
      <c r="AT1899" s="152" t="s">
        <v>398</v>
      </c>
      <c r="AU1899" s="152" t="s">
        <v>91</v>
      </c>
      <c r="AV1899" s="12" t="s">
        <v>89</v>
      </c>
      <c r="AW1899" s="12" t="s">
        <v>42</v>
      </c>
      <c r="AX1899" s="12" t="s">
        <v>81</v>
      </c>
      <c r="AY1899" s="152" t="s">
        <v>386</v>
      </c>
    </row>
    <row r="1900" spans="2:65" s="13" customFormat="1" ht="10.199999999999999">
      <c r="B1900" s="157"/>
      <c r="D1900" s="151" t="s">
        <v>398</v>
      </c>
      <c r="E1900" s="164" t="s">
        <v>35</v>
      </c>
      <c r="F1900" s="158" t="s">
        <v>1614</v>
      </c>
      <c r="H1900" s="160">
        <v>79.665000000000006</v>
      </c>
      <c r="I1900" s="161"/>
      <c r="L1900" s="157"/>
      <c r="M1900" s="162"/>
      <c r="T1900" s="163"/>
      <c r="AT1900" s="164" t="s">
        <v>398</v>
      </c>
      <c r="AU1900" s="164" t="s">
        <v>91</v>
      </c>
      <c r="AV1900" s="13" t="s">
        <v>91</v>
      </c>
      <c r="AW1900" s="13" t="s">
        <v>42</v>
      </c>
      <c r="AX1900" s="13" t="s">
        <v>81</v>
      </c>
      <c r="AY1900" s="164" t="s">
        <v>386</v>
      </c>
    </row>
    <row r="1901" spans="2:65" s="12" customFormat="1" ht="10.199999999999999">
      <c r="B1901" s="150"/>
      <c r="D1901" s="151" t="s">
        <v>398</v>
      </c>
      <c r="E1901" s="152" t="s">
        <v>35</v>
      </c>
      <c r="F1901" s="153" t="s">
        <v>1615</v>
      </c>
      <c r="H1901" s="152" t="s">
        <v>35</v>
      </c>
      <c r="I1901" s="154"/>
      <c r="L1901" s="150"/>
      <c r="M1901" s="155"/>
      <c r="T1901" s="156"/>
      <c r="AT1901" s="152" t="s">
        <v>398</v>
      </c>
      <c r="AU1901" s="152" t="s">
        <v>91</v>
      </c>
      <c r="AV1901" s="12" t="s">
        <v>89</v>
      </c>
      <c r="AW1901" s="12" t="s">
        <v>42</v>
      </c>
      <c r="AX1901" s="12" t="s">
        <v>81</v>
      </c>
      <c r="AY1901" s="152" t="s">
        <v>386</v>
      </c>
    </row>
    <row r="1902" spans="2:65" s="13" customFormat="1" ht="10.199999999999999">
      <c r="B1902" s="157"/>
      <c r="D1902" s="151" t="s">
        <v>398</v>
      </c>
      <c r="E1902" s="164" t="s">
        <v>35</v>
      </c>
      <c r="F1902" s="158" t="s">
        <v>1616</v>
      </c>
      <c r="H1902" s="160">
        <v>2.8740000000000001</v>
      </c>
      <c r="I1902" s="161"/>
      <c r="L1902" s="157"/>
      <c r="M1902" s="162"/>
      <c r="T1902" s="163"/>
      <c r="AT1902" s="164" t="s">
        <v>398</v>
      </c>
      <c r="AU1902" s="164" t="s">
        <v>91</v>
      </c>
      <c r="AV1902" s="13" t="s">
        <v>91</v>
      </c>
      <c r="AW1902" s="13" t="s">
        <v>42</v>
      </c>
      <c r="AX1902" s="13" t="s">
        <v>81</v>
      </c>
      <c r="AY1902" s="164" t="s">
        <v>386</v>
      </c>
    </row>
    <row r="1903" spans="2:65" s="14" customFormat="1" ht="10.199999999999999">
      <c r="B1903" s="178"/>
      <c r="D1903" s="151" t="s">
        <v>398</v>
      </c>
      <c r="E1903" s="179" t="s">
        <v>35</v>
      </c>
      <c r="F1903" s="180" t="s">
        <v>594</v>
      </c>
      <c r="H1903" s="181">
        <v>615.81100000000004</v>
      </c>
      <c r="I1903" s="182"/>
      <c r="L1903" s="178"/>
      <c r="M1903" s="183"/>
      <c r="T1903" s="184"/>
      <c r="AT1903" s="179" t="s">
        <v>398</v>
      </c>
      <c r="AU1903" s="179" t="s">
        <v>91</v>
      </c>
      <c r="AV1903" s="14" t="s">
        <v>116</v>
      </c>
      <c r="AW1903" s="14" t="s">
        <v>42</v>
      </c>
      <c r="AX1903" s="14" t="s">
        <v>89</v>
      </c>
      <c r="AY1903" s="179" t="s">
        <v>386</v>
      </c>
    </row>
    <row r="1904" spans="2:65" s="1" customFormat="1" ht="44.25" customHeight="1">
      <c r="B1904" s="34"/>
      <c r="C1904" s="133" t="s">
        <v>1640</v>
      </c>
      <c r="D1904" s="133" t="s">
        <v>390</v>
      </c>
      <c r="E1904" s="134" t="s">
        <v>1641</v>
      </c>
      <c r="F1904" s="135" t="s">
        <v>459</v>
      </c>
      <c r="G1904" s="136" t="s">
        <v>460</v>
      </c>
      <c r="H1904" s="137">
        <v>507.59500000000003</v>
      </c>
      <c r="I1904" s="138"/>
      <c r="J1904" s="139">
        <f>ROUND(I1904*H1904,2)</f>
        <v>0</v>
      </c>
      <c r="K1904" s="135" t="s">
        <v>394</v>
      </c>
      <c r="L1904" s="34"/>
      <c r="M1904" s="140" t="s">
        <v>35</v>
      </c>
      <c r="N1904" s="141" t="s">
        <v>52</v>
      </c>
      <c r="P1904" s="142">
        <f>O1904*H1904</f>
        <v>0</v>
      </c>
      <c r="Q1904" s="142">
        <v>0</v>
      </c>
      <c r="R1904" s="142">
        <f>Q1904*H1904</f>
        <v>0</v>
      </c>
      <c r="S1904" s="142">
        <v>0</v>
      </c>
      <c r="T1904" s="143">
        <f>S1904*H1904</f>
        <v>0</v>
      </c>
      <c r="AR1904" s="144" t="s">
        <v>116</v>
      </c>
      <c r="AT1904" s="144" t="s">
        <v>390</v>
      </c>
      <c r="AU1904" s="144" t="s">
        <v>91</v>
      </c>
      <c r="AY1904" s="18" t="s">
        <v>386</v>
      </c>
      <c r="BE1904" s="145">
        <f>IF(N1904="základní",J1904,0)</f>
        <v>0</v>
      </c>
      <c r="BF1904" s="145">
        <f>IF(N1904="snížená",J1904,0)</f>
        <v>0</v>
      </c>
      <c r="BG1904" s="145">
        <f>IF(N1904="zákl. přenesená",J1904,0)</f>
        <v>0</v>
      </c>
      <c r="BH1904" s="145">
        <f>IF(N1904="sníž. přenesená",J1904,0)</f>
        <v>0</v>
      </c>
      <c r="BI1904" s="145">
        <f>IF(N1904="nulová",J1904,0)</f>
        <v>0</v>
      </c>
      <c r="BJ1904" s="18" t="s">
        <v>89</v>
      </c>
      <c r="BK1904" s="145">
        <f>ROUND(I1904*H1904,2)</f>
        <v>0</v>
      </c>
      <c r="BL1904" s="18" t="s">
        <v>116</v>
      </c>
      <c r="BM1904" s="144" t="s">
        <v>1642</v>
      </c>
    </row>
    <row r="1905" spans="2:65" s="1" customFormat="1" ht="10.199999999999999">
      <c r="B1905" s="34"/>
      <c r="D1905" s="146" t="s">
        <v>396</v>
      </c>
      <c r="F1905" s="147" t="s">
        <v>1643</v>
      </c>
      <c r="I1905" s="148"/>
      <c r="L1905" s="34"/>
      <c r="M1905" s="149"/>
      <c r="T1905" s="55"/>
      <c r="AT1905" s="18" t="s">
        <v>396</v>
      </c>
      <c r="AU1905" s="18" t="s">
        <v>91</v>
      </c>
    </row>
    <row r="1906" spans="2:65" s="12" customFormat="1" ht="10.199999999999999">
      <c r="B1906" s="150"/>
      <c r="D1906" s="151" t="s">
        <v>398</v>
      </c>
      <c r="E1906" s="152" t="s">
        <v>35</v>
      </c>
      <c r="F1906" s="153" t="s">
        <v>1578</v>
      </c>
      <c r="H1906" s="152" t="s">
        <v>35</v>
      </c>
      <c r="I1906" s="154"/>
      <c r="L1906" s="150"/>
      <c r="M1906" s="155"/>
      <c r="T1906" s="156"/>
      <c r="AT1906" s="152" t="s">
        <v>398</v>
      </c>
      <c r="AU1906" s="152" t="s">
        <v>91</v>
      </c>
      <c r="AV1906" s="12" t="s">
        <v>89</v>
      </c>
      <c r="AW1906" s="12" t="s">
        <v>42</v>
      </c>
      <c r="AX1906" s="12" t="s">
        <v>81</v>
      </c>
      <c r="AY1906" s="152" t="s">
        <v>386</v>
      </c>
    </row>
    <row r="1907" spans="2:65" s="13" customFormat="1" ht="10.199999999999999">
      <c r="B1907" s="157"/>
      <c r="D1907" s="151" t="s">
        <v>398</v>
      </c>
      <c r="E1907" s="164" t="s">
        <v>35</v>
      </c>
      <c r="F1907" s="158" t="s">
        <v>1579</v>
      </c>
      <c r="H1907" s="160">
        <v>502.27499999999998</v>
      </c>
      <c r="I1907" s="161"/>
      <c r="L1907" s="157"/>
      <c r="M1907" s="162"/>
      <c r="T1907" s="163"/>
      <c r="AT1907" s="164" t="s">
        <v>398</v>
      </c>
      <c r="AU1907" s="164" t="s">
        <v>91</v>
      </c>
      <c r="AV1907" s="13" t="s">
        <v>91</v>
      </c>
      <c r="AW1907" s="13" t="s">
        <v>42</v>
      </c>
      <c r="AX1907" s="13" t="s">
        <v>81</v>
      </c>
      <c r="AY1907" s="164" t="s">
        <v>386</v>
      </c>
    </row>
    <row r="1908" spans="2:65" s="12" customFormat="1" ht="10.199999999999999">
      <c r="B1908" s="150"/>
      <c r="D1908" s="151" t="s">
        <v>398</v>
      </c>
      <c r="E1908" s="152" t="s">
        <v>35</v>
      </c>
      <c r="F1908" s="153" t="s">
        <v>1582</v>
      </c>
      <c r="H1908" s="152" t="s">
        <v>35</v>
      </c>
      <c r="I1908" s="154"/>
      <c r="L1908" s="150"/>
      <c r="M1908" s="155"/>
      <c r="T1908" s="156"/>
      <c r="AT1908" s="152" t="s">
        <v>398</v>
      </c>
      <c r="AU1908" s="152" t="s">
        <v>91</v>
      </c>
      <c r="AV1908" s="12" t="s">
        <v>89</v>
      </c>
      <c r="AW1908" s="12" t="s">
        <v>42</v>
      </c>
      <c r="AX1908" s="12" t="s">
        <v>81</v>
      </c>
      <c r="AY1908" s="152" t="s">
        <v>386</v>
      </c>
    </row>
    <row r="1909" spans="2:65" s="13" customFormat="1" ht="10.199999999999999">
      <c r="B1909" s="157"/>
      <c r="D1909" s="151" t="s">
        <v>398</v>
      </c>
      <c r="E1909" s="164" t="s">
        <v>35</v>
      </c>
      <c r="F1909" s="158" t="s">
        <v>1583</v>
      </c>
      <c r="H1909" s="160">
        <v>0.80800000000000005</v>
      </c>
      <c r="I1909" s="161"/>
      <c r="L1909" s="157"/>
      <c r="M1909" s="162"/>
      <c r="T1909" s="163"/>
      <c r="AT1909" s="164" t="s">
        <v>398</v>
      </c>
      <c r="AU1909" s="164" t="s">
        <v>91</v>
      </c>
      <c r="AV1909" s="13" t="s">
        <v>91</v>
      </c>
      <c r="AW1909" s="13" t="s">
        <v>42</v>
      </c>
      <c r="AX1909" s="13" t="s">
        <v>81</v>
      </c>
      <c r="AY1909" s="164" t="s">
        <v>386</v>
      </c>
    </row>
    <row r="1910" spans="2:65" s="12" customFormat="1" ht="10.199999999999999">
      <c r="B1910" s="150"/>
      <c r="D1910" s="151" t="s">
        <v>398</v>
      </c>
      <c r="E1910" s="152" t="s">
        <v>35</v>
      </c>
      <c r="F1910" s="153" t="s">
        <v>1611</v>
      </c>
      <c r="H1910" s="152" t="s">
        <v>35</v>
      </c>
      <c r="I1910" s="154"/>
      <c r="L1910" s="150"/>
      <c r="M1910" s="155"/>
      <c r="T1910" s="156"/>
      <c r="AT1910" s="152" t="s">
        <v>398</v>
      </c>
      <c r="AU1910" s="152" t="s">
        <v>91</v>
      </c>
      <c r="AV1910" s="12" t="s">
        <v>89</v>
      </c>
      <c r="AW1910" s="12" t="s">
        <v>42</v>
      </c>
      <c r="AX1910" s="12" t="s">
        <v>81</v>
      </c>
      <c r="AY1910" s="152" t="s">
        <v>386</v>
      </c>
    </row>
    <row r="1911" spans="2:65" s="13" customFormat="1" ht="10.199999999999999">
      <c r="B1911" s="157"/>
      <c r="D1911" s="151" t="s">
        <v>398</v>
      </c>
      <c r="E1911" s="164" t="s">
        <v>35</v>
      </c>
      <c r="F1911" s="158" t="s">
        <v>1612</v>
      </c>
      <c r="H1911" s="160">
        <v>4.5119999999999996</v>
      </c>
      <c r="I1911" s="161"/>
      <c r="L1911" s="157"/>
      <c r="M1911" s="162"/>
      <c r="T1911" s="163"/>
      <c r="AT1911" s="164" t="s">
        <v>398</v>
      </c>
      <c r="AU1911" s="164" t="s">
        <v>91</v>
      </c>
      <c r="AV1911" s="13" t="s">
        <v>91</v>
      </c>
      <c r="AW1911" s="13" t="s">
        <v>42</v>
      </c>
      <c r="AX1911" s="13" t="s">
        <v>81</v>
      </c>
      <c r="AY1911" s="164" t="s">
        <v>386</v>
      </c>
    </row>
    <row r="1912" spans="2:65" s="14" customFormat="1" ht="10.199999999999999">
      <c r="B1912" s="178"/>
      <c r="D1912" s="151" t="s">
        <v>398</v>
      </c>
      <c r="E1912" s="179" t="s">
        <v>35</v>
      </c>
      <c r="F1912" s="180" t="s">
        <v>594</v>
      </c>
      <c r="H1912" s="181">
        <v>507.59500000000003</v>
      </c>
      <c r="I1912" s="182"/>
      <c r="L1912" s="178"/>
      <c r="M1912" s="183"/>
      <c r="T1912" s="184"/>
      <c r="AT1912" s="179" t="s">
        <v>398</v>
      </c>
      <c r="AU1912" s="179" t="s">
        <v>91</v>
      </c>
      <c r="AV1912" s="14" t="s">
        <v>116</v>
      </c>
      <c r="AW1912" s="14" t="s">
        <v>42</v>
      </c>
      <c r="AX1912" s="14" t="s">
        <v>89</v>
      </c>
      <c r="AY1912" s="179" t="s">
        <v>386</v>
      </c>
    </row>
    <row r="1913" spans="2:65" s="1" customFormat="1" ht="44.25" customHeight="1">
      <c r="B1913" s="34"/>
      <c r="C1913" s="133" t="s">
        <v>1644</v>
      </c>
      <c r="D1913" s="133" t="s">
        <v>390</v>
      </c>
      <c r="E1913" s="134" t="s">
        <v>1645</v>
      </c>
      <c r="F1913" s="135" t="s">
        <v>1646</v>
      </c>
      <c r="G1913" s="136" t="s">
        <v>460</v>
      </c>
      <c r="H1913" s="137">
        <v>302.32799999999997</v>
      </c>
      <c r="I1913" s="138"/>
      <c r="J1913" s="139">
        <f>ROUND(I1913*H1913,2)</f>
        <v>0</v>
      </c>
      <c r="K1913" s="135" t="s">
        <v>394</v>
      </c>
      <c r="L1913" s="34"/>
      <c r="M1913" s="140" t="s">
        <v>35</v>
      </c>
      <c r="N1913" s="141" t="s">
        <v>52</v>
      </c>
      <c r="P1913" s="142">
        <f>O1913*H1913</f>
        <v>0</v>
      </c>
      <c r="Q1913" s="142">
        <v>0</v>
      </c>
      <c r="R1913" s="142">
        <f>Q1913*H1913</f>
        <v>0</v>
      </c>
      <c r="S1913" s="142">
        <v>0</v>
      </c>
      <c r="T1913" s="143">
        <f>S1913*H1913</f>
        <v>0</v>
      </c>
      <c r="AR1913" s="144" t="s">
        <v>116</v>
      </c>
      <c r="AT1913" s="144" t="s">
        <v>390</v>
      </c>
      <c r="AU1913" s="144" t="s">
        <v>91</v>
      </c>
      <c r="AY1913" s="18" t="s">
        <v>386</v>
      </c>
      <c r="BE1913" s="145">
        <f>IF(N1913="základní",J1913,0)</f>
        <v>0</v>
      </c>
      <c r="BF1913" s="145">
        <f>IF(N1913="snížená",J1913,0)</f>
        <v>0</v>
      </c>
      <c r="BG1913" s="145">
        <f>IF(N1913="zákl. přenesená",J1913,0)</f>
        <v>0</v>
      </c>
      <c r="BH1913" s="145">
        <f>IF(N1913="sníž. přenesená",J1913,0)</f>
        <v>0</v>
      </c>
      <c r="BI1913" s="145">
        <f>IF(N1913="nulová",J1913,0)</f>
        <v>0</v>
      </c>
      <c r="BJ1913" s="18" t="s">
        <v>89</v>
      </c>
      <c r="BK1913" s="145">
        <f>ROUND(I1913*H1913,2)</f>
        <v>0</v>
      </c>
      <c r="BL1913" s="18" t="s">
        <v>116</v>
      </c>
      <c r="BM1913" s="144" t="s">
        <v>1647</v>
      </c>
    </row>
    <row r="1914" spans="2:65" s="1" customFormat="1" ht="10.199999999999999">
      <c r="B1914" s="34"/>
      <c r="D1914" s="146" t="s">
        <v>396</v>
      </c>
      <c r="F1914" s="147" t="s">
        <v>1648</v>
      </c>
      <c r="I1914" s="148"/>
      <c r="L1914" s="34"/>
      <c r="M1914" s="149"/>
      <c r="T1914" s="55"/>
      <c r="AT1914" s="18" t="s">
        <v>396</v>
      </c>
      <c r="AU1914" s="18" t="s">
        <v>91</v>
      </c>
    </row>
    <row r="1915" spans="2:65" s="12" customFormat="1" ht="10.199999999999999">
      <c r="B1915" s="150"/>
      <c r="D1915" s="151" t="s">
        <v>398</v>
      </c>
      <c r="E1915" s="152" t="s">
        <v>35</v>
      </c>
      <c r="F1915" s="153" t="s">
        <v>1580</v>
      </c>
      <c r="H1915" s="152" t="s">
        <v>35</v>
      </c>
      <c r="I1915" s="154"/>
      <c r="L1915" s="150"/>
      <c r="M1915" s="155"/>
      <c r="T1915" s="156"/>
      <c r="AT1915" s="152" t="s">
        <v>398</v>
      </c>
      <c r="AU1915" s="152" t="s">
        <v>91</v>
      </c>
      <c r="AV1915" s="12" t="s">
        <v>89</v>
      </c>
      <c r="AW1915" s="12" t="s">
        <v>42</v>
      </c>
      <c r="AX1915" s="12" t="s">
        <v>81</v>
      </c>
      <c r="AY1915" s="152" t="s">
        <v>386</v>
      </c>
    </row>
    <row r="1916" spans="2:65" s="13" customFormat="1" ht="10.199999999999999">
      <c r="B1916" s="157"/>
      <c r="D1916" s="151" t="s">
        <v>398</v>
      </c>
      <c r="E1916" s="164" t="s">
        <v>35</v>
      </c>
      <c r="F1916" s="158" t="s">
        <v>1581</v>
      </c>
      <c r="H1916" s="160">
        <v>5.5759999999999996</v>
      </c>
      <c r="I1916" s="161"/>
      <c r="L1916" s="157"/>
      <c r="M1916" s="162"/>
      <c r="T1916" s="163"/>
      <c r="AT1916" s="164" t="s">
        <v>398</v>
      </c>
      <c r="AU1916" s="164" t="s">
        <v>91</v>
      </c>
      <c r="AV1916" s="13" t="s">
        <v>91</v>
      </c>
      <c r="AW1916" s="13" t="s">
        <v>42</v>
      </c>
      <c r="AX1916" s="13" t="s">
        <v>81</v>
      </c>
      <c r="AY1916" s="164" t="s">
        <v>386</v>
      </c>
    </row>
    <row r="1917" spans="2:65" s="12" customFormat="1" ht="10.199999999999999">
      <c r="B1917" s="150"/>
      <c r="D1917" s="151" t="s">
        <v>398</v>
      </c>
      <c r="E1917" s="152" t="s">
        <v>35</v>
      </c>
      <c r="F1917" s="153" t="s">
        <v>1597</v>
      </c>
      <c r="H1917" s="152" t="s">
        <v>35</v>
      </c>
      <c r="I1917" s="154"/>
      <c r="L1917" s="150"/>
      <c r="M1917" s="155"/>
      <c r="T1917" s="156"/>
      <c r="AT1917" s="152" t="s">
        <v>398</v>
      </c>
      <c r="AU1917" s="152" t="s">
        <v>91</v>
      </c>
      <c r="AV1917" s="12" t="s">
        <v>89</v>
      </c>
      <c r="AW1917" s="12" t="s">
        <v>42</v>
      </c>
      <c r="AX1917" s="12" t="s">
        <v>81</v>
      </c>
      <c r="AY1917" s="152" t="s">
        <v>386</v>
      </c>
    </row>
    <row r="1918" spans="2:65" s="13" customFormat="1" ht="10.199999999999999">
      <c r="B1918" s="157"/>
      <c r="D1918" s="151" t="s">
        <v>398</v>
      </c>
      <c r="E1918" s="164" t="s">
        <v>35</v>
      </c>
      <c r="F1918" s="158" t="s">
        <v>1598</v>
      </c>
      <c r="H1918" s="160">
        <v>296.75200000000001</v>
      </c>
      <c r="I1918" s="161"/>
      <c r="L1918" s="157"/>
      <c r="M1918" s="162"/>
      <c r="T1918" s="163"/>
      <c r="AT1918" s="164" t="s">
        <v>398</v>
      </c>
      <c r="AU1918" s="164" t="s">
        <v>91</v>
      </c>
      <c r="AV1918" s="13" t="s">
        <v>91</v>
      </c>
      <c r="AW1918" s="13" t="s">
        <v>42</v>
      </c>
      <c r="AX1918" s="13" t="s">
        <v>81</v>
      </c>
      <c r="AY1918" s="164" t="s">
        <v>386</v>
      </c>
    </row>
    <row r="1919" spans="2:65" s="14" customFormat="1" ht="10.199999999999999">
      <c r="B1919" s="178"/>
      <c r="D1919" s="151" t="s">
        <v>398</v>
      </c>
      <c r="E1919" s="179" t="s">
        <v>35</v>
      </c>
      <c r="F1919" s="180" t="s">
        <v>594</v>
      </c>
      <c r="H1919" s="181">
        <v>302.32799999999997</v>
      </c>
      <c r="I1919" s="182"/>
      <c r="L1919" s="178"/>
      <c r="M1919" s="183"/>
      <c r="T1919" s="184"/>
      <c r="AT1919" s="179" t="s">
        <v>398</v>
      </c>
      <c r="AU1919" s="179" t="s">
        <v>91</v>
      </c>
      <c r="AV1919" s="14" t="s">
        <v>116</v>
      </c>
      <c r="AW1919" s="14" t="s">
        <v>42</v>
      </c>
      <c r="AX1919" s="14" t="s">
        <v>89</v>
      </c>
      <c r="AY1919" s="179" t="s">
        <v>386</v>
      </c>
    </row>
    <row r="1920" spans="2:65" s="11" customFormat="1" ht="22.8" customHeight="1">
      <c r="B1920" s="121"/>
      <c r="D1920" s="122" t="s">
        <v>80</v>
      </c>
      <c r="E1920" s="131" t="s">
        <v>1649</v>
      </c>
      <c r="F1920" s="131" t="s">
        <v>1650</v>
      </c>
      <c r="I1920" s="124"/>
      <c r="J1920" s="132">
        <f>BK1920</f>
        <v>0</v>
      </c>
      <c r="L1920" s="121"/>
      <c r="M1920" s="126"/>
      <c r="P1920" s="127">
        <f>SUM(P1921:P1922)</f>
        <v>0</v>
      </c>
      <c r="R1920" s="127">
        <f>SUM(R1921:R1922)</f>
        <v>0</v>
      </c>
      <c r="T1920" s="128">
        <f>SUM(T1921:T1922)</f>
        <v>0</v>
      </c>
      <c r="AR1920" s="122" t="s">
        <v>89</v>
      </c>
      <c r="AT1920" s="129" t="s">
        <v>80</v>
      </c>
      <c r="AU1920" s="129" t="s">
        <v>89</v>
      </c>
      <c r="AY1920" s="122" t="s">
        <v>386</v>
      </c>
      <c r="BK1920" s="130">
        <f>SUM(BK1921:BK1922)</f>
        <v>0</v>
      </c>
    </row>
    <row r="1921" spans="2:65" s="1" customFormat="1" ht="44.25" customHeight="1">
      <c r="B1921" s="34"/>
      <c r="C1921" s="133" t="s">
        <v>1651</v>
      </c>
      <c r="D1921" s="133" t="s">
        <v>390</v>
      </c>
      <c r="E1921" s="134" t="s">
        <v>1652</v>
      </c>
      <c r="F1921" s="135" t="s">
        <v>1653</v>
      </c>
      <c r="G1921" s="136" t="s">
        <v>460</v>
      </c>
      <c r="H1921" s="137">
        <v>452.14100000000002</v>
      </c>
      <c r="I1921" s="138"/>
      <c r="J1921" s="139">
        <f>ROUND(I1921*H1921,2)</f>
        <v>0</v>
      </c>
      <c r="K1921" s="135" t="s">
        <v>394</v>
      </c>
      <c r="L1921" s="34"/>
      <c r="M1921" s="140" t="s">
        <v>35</v>
      </c>
      <c r="N1921" s="141" t="s">
        <v>52</v>
      </c>
      <c r="P1921" s="142">
        <f>O1921*H1921</f>
        <v>0</v>
      </c>
      <c r="Q1921" s="142">
        <v>0</v>
      </c>
      <c r="R1921" s="142">
        <f>Q1921*H1921</f>
        <v>0</v>
      </c>
      <c r="S1921" s="142">
        <v>0</v>
      </c>
      <c r="T1921" s="143">
        <f>S1921*H1921</f>
        <v>0</v>
      </c>
      <c r="AR1921" s="144" t="s">
        <v>116</v>
      </c>
      <c r="AT1921" s="144" t="s">
        <v>390</v>
      </c>
      <c r="AU1921" s="144" t="s">
        <v>91</v>
      </c>
      <c r="AY1921" s="18" t="s">
        <v>386</v>
      </c>
      <c r="BE1921" s="145">
        <f>IF(N1921="základní",J1921,0)</f>
        <v>0</v>
      </c>
      <c r="BF1921" s="145">
        <f>IF(N1921="snížená",J1921,0)</f>
        <v>0</v>
      </c>
      <c r="BG1921" s="145">
        <f>IF(N1921="zákl. přenesená",J1921,0)</f>
        <v>0</v>
      </c>
      <c r="BH1921" s="145">
        <f>IF(N1921="sníž. přenesená",J1921,0)</f>
        <v>0</v>
      </c>
      <c r="BI1921" s="145">
        <f>IF(N1921="nulová",J1921,0)</f>
        <v>0</v>
      </c>
      <c r="BJ1921" s="18" t="s">
        <v>89</v>
      </c>
      <c r="BK1921" s="145">
        <f>ROUND(I1921*H1921,2)</f>
        <v>0</v>
      </c>
      <c r="BL1921" s="18" t="s">
        <v>116</v>
      </c>
      <c r="BM1921" s="144" t="s">
        <v>1654</v>
      </c>
    </row>
    <row r="1922" spans="2:65" s="1" customFormat="1" ht="10.199999999999999">
      <c r="B1922" s="34"/>
      <c r="D1922" s="146" t="s">
        <v>396</v>
      </c>
      <c r="F1922" s="147" t="s">
        <v>1655</v>
      </c>
      <c r="I1922" s="148"/>
      <c r="L1922" s="34"/>
      <c r="M1922" s="149"/>
      <c r="T1922" s="55"/>
      <c r="AT1922" s="18" t="s">
        <v>396</v>
      </c>
      <c r="AU1922" s="18" t="s">
        <v>91</v>
      </c>
    </row>
    <row r="1923" spans="2:65" s="11" customFormat="1" ht="25.95" customHeight="1">
      <c r="B1923" s="121"/>
      <c r="D1923" s="122" t="s">
        <v>80</v>
      </c>
      <c r="E1923" s="123" t="s">
        <v>1656</v>
      </c>
      <c r="F1923" s="123" t="s">
        <v>1657</v>
      </c>
      <c r="I1923" s="124"/>
      <c r="J1923" s="125">
        <f>BK1923</f>
        <v>0</v>
      </c>
      <c r="L1923" s="121"/>
      <c r="M1923" s="126"/>
      <c r="P1923" s="127">
        <f>P1924</f>
        <v>0</v>
      </c>
      <c r="R1923" s="127">
        <f>R1924</f>
        <v>7.536000000000001E-2</v>
      </c>
      <c r="T1923" s="128">
        <f>T1924</f>
        <v>0</v>
      </c>
      <c r="AR1923" s="122" t="s">
        <v>91</v>
      </c>
      <c r="AT1923" s="129" t="s">
        <v>80</v>
      </c>
      <c r="AU1923" s="129" t="s">
        <v>81</v>
      </c>
      <c r="AY1923" s="122" t="s">
        <v>386</v>
      </c>
      <c r="BK1923" s="130">
        <f>BK1924</f>
        <v>0</v>
      </c>
    </row>
    <row r="1924" spans="2:65" s="11" customFormat="1" ht="22.8" customHeight="1">
      <c r="B1924" s="121"/>
      <c r="D1924" s="122" t="s">
        <v>80</v>
      </c>
      <c r="E1924" s="131" t="s">
        <v>1658</v>
      </c>
      <c r="F1924" s="131" t="s">
        <v>1659</v>
      </c>
      <c r="I1924" s="124"/>
      <c r="J1924" s="132">
        <f>BK1924</f>
        <v>0</v>
      </c>
      <c r="L1924" s="121"/>
      <c r="M1924" s="126"/>
      <c r="P1924" s="127">
        <f>SUM(P1925:P1938)</f>
        <v>0</v>
      </c>
      <c r="R1924" s="127">
        <f>SUM(R1925:R1938)</f>
        <v>7.536000000000001E-2</v>
      </c>
      <c r="T1924" s="128">
        <f>SUM(T1925:T1938)</f>
        <v>0</v>
      </c>
      <c r="AR1924" s="122" t="s">
        <v>91</v>
      </c>
      <c r="AT1924" s="129" t="s">
        <v>80</v>
      </c>
      <c r="AU1924" s="129" t="s">
        <v>89</v>
      </c>
      <c r="AY1924" s="122" t="s">
        <v>386</v>
      </c>
      <c r="BK1924" s="130">
        <f>SUM(BK1925:BK1938)</f>
        <v>0</v>
      </c>
    </row>
    <row r="1925" spans="2:65" s="1" customFormat="1" ht="55.5" customHeight="1">
      <c r="B1925" s="34"/>
      <c r="C1925" s="133" t="s">
        <v>1660</v>
      </c>
      <c r="D1925" s="133" t="s">
        <v>390</v>
      </c>
      <c r="E1925" s="134" t="s">
        <v>1661</v>
      </c>
      <c r="F1925" s="135" t="s">
        <v>1662</v>
      </c>
      <c r="G1925" s="136" t="s">
        <v>442</v>
      </c>
      <c r="H1925" s="137">
        <v>78.5</v>
      </c>
      <c r="I1925" s="138"/>
      <c r="J1925" s="139">
        <f>ROUND(I1925*H1925,2)</f>
        <v>0</v>
      </c>
      <c r="K1925" s="135" t="s">
        <v>394</v>
      </c>
      <c r="L1925" s="34"/>
      <c r="M1925" s="140" t="s">
        <v>35</v>
      </c>
      <c r="N1925" s="141" t="s">
        <v>52</v>
      </c>
      <c r="P1925" s="142">
        <f>O1925*H1925</f>
        <v>0</v>
      </c>
      <c r="Q1925" s="142">
        <v>6.4000000000000005E-4</v>
      </c>
      <c r="R1925" s="142">
        <f>Q1925*H1925</f>
        <v>5.0240000000000007E-2</v>
      </c>
      <c r="S1925" s="142">
        <v>0</v>
      </c>
      <c r="T1925" s="143">
        <f>S1925*H1925</f>
        <v>0</v>
      </c>
      <c r="AR1925" s="144" t="s">
        <v>522</v>
      </c>
      <c r="AT1925" s="144" t="s">
        <v>390</v>
      </c>
      <c r="AU1925" s="144" t="s">
        <v>91</v>
      </c>
      <c r="AY1925" s="18" t="s">
        <v>386</v>
      </c>
      <c r="BE1925" s="145">
        <f>IF(N1925="základní",J1925,0)</f>
        <v>0</v>
      </c>
      <c r="BF1925" s="145">
        <f>IF(N1925="snížená",J1925,0)</f>
        <v>0</v>
      </c>
      <c r="BG1925" s="145">
        <f>IF(N1925="zákl. přenesená",J1925,0)</f>
        <v>0</v>
      </c>
      <c r="BH1925" s="145">
        <f>IF(N1925="sníž. přenesená",J1925,0)</f>
        <v>0</v>
      </c>
      <c r="BI1925" s="145">
        <f>IF(N1925="nulová",J1925,0)</f>
        <v>0</v>
      </c>
      <c r="BJ1925" s="18" t="s">
        <v>89</v>
      </c>
      <c r="BK1925" s="145">
        <f>ROUND(I1925*H1925,2)</f>
        <v>0</v>
      </c>
      <c r="BL1925" s="18" t="s">
        <v>522</v>
      </c>
      <c r="BM1925" s="144" t="s">
        <v>1663</v>
      </c>
    </row>
    <row r="1926" spans="2:65" s="1" customFormat="1" ht="10.199999999999999">
      <c r="B1926" s="34"/>
      <c r="D1926" s="146" t="s">
        <v>396</v>
      </c>
      <c r="F1926" s="147" t="s">
        <v>1664</v>
      </c>
      <c r="I1926" s="148"/>
      <c r="L1926" s="34"/>
      <c r="M1926" s="149"/>
      <c r="T1926" s="55"/>
      <c r="AT1926" s="18" t="s">
        <v>396</v>
      </c>
      <c r="AU1926" s="18" t="s">
        <v>91</v>
      </c>
    </row>
    <row r="1927" spans="2:65" s="12" customFormat="1" ht="10.199999999999999">
      <c r="B1927" s="150"/>
      <c r="D1927" s="151" t="s">
        <v>398</v>
      </c>
      <c r="E1927" s="152" t="s">
        <v>35</v>
      </c>
      <c r="F1927" s="153" t="s">
        <v>400</v>
      </c>
      <c r="H1927" s="152" t="s">
        <v>35</v>
      </c>
      <c r="I1927" s="154"/>
      <c r="L1927" s="150"/>
      <c r="M1927" s="155"/>
      <c r="T1927" s="156"/>
      <c r="AT1927" s="152" t="s">
        <v>398</v>
      </c>
      <c r="AU1927" s="152" t="s">
        <v>91</v>
      </c>
      <c r="AV1927" s="12" t="s">
        <v>89</v>
      </c>
      <c r="AW1927" s="12" t="s">
        <v>42</v>
      </c>
      <c r="AX1927" s="12" t="s">
        <v>81</v>
      </c>
      <c r="AY1927" s="152" t="s">
        <v>386</v>
      </c>
    </row>
    <row r="1928" spans="2:65" s="12" customFormat="1" ht="10.199999999999999">
      <c r="B1928" s="150"/>
      <c r="D1928" s="151" t="s">
        <v>398</v>
      </c>
      <c r="E1928" s="152" t="s">
        <v>35</v>
      </c>
      <c r="F1928" s="153" t="s">
        <v>1665</v>
      </c>
      <c r="H1928" s="152" t="s">
        <v>35</v>
      </c>
      <c r="I1928" s="154"/>
      <c r="L1928" s="150"/>
      <c r="M1928" s="155"/>
      <c r="T1928" s="156"/>
      <c r="AT1928" s="152" t="s">
        <v>398</v>
      </c>
      <c r="AU1928" s="152" t="s">
        <v>91</v>
      </c>
      <c r="AV1928" s="12" t="s">
        <v>89</v>
      </c>
      <c r="AW1928" s="12" t="s">
        <v>42</v>
      </c>
      <c r="AX1928" s="12" t="s">
        <v>81</v>
      </c>
      <c r="AY1928" s="152" t="s">
        <v>386</v>
      </c>
    </row>
    <row r="1929" spans="2:65" s="12" customFormat="1" ht="10.199999999999999">
      <c r="B1929" s="150"/>
      <c r="D1929" s="151" t="s">
        <v>398</v>
      </c>
      <c r="E1929" s="152" t="s">
        <v>35</v>
      </c>
      <c r="F1929" s="153" t="s">
        <v>1666</v>
      </c>
      <c r="H1929" s="152" t="s">
        <v>35</v>
      </c>
      <c r="I1929" s="154"/>
      <c r="L1929" s="150"/>
      <c r="M1929" s="155"/>
      <c r="T1929" s="156"/>
      <c r="AT1929" s="152" t="s">
        <v>398</v>
      </c>
      <c r="AU1929" s="152" t="s">
        <v>91</v>
      </c>
      <c r="AV1929" s="12" t="s">
        <v>89</v>
      </c>
      <c r="AW1929" s="12" t="s">
        <v>42</v>
      </c>
      <c r="AX1929" s="12" t="s">
        <v>81</v>
      </c>
      <c r="AY1929" s="152" t="s">
        <v>386</v>
      </c>
    </row>
    <row r="1930" spans="2:65" s="13" customFormat="1" ht="20.399999999999999">
      <c r="B1930" s="157"/>
      <c r="D1930" s="151" t="s">
        <v>398</v>
      </c>
      <c r="E1930" s="164" t="s">
        <v>35</v>
      </c>
      <c r="F1930" s="158" t="s">
        <v>1667</v>
      </c>
      <c r="H1930" s="160">
        <v>78.5</v>
      </c>
      <c r="I1930" s="161"/>
      <c r="L1930" s="157"/>
      <c r="M1930" s="162"/>
      <c r="T1930" s="163"/>
      <c r="AT1930" s="164" t="s">
        <v>398</v>
      </c>
      <c r="AU1930" s="164" t="s">
        <v>91</v>
      </c>
      <c r="AV1930" s="13" t="s">
        <v>91</v>
      </c>
      <c r="AW1930" s="13" t="s">
        <v>42</v>
      </c>
      <c r="AX1930" s="13" t="s">
        <v>89</v>
      </c>
      <c r="AY1930" s="164" t="s">
        <v>386</v>
      </c>
    </row>
    <row r="1931" spans="2:65" s="1" customFormat="1" ht="24.15" customHeight="1">
      <c r="B1931" s="34"/>
      <c r="C1931" s="133" t="s">
        <v>1668</v>
      </c>
      <c r="D1931" s="133" t="s">
        <v>390</v>
      </c>
      <c r="E1931" s="134" t="s">
        <v>1669</v>
      </c>
      <c r="F1931" s="135" t="s">
        <v>1670</v>
      </c>
      <c r="G1931" s="136" t="s">
        <v>689</v>
      </c>
      <c r="H1931" s="137">
        <v>157</v>
      </c>
      <c r="I1931" s="138"/>
      <c r="J1931" s="139">
        <f>ROUND(I1931*H1931,2)</f>
        <v>0</v>
      </c>
      <c r="K1931" s="135" t="s">
        <v>394</v>
      </c>
      <c r="L1931" s="34"/>
      <c r="M1931" s="140" t="s">
        <v>35</v>
      </c>
      <c r="N1931" s="141" t="s">
        <v>52</v>
      </c>
      <c r="P1931" s="142">
        <f>O1931*H1931</f>
        <v>0</v>
      </c>
      <c r="Q1931" s="142">
        <v>1.6000000000000001E-4</v>
      </c>
      <c r="R1931" s="142">
        <f>Q1931*H1931</f>
        <v>2.5120000000000003E-2</v>
      </c>
      <c r="S1931" s="142">
        <v>0</v>
      </c>
      <c r="T1931" s="143">
        <f>S1931*H1931</f>
        <v>0</v>
      </c>
      <c r="AR1931" s="144" t="s">
        <v>522</v>
      </c>
      <c r="AT1931" s="144" t="s">
        <v>390</v>
      </c>
      <c r="AU1931" s="144" t="s">
        <v>91</v>
      </c>
      <c r="AY1931" s="18" t="s">
        <v>386</v>
      </c>
      <c r="BE1931" s="145">
        <f>IF(N1931="základní",J1931,0)</f>
        <v>0</v>
      </c>
      <c r="BF1931" s="145">
        <f>IF(N1931="snížená",J1931,0)</f>
        <v>0</v>
      </c>
      <c r="BG1931" s="145">
        <f>IF(N1931="zákl. přenesená",J1931,0)</f>
        <v>0</v>
      </c>
      <c r="BH1931" s="145">
        <f>IF(N1931="sníž. přenesená",J1931,0)</f>
        <v>0</v>
      </c>
      <c r="BI1931" s="145">
        <f>IF(N1931="nulová",J1931,0)</f>
        <v>0</v>
      </c>
      <c r="BJ1931" s="18" t="s">
        <v>89</v>
      </c>
      <c r="BK1931" s="145">
        <f>ROUND(I1931*H1931,2)</f>
        <v>0</v>
      </c>
      <c r="BL1931" s="18" t="s">
        <v>522</v>
      </c>
      <c r="BM1931" s="144" t="s">
        <v>1671</v>
      </c>
    </row>
    <row r="1932" spans="2:65" s="1" customFormat="1" ht="10.199999999999999">
      <c r="B1932" s="34"/>
      <c r="D1932" s="146" t="s">
        <v>396</v>
      </c>
      <c r="F1932" s="147" t="s">
        <v>1672</v>
      </c>
      <c r="I1932" s="148"/>
      <c r="L1932" s="34"/>
      <c r="M1932" s="149"/>
      <c r="T1932" s="55"/>
      <c r="AT1932" s="18" t="s">
        <v>396</v>
      </c>
      <c r="AU1932" s="18" t="s">
        <v>91</v>
      </c>
    </row>
    <row r="1933" spans="2:65" s="12" customFormat="1" ht="10.199999999999999">
      <c r="B1933" s="150"/>
      <c r="D1933" s="151" t="s">
        <v>398</v>
      </c>
      <c r="E1933" s="152" t="s">
        <v>35</v>
      </c>
      <c r="F1933" s="153" t="s">
        <v>400</v>
      </c>
      <c r="H1933" s="152" t="s">
        <v>35</v>
      </c>
      <c r="I1933" s="154"/>
      <c r="L1933" s="150"/>
      <c r="M1933" s="155"/>
      <c r="T1933" s="156"/>
      <c r="AT1933" s="152" t="s">
        <v>398</v>
      </c>
      <c r="AU1933" s="152" t="s">
        <v>91</v>
      </c>
      <c r="AV1933" s="12" t="s">
        <v>89</v>
      </c>
      <c r="AW1933" s="12" t="s">
        <v>42</v>
      </c>
      <c r="AX1933" s="12" t="s">
        <v>81</v>
      </c>
      <c r="AY1933" s="152" t="s">
        <v>386</v>
      </c>
    </row>
    <row r="1934" spans="2:65" s="12" customFormat="1" ht="10.199999999999999">
      <c r="B1934" s="150"/>
      <c r="D1934" s="151" t="s">
        <v>398</v>
      </c>
      <c r="E1934" s="152" t="s">
        <v>35</v>
      </c>
      <c r="F1934" s="153" t="s">
        <v>1665</v>
      </c>
      <c r="H1934" s="152" t="s">
        <v>35</v>
      </c>
      <c r="I1934" s="154"/>
      <c r="L1934" s="150"/>
      <c r="M1934" s="155"/>
      <c r="T1934" s="156"/>
      <c r="AT1934" s="152" t="s">
        <v>398</v>
      </c>
      <c r="AU1934" s="152" t="s">
        <v>91</v>
      </c>
      <c r="AV1934" s="12" t="s">
        <v>89</v>
      </c>
      <c r="AW1934" s="12" t="s">
        <v>42</v>
      </c>
      <c r="AX1934" s="12" t="s">
        <v>81</v>
      </c>
      <c r="AY1934" s="152" t="s">
        <v>386</v>
      </c>
    </row>
    <row r="1935" spans="2:65" s="12" customFormat="1" ht="10.199999999999999">
      <c r="B1935" s="150"/>
      <c r="D1935" s="151" t="s">
        <v>398</v>
      </c>
      <c r="E1935" s="152" t="s">
        <v>35</v>
      </c>
      <c r="F1935" s="153" t="s">
        <v>1666</v>
      </c>
      <c r="H1935" s="152" t="s">
        <v>35</v>
      </c>
      <c r="I1935" s="154"/>
      <c r="L1935" s="150"/>
      <c r="M1935" s="155"/>
      <c r="T1935" s="156"/>
      <c r="AT1935" s="152" t="s">
        <v>398</v>
      </c>
      <c r="AU1935" s="152" t="s">
        <v>91</v>
      </c>
      <c r="AV1935" s="12" t="s">
        <v>89</v>
      </c>
      <c r="AW1935" s="12" t="s">
        <v>42</v>
      </c>
      <c r="AX1935" s="12" t="s">
        <v>81</v>
      </c>
      <c r="AY1935" s="152" t="s">
        <v>386</v>
      </c>
    </row>
    <row r="1936" spans="2:65" s="13" customFormat="1" ht="20.399999999999999">
      <c r="B1936" s="157"/>
      <c r="D1936" s="151" t="s">
        <v>398</v>
      </c>
      <c r="E1936" s="164" t="s">
        <v>35</v>
      </c>
      <c r="F1936" s="158" t="s">
        <v>1673</v>
      </c>
      <c r="H1936" s="160">
        <v>157</v>
      </c>
      <c r="I1936" s="161"/>
      <c r="L1936" s="157"/>
      <c r="M1936" s="162"/>
      <c r="T1936" s="163"/>
      <c r="AT1936" s="164" t="s">
        <v>398</v>
      </c>
      <c r="AU1936" s="164" t="s">
        <v>91</v>
      </c>
      <c r="AV1936" s="13" t="s">
        <v>91</v>
      </c>
      <c r="AW1936" s="13" t="s">
        <v>42</v>
      </c>
      <c r="AX1936" s="13" t="s">
        <v>89</v>
      </c>
      <c r="AY1936" s="164" t="s">
        <v>386</v>
      </c>
    </row>
    <row r="1937" spans="2:65" s="1" customFormat="1" ht="55.5" customHeight="1">
      <c r="B1937" s="34"/>
      <c r="C1937" s="133" t="s">
        <v>1674</v>
      </c>
      <c r="D1937" s="133" t="s">
        <v>390</v>
      </c>
      <c r="E1937" s="134" t="s">
        <v>1675</v>
      </c>
      <c r="F1937" s="135" t="s">
        <v>1676</v>
      </c>
      <c r="G1937" s="136" t="s">
        <v>460</v>
      </c>
      <c r="H1937" s="137">
        <v>7.4999999999999997E-2</v>
      </c>
      <c r="I1937" s="138"/>
      <c r="J1937" s="139">
        <f>ROUND(I1937*H1937,2)</f>
        <v>0</v>
      </c>
      <c r="K1937" s="135" t="s">
        <v>394</v>
      </c>
      <c r="L1937" s="34"/>
      <c r="M1937" s="140" t="s">
        <v>35</v>
      </c>
      <c r="N1937" s="141" t="s">
        <v>52</v>
      </c>
      <c r="P1937" s="142">
        <f>O1937*H1937</f>
        <v>0</v>
      </c>
      <c r="Q1937" s="142">
        <v>0</v>
      </c>
      <c r="R1937" s="142">
        <f>Q1937*H1937</f>
        <v>0</v>
      </c>
      <c r="S1937" s="142">
        <v>0</v>
      </c>
      <c r="T1937" s="143">
        <f>S1937*H1937</f>
        <v>0</v>
      </c>
      <c r="AR1937" s="144" t="s">
        <v>522</v>
      </c>
      <c r="AT1937" s="144" t="s">
        <v>390</v>
      </c>
      <c r="AU1937" s="144" t="s">
        <v>91</v>
      </c>
      <c r="AY1937" s="18" t="s">
        <v>386</v>
      </c>
      <c r="BE1937" s="145">
        <f>IF(N1937="základní",J1937,0)</f>
        <v>0</v>
      </c>
      <c r="BF1937" s="145">
        <f>IF(N1937="snížená",J1937,0)</f>
        <v>0</v>
      </c>
      <c r="BG1937" s="145">
        <f>IF(N1937="zákl. přenesená",J1937,0)</f>
        <v>0</v>
      </c>
      <c r="BH1937" s="145">
        <f>IF(N1937="sníž. přenesená",J1937,0)</f>
        <v>0</v>
      </c>
      <c r="BI1937" s="145">
        <f>IF(N1937="nulová",J1937,0)</f>
        <v>0</v>
      </c>
      <c r="BJ1937" s="18" t="s">
        <v>89</v>
      </c>
      <c r="BK1937" s="145">
        <f>ROUND(I1937*H1937,2)</f>
        <v>0</v>
      </c>
      <c r="BL1937" s="18" t="s">
        <v>522</v>
      </c>
      <c r="BM1937" s="144" t="s">
        <v>1677</v>
      </c>
    </row>
    <row r="1938" spans="2:65" s="1" customFormat="1" ht="10.199999999999999">
      <c r="B1938" s="34"/>
      <c r="D1938" s="146" t="s">
        <v>396</v>
      </c>
      <c r="F1938" s="147" t="s">
        <v>1678</v>
      </c>
      <c r="I1938" s="148"/>
      <c r="L1938" s="34"/>
      <c r="M1938" s="149"/>
      <c r="T1938" s="55"/>
      <c r="AT1938" s="18" t="s">
        <v>396</v>
      </c>
      <c r="AU1938" s="18" t="s">
        <v>91</v>
      </c>
    </row>
    <row r="1939" spans="2:65" s="11" customFormat="1" ht="25.95" customHeight="1">
      <c r="B1939" s="121"/>
      <c r="D1939" s="122" t="s">
        <v>80</v>
      </c>
      <c r="E1939" s="123" t="s">
        <v>523</v>
      </c>
      <c r="F1939" s="123" t="s">
        <v>1679</v>
      </c>
      <c r="I1939" s="124"/>
      <c r="J1939" s="125">
        <f>BK1939</f>
        <v>0</v>
      </c>
      <c r="L1939" s="121"/>
      <c r="M1939" s="126"/>
      <c r="P1939" s="127">
        <f>P1940</f>
        <v>0</v>
      </c>
      <c r="R1939" s="127">
        <f>R1940</f>
        <v>0.94261012000000011</v>
      </c>
      <c r="T1939" s="128">
        <f>T1940</f>
        <v>0</v>
      </c>
      <c r="AR1939" s="122" t="s">
        <v>103</v>
      </c>
      <c r="AT1939" s="129" t="s">
        <v>80</v>
      </c>
      <c r="AU1939" s="129" t="s">
        <v>81</v>
      </c>
      <c r="AY1939" s="122" t="s">
        <v>386</v>
      </c>
      <c r="BK1939" s="130">
        <f>BK1940</f>
        <v>0</v>
      </c>
    </row>
    <row r="1940" spans="2:65" s="11" customFormat="1" ht="22.8" customHeight="1">
      <c r="B1940" s="121"/>
      <c r="D1940" s="122" t="s">
        <v>80</v>
      </c>
      <c r="E1940" s="131" t="s">
        <v>1680</v>
      </c>
      <c r="F1940" s="131" t="s">
        <v>1681</v>
      </c>
      <c r="I1940" s="124"/>
      <c r="J1940" s="132">
        <f>BK1940</f>
        <v>0</v>
      </c>
      <c r="L1940" s="121"/>
      <c r="M1940" s="126"/>
      <c r="P1940" s="127">
        <f>SUM(P1941:P2033)</f>
        <v>0</v>
      </c>
      <c r="R1940" s="127">
        <f>SUM(R1941:R2033)</f>
        <v>0.94261012000000011</v>
      </c>
      <c r="T1940" s="128">
        <f>SUM(T1941:T2033)</f>
        <v>0</v>
      </c>
      <c r="AR1940" s="122" t="s">
        <v>103</v>
      </c>
      <c r="AT1940" s="129" t="s">
        <v>80</v>
      </c>
      <c r="AU1940" s="129" t="s">
        <v>89</v>
      </c>
      <c r="AY1940" s="122" t="s">
        <v>386</v>
      </c>
      <c r="BK1940" s="130">
        <f>SUM(BK1941:BK2033)</f>
        <v>0</v>
      </c>
    </row>
    <row r="1941" spans="2:65" s="1" customFormat="1" ht="24.15" customHeight="1">
      <c r="B1941" s="34"/>
      <c r="C1941" s="133" t="s">
        <v>1682</v>
      </c>
      <c r="D1941" s="133" t="s">
        <v>390</v>
      </c>
      <c r="E1941" s="134" t="s">
        <v>1683</v>
      </c>
      <c r="F1941" s="135" t="s">
        <v>1684</v>
      </c>
      <c r="G1941" s="136" t="s">
        <v>1685</v>
      </c>
      <c r="H1941" s="137">
        <v>0.23899999999999999</v>
      </c>
      <c r="I1941" s="138"/>
      <c r="J1941" s="139">
        <f>ROUND(I1941*H1941,2)</f>
        <v>0</v>
      </c>
      <c r="K1941" s="135" t="s">
        <v>394</v>
      </c>
      <c r="L1941" s="34"/>
      <c r="M1941" s="140" t="s">
        <v>35</v>
      </c>
      <c r="N1941" s="141" t="s">
        <v>52</v>
      </c>
      <c r="P1941" s="142">
        <f>O1941*H1941</f>
        <v>0</v>
      </c>
      <c r="Q1941" s="142">
        <v>8.8000000000000005E-3</v>
      </c>
      <c r="R1941" s="142">
        <f>Q1941*H1941</f>
        <v>2.1031999999999999E-3</v>
      </c>
      <c r="S1941" s="142">
        <v>0</v>
      </c>
      <c r="T1941" s="143">
        <f>S1941*H1941</f>
        <v>0</v>
      </c>
      <c r="AR1941" s="144" t="s">
        <v>803</v>
      </c>
      <c r="AT1941" s="144" t="s">
        <v>390</v>
      </c>
      <c r="AU1941" s="144" t="s">
        <v>91</v>
      </c>
      <c r="AY1941" s="18" t="s">
        <v>386</v>
      </c>
      <c r="BE1941" s="145">
        <f>IF(N1941="základní",J1941,0)</f>
        <v>0</v>
      </c>
      <c r="BF1941" s="145">
        <f>IF(N1941="snížená",J1941,0)</f>
        <v>0</v>
      </c>
      <c r="BG1941" s="145">
        <f>IF(N1941="zákl. přenesená",J1941,0)</f>
        <v>0</v>
      </c>
      <c r="BH1941" s="145">
        <f>IF(N1941="sníž. přenesená",J1941,0)</f>
        <v>0</v>
      </c>
      <c r="BI1941" s="145">
        <f>IF(N1941="nulová",J1941,0)</f>
        <v>0</v>
      </c>
      <c r="BJ1941" s="18" t="s">
        <v>89</v>
      </c>
      <c r="BK1941" s="145">
        <f>ROUND(I1941*H1941,2)</f>
        <v>0</v>
      </c>
      <c r="BL1941" s="18" t="s">
        <v>803</v>
      </c>
      <c r="BM1941" s="144" t="s">
        <v>1686</v>
      </c>
    </row>
    <row r="1942" spans="2:65" s="1" customFormat="1" ht="10.199999999999999">
      <c r="B1942" s="34"/>
      <c r="D1942" s="146" t="s">
        <v>396</v>
      </c>
      <c r="F1942" s="147" t="s">
        <v>1687</v>
      </c>
      <c r="I1942" s="148"/>
      <c r="L1942" s="34"/>
      <c r="M1942" s="149"/>
      <c r="T1942" s="55"/>
      <c r="AT1942" s="18" t="s">
        <v>396</v>
      </c>
      <c r="AU1942" s="18" t="s">
        <v>91</v>
      </c>
    </row>
    <row r="1943" spans="2:65" s="12" customFormat="1" ht="10.199999999999999">
      <c r="B1943" s="150"/>
      <c r="D1943" s="151" t="s">
        <v>398</v>
      </c>
      <c r="E1943" s="152" t="s">
        <v>35</v>
      </c>
      <c r="F1943" s="153" t="s">
        <v>399</v>
      </c>
      <c r="H1943" s="152" t="s">
        <v>35</v>
      </c>
      <c r="I1943" s="154"/>
      <c r="L1943" s="150"/>
      <c r="M1943" s="155"/>
      <c r="T1943" s="156"/>
      <c r="AT1943" s="152" t="s">
        <v>398</v>
      </c>
      <c r="AU1943" s="152" t="s">
        <v>91</v>
      </c>
      <c r="AV1943" s="12" t="s">
        <v>89</v>
      </c>
      <c r="AW1943" s="12" t="s">
        <v>42</v>
      </c>
      <c r="AX1943" s="12" t="s">
        <v>81</v>
      </c>
      <c r="AY1943" s="152" t="s">
        <v>386</v>
      </c>
    </row>
    <row r="1944" spans="2:65" s="12" customFormat="1" ht="10.199999999999999">
      <c r="B1944" s="150"/>
      <c r="D1944" s="151" t="s">
        <v>398</v>
      </c>
      <c r="E1944" s="152" t="s">
        <v>35</v>
      </c>
      <c r="F1944" s="153" t="s">
        <v>1688</v>
      </c>
      <c r="H1944" s="152" t="s">
        <v>35</v>
      </c>
      <c r="I1944" s="154"/>
      <c r="L1944" s="150"/>
      <c r="M1944" s="155"/>
      <c r="T1944" s="156"/>
      <c r="AT1944" s="152" t="s">
        <v>398</v>
      </c>
      <c r="AU1944" s="152" t="s">
        <v>91</v>
      </c>
      <c r="AV1944" s="12" t="s">
        <v>89</v>
      </c>
      <c r="AW1944" s="12" t="s">
        <v>42</v>
      </c>
      <c r="AX1944" s="12" t="s">
        <v>81</v>
      </c>
      <c r="AY1944" s="152" t="s">
        <v>386</v>
      </c>
    </row>
    <row r="1945" spans="2:65" s="12" customFormat="1" ht="10.199999999999999">
      <c r="B1945" s="150"/>
      <c r="D1945" s="151" t="s">
        <v>398</v>
      </c>
      <c r="E1945" s="152" t="s">
        <v>35</v>
      </c>
      <c r="F1945" s="153" t="s">
        <v>1689</v>
      </c>
      <c r="H1945" s="152" t="s">
        <v>35</v>
      </c>
      <c r="I1945" s="154"/>
      <c r="L1945" s="150"/>
      <c r="M1945" s="155"/>
      <c r="T1945" s="156"/>
      <c r="AT1945" s="152" t="s">
        <v>398</v>
      </c>
      <c r="AU1945" s="152" t="s">
        <v>91</v>
      </c>
      <c r="AV1945" s="12" t="s">
        <v>89</v>
      </c>
      <c r="AW1945" s="12" t="s">
        <v>42</v>
      </c>
      <c r="AX1945" s="12" t="s">
        <v>81</v>
      </c>
      <c r="AY1945" s="152" t="s">
        <v>386</v>
      </c>
    </row>
    <row r="1946" spans="2:65" s="12" customFormat="1" ht="10.199999999999999">
      <c r="B1946" s="150"/>
      <c r="D1946" s="151" t="s">
        <v>398</v>
      </c>
      <c r="E1946" s="152" t="s">
        <v>35</v>
      </c>
      <c r="F1946" s="153" t="s">
        <v>1690</v>
      </c>
      <c r="H1946" s="152" t="s">
        <v>35</v>
      </c>
      <c r="I1946" s="154"/>
      <c r="L1946" s="150"/>
      <c r="M1946" s="155"/>
      <c r="T1946" s="156"/>
      <c r="AT1946" s="152" t="s">
        <v>398</v>
      </c>
      <c r="AU1946" s="152" t="s">
        <v>91</v>
      </c>
      <c r="AV1946" s="12" t="s">
        <v>89</v>
      </c>
      <c r="AW1946" s="12" t="s">
        <v>42</v>
      </c>
      <c r="AX1946" s="12" t="s">
        <v>81</v>
      </c>
      <c r="AY1946" s="152" t="s">
        <v>386</v>
      </c>
    </row>
    <row r="1947" spans="2:65" s="13" customFormat="1" ht="10.199999999999999">
      <c r="B1947" s="157"/>
      <c r="D1947" s="151" t="s">
        <v>398</v>
      </c>
      <c r="E1947" s="158" t="s">
        <v>35</v>
      </c>
      <c r="F1947" s="159" t="s">
        <v>247</v>
      </c>
      <c r="H1947" s="160">
        <v>0.23899999999999999</v>
      </c>
      <c r="I1947" s="161"/>
      <c r="L1947" s="157"/>
      <c r="M1947" s="162"/>
      <c r="T1947" s="163"/>
      <c r="AT1947" s="164" t="s">
        <v>398</v>
      </c>
      <c r="AU1947" s="164" t="s">
        <v>91</v>
      </c>
      <c r="AV1947" s="13" t="s">
        <v>91</v>
      </c>
      <c r="AW1947" s="13" t="s">
        <v>42</v>
      </c>
      <c r="AX1947" s="13" t="s">
        <v>89</v>
      </c>
      <c r="AY1947" s="164" t="s">
        <v>386</v>
      </c>
    </row>
    <row r="1948" spans="2:65" s="1" customFormat="1" ht="21.75" customHeight="1">
      <c r="B1948" s="34"/>
      <c r="C1948" s="133" t="s">
        <v>1691</v>
      </c>
      <c r="D1948" s="133" t="s">
        <v>390</v>
      </c>
      <c r="E1948" s="134" t="s">
        <v>1692</v>
      </c>
      <c r="F1948" s="135" t="s">
        <v>1693</v>
      </c>
      <c r="G1948" s="136" t="s">
        <v>1685</v>
      </c>
      <c r="H1948" s="137">
        <v>0.23899999999999999</v>
      </c>
      <c r="I1948" s="138"/>
      <c r="J1948" s="139">
        <f>ROUND(I1948*H1948,2)</f>
        <v>0</v>
      </c>
      <c r="K1948" s="135" t="s">
        <v>394</v>
      </c>
      <c r="L1948" s="34"/>
      <c r="M1948" s="140" t="s">
        <v>35</v>
      </c>
      <c r="N1948" s="141" t="s">
        <v>52</v>
      </c>
      <c r="P1948" s="142">
        <f>O1948*H1948</f>
        <v>0</v>
      </c>
      <c r="Q1948" s="142">
        <v>9.9000000000000008E-3</v>
      </c>
      <c r="R1948" s="142">
        <f>Q1948*H1948</f>
        <v>2.3660999999999999E-3</v>
      </c>
      <c r="S1948" s="142">
        <v>0</v>
      </c>
      <c r="T1948" s="143">
        <f>S1948*H1948</f>
        <v>0</v>
      </c>
      <c r="AR1948" s="144" t="s">
        <v>803</v>
      </c>
      <c r="AT1948" s="144" t="s">
        <v>390</v>
      </c>
      <c r="AU1948" s="144" t="s">
        <v>91</v>
      </c>
      <c r="AY1948" s="18" t="s">
        <v>386</v>
      </c>
      <c r="BE1948" s="145">
        <f>IF(N1948="základní",J1948,0)</f>
        <v>0</v>
      </c>
      <c r="BF1948" s="145">
        <f>IF(N1948="snížená",J1948,0)</f>
        <v>0</v>
      </c>
      <c r="BG1948" s="145">
        <f>IF(N1948="zákl. přenesená",J1948,0)</f>
        <v>0</v>
      </c>
      <c r="BH1948" s="145">
        <f>IF(N1948="sníž. přenesená",J1948,0)</f>
        <v>0</v>
      </c>
      <c r="BI1948" s="145">
        <f>IF(N1948="nulová",J1948,0)</f>
        <v>0</v>
      </c>
      <c r="BJ1948" s="18" t="s">
        <v>89</v>
      </c>
      <c r="BK1948" s="145">
        <f>ROUND(I1948*H1948,2)</f>
        <v>0</v>
      </c>
      <c r="BL1948" s="18" t="s">
        <v>803</v>
      </c>
      <c r="BM1948" s="144" t="s">
        <v>1694</v>
      </c>
    </row>
    <row r="1949" spans="2:65" s="1" customFormat="1" ht="10.199999999999999">
      <c r="B1949" s="34"/>
      <c r="D1949" s="146" t="s">
        <v>396</v>
      </c>
      <c r="F1949" s="147" t="s">
        <v>1695</v>
      </c>
      <c r="I1949" s="148"/>
      <c r="L1949" s="34"/>
      <c r="M1949" s="149"/>
      <c r="T1949" s="55"/>
      <c r="AT1949" s="18" t="s">
        <v>396</v>
      </c>
      <c r="AU1949" s="18" t="s">
        <v>91</v>
      </c>
    </row>
    <row r="1950" spans="2:65" s="12" customFormat="1" ht="10.199999999999999">
      <c r="B1950" s="150"/>
      <c r="D1950" s="151" t="s">
        <v>398</v>
      </c>
      <c r="E1950" s="152" t="s">
        <v>35</v>
      </c>
      <c r="F1950" s="153" t="s">
        <v>399</v>
      </c>
      <c r="H1950" s="152" t="s">
        <v>35</v>
      </c>
      <c r="I1950" s="154"/>
      <c r="L1950" s="150"/>
      <c r="M1950" s="155"/>
      <c r="T1950" s="156"/>
      <c r="AT1950" s="152" t="s">
        <v>398</v>
      </c>
      <c r="AU1950" s="152" t="s">
        <v>91</v>
      </c>
      <c r="AV1950" s="12" t="s">
        <v>89</v>
      </c>
      <c r="AW1950" s="12" t="s">
        <v>42</v>
      </c>
      <c r="AX1950" s="12" t="s">
        <v>81</v>
      </c>
      <c r="AY1950" s="152" t="s">
        <v>386</v>
      </c>
    </row>
    <row r="1951" spans="2:65" s="12" customFormat="1" ht="10.199999999999999">
      <c r="B1951" s="150"/>
      <c r="D1951" s="151" t="s">
        <v>398</v>
      </c>
      <c r="E1951" s="152" t="s">
        <v>35</v>
      </c>
      <c r="F1951" s="153" t="s">
        <v>1688</v>
      </c>
      <c r="H1951" s="152" t="s">
        <v>35</v>
      </c>
      <c r="I1951" s="154"/>
      <c r="L1951" s="150"/>
      <c r="M1951" s="155"/>
      <c r="T1951" s="156"/>
      <c r="AT1951" s="152" t="s">
        <v>398</v>
      </c>
      <c r="AU1951" s="152" t="s">
        <v>91</v>
      </c>
      <c r="AV1951" s="12" t="s">
        <v>89</v>
      </c>
      <c r="AW1951" s="12" t="s">
        <v>42</v>
      </c>
      <c r="AX1951" s="12" t="s">
        <v>81</v>
      </c>
      <c r="AY1951" s="152" t="s">
        <v>386</v>
      </c>
    </row>
    <row r="1952" spans="2:65" s="12" customFormat="1" ht="10.199999999999999">
      <c r="B1952" s="150"/>
      <c r="D1952" s="151" t="s">
        <v>398</v>
      </c>
      <c r="E1952" s="152" t="s">
        <v>35</v>
      </c>
      <c r="F1952" s="153" t="s">
        <v>1689</v>
      </c>
      <c r="H1952" s="152" t="s">
        <v>35</v>
      </c>
      <c r="I1952" s="154"/>
      <c r="L1952" s="150"/>
      <c r="M1952" s="155"/>
      <c r="T1952" s="156"/>
      <c r="AT1952" s="152" t="s">
        <v>398</v>
      </c>
      <c r="AU1952" s="152" t="s">
        <v>91</v>
      </c>
      <c r="AV1952" s="12" t="s">
        <v>89</v>
      </c>
      <c r="AW1952" s="12" t="s">
        <v>42</v>
      </c>
      <c r="AX1952" s="12" t="s">
        <v>81</v>
      </c>
      <c r="AY1952" s="152" t="s">
        <v>386</v>
      </c>
    </row>
    <row r="1953" spans="2:65" s="12" customFormat="1" ht="10.199999999999999">
      <c r="B1953" s="150"/>
      <c r="D1953" s="151" t="s">
        <v>398</v>
      </c>
      <c r="E1953" s="152" t="s">
        <v>35</v>
      </c>
      <c r="F1953" s="153" t="s">
        <v>1690</v>
      </c>
      <c r="H1953" s="152" t="s">
        <v>35</v>
      </c>
      <c r="I1953" s="154"/>
      <c r="L1953" s="150"/>
      <c r="M1953" s="155"/>
      <c r="T1953" s="156"/>
      <c r="AT1953" s="152" t="s">
        <v>398</v>
      </c>
      <c r="AU1953" s="152" t="s">
        <v>91</v>
      </c>
      <c r="AV1953" s="12" t="s">
        <v>89</v>
      </c>
      <c r="AW1953" s="12" t="s">
        <v>42</v>
      </c>
      <c r="AX1953" s="12" t="s">
        <v>81</v>
      </c>
      <c r="AY1953" s="152" t="s">
        <v>386</v>
      </c>
    </row>
    <row r="1954" spans="2:65" s="13" customFormat="1" ht="10.199999999999999">
      <c r="B1954" s="157"/>
      <c r="D1954" s="151" t="s">
        <v>398</v>
      </c>
      <c r="E1954" s="158" t="s">
        <v>35</v>
      </c>
      <c r="F1954" s="159" t="s">
        <v>247</v>
      </c>
      <c r="H1954" s="160">
        <v>0.23899999999999999</v>
      </c>
      <c r="I1954" s="161"/>
      <c r="L1954" s="157"/>
      <c r="M1954" s="162"/>
      <c r="T1954" s="163"/>
      <c r="AT1954" s="164" t="s">
        <v>398</v>
      </c>
      <c r="AU1954" s="164" t="s">
        <v>91</v>
      </c>
      <c r="AV1954" s="13" t="s">
        <v>91</v>
      </c>
      <c r="AW1954" s="13" t="s">
        <v>42</v>
      </c>
      <c r="AX1954" s="13" t="s">
        <v>89</v>
      </c>
      <c r="AY1954" s="164" t="s">
        <v>386</v>
      </c>
    </row>
    <row r="1955" spans="2:65" s="1" customFormat="1" ht="66.75" customHeight="1">
      <c r="B1955" s="34"/>
      <c r="C1955" s="133" t="s">
        <v>1696</v>
      </c>
      <c r="D1955" s="133" t="s">
        <v>390</v>
      </c>
      <c r="E1955" s="134" t="s">
        <v>1697</v>
      </c>
      <c r="F1955" s="135" t="s">
        <v>1698</v>
      </c>
      <c r="G1955" s="136" t="s">
        <v>689</v>
      </c>
      <c r="H1955" s="137">
        <v>239.15600000000001</v>
      </c>
      <c r="I1955" s="138"/>
      <c r="J1955" s="139">
        <f>ROUND(I1955*H1955,2)</f>
        <v>0</v>
      </c>
      <c r="K1955" s="135" t="s">
        <v>394</v>
      </c>
      <c r="L1955" s="34"/>
      <c r="M1955" s="140" t="s">
        <v>35</v>
      </c>
      <c r="N1955" s="141" t="s">
        <v>52</v>
      </c>
      <c r="P1955" s="142">
        <f>O1955*H1955</f>
        <v>0</v>
      </c>
      <c r="Q1955" s="142">
        <v>0</v>
      </c>
      <c r="R1955" s="142">
        <f>Q1955*H1955</f>
        <v>0</v>
      </c>
      <c r="S1955" s="142">
        <v>0</v>
      </c>
      <c r="T1955" s="143">
        <f>S1955*H1955</f>
        <v>0</v>
      </c>
      <c r="AR1955" s="144" t="s">
        <v>803</v>
      </c>
      <c r="AT1955" s="144" t="s">
        <v>390</v>
      </c>
      <c r="AU1955" s="144" t="s">
        <v>91</v>
      </c>
      <c r="AY1955" s="18" t="s">
        <v>386</v>
      </c>
      <c r="BE1955" s="145">
        <f>IF(N1955="základní",J1955,0)</f>
        <v>0</v>
      </c>
      <c r="BF1955" s="145">
        <f>IF(N1955="snížená",J1955,0)</f>
        <v>0</v>
      </c>
      <c r="BG1955" s="145">
        <f>IF(N1955="zákl. přenesená",J1955,0)</f>
        <v>0</v>
      </c>
      <c r="BH1955" s="145">
        <f>IF(N1955="sníž. přenesená",J1955,0)</f>
        <v>0</v>
      </c>
      <c r="BI1955" s="145">
        <f>IF(N1955="nulová",J1955,0)</f>
        <v>0</v>
      </c>
      <c r="BJ1955" s="18" t="s">
        <v>89</v>
      </c>
      <c r="BK1955" s="145">
        <f>ROUND(I1955*H1955,2)</f>
        <v>0</v>
      </c>
      <c r="BL1955" s="18" t="s">
        <v>803</v>
      </c>
      <c r="BM1955" s="144" t="s">
        <v>1699</v>
      </c>
    </row>
    <row r="1956" spans="2:65" s="1" customFormat="1" ht="10.199999999999999">
      <c r="B1956" s="34"/>
      <c r="D1956" s="146" t="s">
        <v>396</v>
      </c>
      <c r="F1956" s="147" t="s">
        <v>1700</v>
      </c>
      <c r="I1956" s="148"/>
      <c r="L1956" s="34"/>
      <c r="M1956" s="149"/>
      <c r="T1956" s="55"/>
      <c r="AT1956" s="18" t="s">
        <v>396</v>
      </c>
      <c r="AU1956" s="18" t="s">
        <v>91</v>
      </c>
    </row>
    <row r="1957" spans="2:65" s="12" customFormat="1" ht="10.199999999999999">
      <c r="B1957" s="150"/>
      <c r="D1957" s="151" t="s">
        <v>398</v>
      </c>
      <c r="E1957" s="152" t="s">
        <v>35</v>
      </c>
      <c r="F1957" s="153" t="s">
        <v>399</v>
      </c>
      <c r="H1957" s="152" t="s">
        <v>35</v>
      </c>
      <c r="I1957" s="154"/>
      <c r="L1957" s="150"/>
      <c r="M1957" s="155"/>
      <c r="T1957" s="156"/>
      <c r="AT1957" s="152" t="s">
        <v>398</v>
      </c>
      <c r="AU1957" s="152" t="s">
        <v>91</v>
      </c>
      <c r="AV1957" s="12" t="s">
        <v>89</v>
      </c>
      <c r="AW1957" s="12" t="s">
        <v>42</v>
      </c>
      <c r="AX1957" s="12" t="s">
        <v>81</v>
      </c>
      <c r="AY1957" s="152" t="s">
        <v>386</v>
      </c>
    </row>
    <row r="1958" spans="2:65" s="12" customFormat="1" ht="10.199999999999999">
      <c r="B1958" s="150"/>
      <c r="D1958" s="151" t="s">
        <v>398</v>
      </c>
      <c r="E1958" s="152" t="s">
        <v>35</v>
      </c>
      <c r="F1958" s="153" t="s">
        <v>1688</v>
      </c>
      <c r="H1958" s="152" t="s">
        <v>35</v>
      </c>
      <c r="I1958" s="154"/>
      <c r="L1958" s="150"/>
      <c r="M1958" s="155"/>
      <c r="T1958" s="156"/>
      <c r="AT1958" s="152" t="s">
        <v>398</v>
      </c>
      <c r="AU1958" s="152" t="s">
        <v>91</v>
      </c>
      <c r="AV1958" s="12" t="s">
        <v>89</v>
      </c>
      <c r="AW1958" s="12" t="s">
        <v>42</v>
      </c>
      <c r="AX1958" s="12" t="s">
        <v>81</v>
      </c>
      <c r="AY1958" s="152" t="s">
        <v>386</v>
      </c>
    </row>
    <row r="1959" spans="2:65" s="12" customFormat="1" ht="10.199999999999999">
      <c r="B1959" s="150"/>
      <c r="D1959" s="151" t="s">
        <v>398</v>
      </c>
      <c r="E1959" s="152" t="s">
        <v>35</v>
      </c>
      <c r="F1959" s="153" t="s">
        <v>1689</v>
      </c>
      <c r="H1959" s="152" t="s">
        <v>35</v>
      </c>
      <c r="I1959" s="154"/>
      <c r="L1959" s="150"/>
      <c r="M1959" s="155"/>
      <c r="T1959" s="156"/>
      <c r="AT1959" s="152" t="s">
        <v>398</v>
      </c>
      <c r="AU1959" s="152" t="s">
        <v>91</v>
      </c>
      <c r="AV1959" s="12" t="s">
        <v>89</v>
      </c>
      <c r="AW1959" s="12" t="s">
        <v>42</v>
      </c>
      <c r="AX1959" s="12" t="s">
        <v>81</v>
      </c>
      <c r="AY1959" s="152" t="s">
        <v>386</v>
      </c>
    </row>
    <row r="1960" spans="2:65" s="12" customFormat="1" ht="10.199999999999999">
      <c r="B1960" s="150"/>
      <c r="D1960" s="151" t="s">
        <v>398</v>
      </c>
      <c r="E1960" s="152" t="s">
        <v>35</v>
      </c>
      <c r="F1960" s="153" t="s">
        <v>1701</v>
      </c>
      <c r="H1960" s="152" t="s">
        <v>35</v>
      </c>
      <c r="I1960" s="154"/>
      <c r="L1960" s="150"/>
      <c r="M1960" s="155"/>
      <c r="T1960" s="156"/>
      <c r="AT1960" s="152" t="s">
        <v>398</v>
      </c>
      <c r="AU1960" s="152" t="s">
        <v>91</v>
      </c>
      <c r="AV1960" s="12" t="s">
        <v>89</v>
      </c>
      <c r="AW1960" s="12" t="s">
        <v>42</v>
      </c>
      <c r="AX1960" s="12" t="s">
        <v>81</v>
      </c>
      <c r="AY1960" s="152" t="s">
        <v>386</v>
      </c>
    </row>
    <row r="1961" spans="2:65" s="13" customFormat="1" ht="10.199999999999999">
      <c r="B1961" s="157"/>
      <c r="D1961" s="151" t="s">
        <v>398</v>
      </c>
      <c r="E1961" s="158" t="s">
        <v>35</v>
      </c>
      <c r="F1961" s="159" t="s">
        <v>250</v>
      </c>
      <c r="H1961" s="160">
        <v>239.15600000000001</v>
      </c>
      <c r="I1961" s="161"/>
      <c r="L1961" s="157"/>
      <c r="M1961" s="162"/>
      <c r="T1961" s="163"/>
      <c r="AT1961" s="164" t="s">
        <v>398</v>
      </c>
      <c r="AU1961" s="164" t="s">
        <v>91</v>
      </c>
      <c r="AV1961" s="13" t="s">
        <v>91</v>
      </c>
      <c r="AW1961" s="13" t="s">
        <v>42</v>
      </c>
      <c r="AX1961" s="13" t="s">
        <v>89</v>
      </c>
      <c r="AY1961" s="164" t="s">
        <v>386</v>
      </c>
    </row>
    <row r="1962" spans="2:65" s="1" customFormat="1" ht="24.15" customHeight="1">
      <c r="B1962" s="34"/>
      <c r="C1962" s="133" t="s">
        <v>1702</v>
      </c>
      <c r="D1962" s="133" t="s">
        <v>390</v>
      </c>
      <c r="E1962" s="134" t="s">
        <v>1703</v>
      </c>
      <c r="F1962" s="135" t="s">
        <v>1704</v>
      </c>
      <c r="G1962" s="136" t="s">
        <v>393</v>
      </c>
      <c r="H1962" s="137">
        <v>43.048000000000002</v>
      </c>
      <c r="I1962" s="138"/>
      <c r="J1962" s="139">
        <f>ROUND(I1962*H1962,2)</f>
        <v>0</v>
      </c>
      <c r="K1962" s="135" t="s">
        <v>394</v>
      </c>
      <c r="L1962" s="34"/>
      <c r="M1962" s="140" t="s">
        <v>35</v>
      </c>
      <c r="N1962" s="141" t="s">
        <v>52</v>
      </c>
      <c r="P1962" s="142">
        <f>O1962*H1962</f>
        <v>0</v>
      </c>
      <c r="Q1962" s="142">
        <v>0</v>
      </c>
      <c r="R1962" s="142">
        <f>Q1962*H1962</f>
        <v>0</v>
      </c>
      <c r="S1962" s="142">
        <v>0</v>
      </c>
      <c r="T1962" s="143">
        <f>S1962*H1962</f>
        <v>0</v>
      </c>
      <c r="AR1962" s="144" t="s">
        <v>803</v>
      </c>
      <c r="AT1962" s="144" t="s">
        <v>390</v>
      </c>
      <c r="AU1962" s="144" t="s">
        <v>91</v>
      </c>
      <c r="AY1962" s="18" t="s">
        <v>386</v>
      </c>
      <c r="BE1962" s="145">
        <f>IF(N1962="základní",J1962,0)</f>
        <v>0</v>
      </c>
      <c r="BF1962" s="145">
        <f>IF(N1962="snížená",J1962,0)</f>
        <v>0</v>
      </c>
      <c r="BG1962" s="145">
        <f>IF(N1962="zákl. přenesená",J1962,0)</f>
        <v>0</v>
      </c>
      <c r="BH1962" s="145">
        <f>IF(N1962="sníž. přenesená",J1962,0)</f>
        <v>0</v>
      </c>
      <c r="BI1962" s="145">
        <f>IF(N1962="nulová",J1962,0)</f>
        <v>0</v>
      </c>
      <c r="BJ1962" s="18" t="s">
        <v>89</v>
      </c>
      <c r="BK1962" s="145">
        <f>ROUND(I1962*H1962,2)</f>
        <v>0</v>
      </c>
      <c r="BL1962" s="18" t="s">
        <v>803</v>
      </c>
      <c r="BM1962" s="144" t="s">
        <v>1705</v>
      </c>
    </row>
    <row r="1963" spans="2:65" s="1" customFormat="1" ht="10.199999999999999">
      <c r="B1963" s="34"/>
      <c r="D1963" s="146" t="s">
        <v>396</v>
      </c>
      <c r="F1963" s="147" t="s">
        <v>1706</v>
      </c>
      <c r="I1963" s="148"/>
      <c r="L1963" s="34"/>
      <c r="M1963" s="149"/>
      <c r="T1963" s="55"/>
      <c r="AT1963" s="18" t="s">
        <v>396</v>
      </c>
      <c r="AU1963" s="18" t="s">
        <v>91</v>
      </c>
    </row>
    <row r="1964" spans="2:65" s="12" customFormat="1" ht="10.199999999999999">
      <c r="B1964" s="150"/>
      <c r="D1964" s="151" t="s">
        <v>398</v>
      </c>
      <c r="E1964" s="152" t="s">
        <v>35</v>
      </c>
      <c r="F1964" s="153" t="s">
        <v>1707</v>
      </c>
      <c r="H1964" s="152" t="s">
        <v>35</v>
      </c>
      <c r="I1964" s="154"/>
      <c r="L1964" s="150"/>
      <c r="M1964" s="155"/>
      <c r="T1964" s="156"/>
      <c r="AT1964" s="152" t="s">
        <v>398</v>
      </c>
      <c r="AU1964" s="152" t="s">
        <v>91</v>
      </c>
      <c r="AV1964" s="12" t="s">
        <v>89</v>
      </c>
      <c r="AW1964" s="12" t="s">
        <v>42</v>
      </c>
      <c r="AX1964" s="12" t="s">
        <v>81</v>
      </c>
      <c r="AY1964" s="152" t="s">
        <v>386</v>
      </c>
    </row>
    <row r="1965" spans="2:65" s="13" customFormat="1" ht="10.199999999999999">
      <c r="B1965" s="157"/>
      <c r="D1965" s="151" t="s">
        <v>398</v>
      </c>
      <c r="E1965" s="164" t="s">
        <v>35</v>
      </c>
      <c r="F1965" s="158" t="s">
        <v>1708</v>
      </c>
      <c r="H1965" s="160">
        <v>43.048000000000002</v>
      </c>
      <c r="I1965" s="161"/>
      <c r="L1965" s="157"/>
      <c r="M1965" s="162"/>
      <c r="T1965" s="163"/>
      <c r="AT1965" s="164" t="s">
        <v>398</v>
      </c>
      <c r="AU1965" s="164" t="s">
        <v>91</v>
      </c>
      <c r="AV1965" s="13" t="s">
        <v>91</v>
      </c>
      <c r="AW1965" s="13" t="s">
        <v>42</v>
      </c>
      <c r="AX1965" s="13" t="s">
        <v>89</v>
      </c>
      <c r="AY1965" s="164" t="s">
        <v>386</v>
      </c>
    </row>
    <row r="1966" spans="2:65" s="1" customFormat="1" ht="24.15" customHeight="1">
      <c r="B1966" s="34"/>
      <c r="C1966" s="133" t="s">
        <v>1709</v>
      </c>
      <c r="D1966" s="133" t="s">
        <v>390</v>
      </c>
      <c r="E1966" s="134" t="s">
        <v>1710</v>
      </c>
      <c r="F1966" s="135" t="s">
        <v>1711</v>
      </c>
      <c r="G1966" s="136" t="s">
        <v>1069</v>
      </c>
      <c r="H1966" s="137">
        <v>15</v>
      </c>
      <c r="I1966" s="138"/>
      <c r="J1966" s="139">
        <f>ROUND(I1966*H1966,2)</f>
        <v>0</v>
      </c>
      <c r="K1966" s="135" t="s">
        <v>394</v>
      </c>
      <c r="L1966" s="34"/>
      <c r="M1966" s="140" t="s">
        <v>35</v>
      </c>
      <c r="N1966" s="141" t="s">
        <v>52</v>
      </c>
      <c r="P1966" s="142">
        <f>O1966*H1966</f>
        <v>0</v>
      </c>
      <c r="Q1966" s="142">
        <v>3.8E-3</v>
      </c>
      <c r="R1966" s="142">
        <f>Q1966*H1966</f>
        <v>5.7000000000000002E-2</v>
      </c>
      <c r="S1966" s="142">
        <v>0</v>
      </c>
      <c r="T1966" s="143">
        <f>S1966*H1966</f>
        <v>0</v>
      </c>
      <c r="AR1966" s="144" t="s">
        <v>803</v>
      </c>
      <c r="AT1966" s="144" t="s">
        <v>390</v>
      </c>
      <c r="AU1966" s="144" t="s">
        <v>91</v>
      </c>
      <c r="AY1966" s="18" t="s">
        <v>386</v>
      </c>
      <c r="BE1966" s="145">
        <f>IF(N1966="základní",J1966,0)</f>
        <v>0</v>
      </c>
      <c r="BF1966" s="145">
        <f>IF(N1966="snížená",J1966,0)</f>
        <v>0</v>
      </c>
      <c r="BG1966" s="145">
        <f>IF(N1966="zákl. přenesená",J1966,0)</f>
        <v>0</v>
      </c>
      <c r="BH1966" s="145">
        <f>IF(N1966="sníž. přenesená",J1966,0)</f>
        <v>0</v>
      </c>
      <c r="BI1966" s="145">
        <f>IF(N1966="nulová",J1966,0)</f>
        <v>0</v>
      </c>
      <c r="BJ1966" s="18" t="s">
        <v>89</v>
      </c>
      <c r="BK1966" s="145">
        <f>ROUND(I1966*H1966,2)</f>
        <v>0</v>
      </c>
      <c r="BL1966" s="18" t="s">
        <v>803</v>
      </c>
      <c r="BM1966" s="144" t="s">
        <v>1712</v>
      </c>
    </row>
    <row r="1967" spans="2:65" s="1" customFormat="1" ht="10.199999999999999">
      <c r="B1967" s="34"/>
      <c r="D1967" s="146" t="s">
        <v>396</v>
      </c>
      <c r="F1967" s="147" t="s">
        <v>1713</v>
      </c>
      <c r="I1967" s="148"/>
      <c r="L1967" s="34"/>
      <c r="M1967" s="149"/>
      <c r="T1967" s="55"/>
      <c r="AT1967" s="18" t="s">
        <v>396</v>
      </c>
      <c r="AU1967" s="18" t="s">
        <v>91</v>
      </c>
    </row>
    <row r="1968" spans="2:65" s="1" customFormat="1" ht="24.15" customHeight="1">
      <c r="B1968" s="34"/>
      <c r="C1968" s="133" t="s">
        <v>1714</v>
      </c>
      <c r="D1968" s="133" t="s">
        <v>390</v>
      </c>
      <c r="E1968" s="134" t="s">
        <v>1715</v>
      </c>
      <c r="F1968" s="135" t="s">
        <v>1716</v>
      </c>
      <c r="G1968" s="136" t="s">
        <v>689</v>
      </c>
      <c r="H1968" s="137">
        <v>239.15600000000001</v>
      </c>
      <c r="I1968" s="138"/>
      <c r="J1968" s="139">
        <f>ROUND(I1968*H1968,2)</f>
        <v>0</v>
      </c>
      <c r="K1968" s="135" t="s">
        <v>394</v>
      </c>
      <c r="L1968" s="34"/>
      <c r="M1968" s="140" t="s">
        <v>35</v>
      </c>
      <c r="N1968" s="141" t="s">
        <v>52</v>
      </c>
      <c r="P1968" s="142">
        <f>O1968*H1968</f>
        <v>0</v>
      </c>
      <c r="Q1968" s="142">
        <v>1.2700000000000001E-3</v>
      </c>
      <c r="R1968" s="142">
        <f>Q1968*H1968</f>
        <v>0.30372812000000005</v>
      </c>
      <c r="S1968" s="142">
        <v>0</v>
      </c>
      <c r="T1968" s="143">
        <f>S1968*H1968</f>
        <v>0</v>
      </c>
      <c r="AR1968" s="144" t="s">
        <v>803</v>
      </c>
      <c r="AT1968" s="144" t="s">
        <v>390</v>
      </c>
      <c r="AU1968" s="144" t="s">
        <v>91</v>
      </c>
      <c r="AY1968" s="18" t="s">
        <v>386</v>
      </c>
      <c r="BE1968" s="145">
        <f>IF(N1968="základní",J1968,0)</f>
        <v>0</v>
      </c>
      <c r="BF1968" s="145">
        <f>IF(N1968="snížená",J1968,0)</f>
        <v>0</v>
      </c>
      <c r="BG1968" s="145">
        <f>IF(N1968="zákl. přenesená",J1968,0)</f>
        <v>0</v>
      </c>
      <c r="BH1968" s="145">
        <f>IF(N1968="sníž. přenesená",J1968,0)</f>
        <v>0</v>
      </c>
      <c r="BI1968" s="145">
        <f>IF(N1968="nulová",J1968,0)</f>
        <v>0</v>
      </c>
      <c r="BJ1968" s="18" t="s">
        <v>89</v>
      </c>
      <c r="BK1968" s="145">
        <f>ROUND(I1968*H1968,2)</f>
        <v>0</v>
      </c>
      <c r="BL1968" s="18" t="s">
        <v>803</v>
      </c>
      <c r="BM1968" s="144" t="s">
        <v>1717</v>
      </c>
    </row>
    <row r="1969" spans="2:65" s="1" customFormat="1" ht="10.199999999999999">
      <c r="B1969" s="34"/>
      <c r="D1969" s="146" t="s">
        <v>396</v>
      </c>
      <c r="F1969" s="147" t="s">
        <v>1718</v>
      </c>
      <c r="I1969" s="148"/>
      <c r="L1969" s="34"/>
      <c r="M1969" s="149"/>
      <c r="T1969" s="55"/>
      <c r="AT1969" s="18" t="s">
        <v>396</v>
      </c>
      <c r="AU1969" s="18" t="s">
        <v>91</v>
      </c>
    </row>
    <row r="1970" spans="2:65" s="12" customFormat="1" ht="10.199999999999999">
      <c r="B1970" s="150"/>
      <c r="D1970" s="151" t="s">
        <v>398</v>
      </c>
      <c r="E1970" s="152" t="s">
        <v>35</v>
      </c>
      <c r="F1970" s="153" t="s">
        <v>1719</v>
      </c>
      <c r="H1970" s="152" t="s">
        <v>35</v>
      </c>
      <c r="I1970" s="154"/>
      <c r="L1970" s="150"/>
      <c r="M1970" s="155"/>
      <c r="T1970" s="156"/>
      <c r="AT1970" s="152" t="s">
        <v>398</v>
      </c>
      <c r="AU1970" s="152" t="s">
        <v>91</v>
      </c>
      <c r="AV1970" s="12" t="s">
        <v>89</v>
      </c>
      <c r="AW1970" s="12" t="s">
        <v>42</v>
      </c>
      <c r="AX1970" s="12" t="s">
        <v>81</v>
      </c>
      <c r="AY1970" s="152" t="s">
        <v>386</v>
      </c>
    </row>
    <row r="1971" spans="2:65" s="12" customFormat="1" ht="10.199999999999999">
      <c r="B1971" s="150"/>
      <c r="D1971" s="151" t="s">
        <v>398</v>
      </c>
      <c r="E1971" s="152" t="s">
        <v>35</v>
      </c>
      <c r="F1971" s="153" t="s">
        <v>1689</v>
      </c>
      <c r="H1971" s="152" t="s">
        <v>35</v>
      </c>
      <c r="I1971" s="154"/>
      <c r="L1971" s="150"/>
      <c r="M1971" s="155"/>
      <c r="T1971" s="156"/>
      <c r="AT1971" s="152" t="s">
        <v>398</v>
      </c>
      <c r="AU1971" s="152" t="s">
        <v>91</v>
      </c>
      <c r="AV1971" s="12" t="s">
        <v>89</v>
      </c>
      <c r="AW1971" s="12" t="s">
        <v>42</v>
      </c>
      <c r="AX1971" s="12" t="s">
        <v>81</v>
      </c>
      <c r="AY1971" s="152" t="s">
        <v>386</v>
      </c>
    </row>
    <row r="1972" spans="2:65" s="13" customFormat="1" ht="10.199999999999999">
      <c r="B1972" s="157"/>
      <c r="D1972" s="151" t="s">
        <v>398</v>
      </c>
      <c r="E1972" s="164" t="s">
        <v>35</v>
      </c>
      <c r="F1972" s="158" t="s">
        <v>1720</v>
      </c>
      <c r="H1972" s="160">
        <v>239.15600000000001</v>
      </c>
      <c r="I1972" s="161"/>
      <c r="L1972" s="157"/>
      <c r="M1972" s="162"/>
      <c r="T1972" s="163"/>
      <c r="AT1972" s="164" t="s">
        <v>398</v>
      </c>
      <c r="AU1972" s="164" t="s">
        <v>91</v>
      </c>
      <c r="AV1972" s="13" t="s">
        <v>91</v>
      </c>
      <c r="AW1972" s="13" t="s">
        <v>42</v>
      </c>
      <c r="AX1972" s="13" t="s">
        <v>89</v>
      </c>
      <c r="AY1972" s="164" t="s">
        <v>386</v>
      </c>
    </row>
    <row r="1973" spans="2:65" s="1" customFormat="1" ht="44.25" customHeight="1">
      <c r="B1973" s="34"/>
      <c r="C1973" s="133" t="s">
        <v>1721</v>
      </c>
      <c r="D1973" s="133" t="s">
        <v>390</v>
      </c>
      <c r="E1973" s="134" t="s">
        <v>1722</v>
      </c>
      <c r="F1973" s="135" t="s">
        <v>1723</v>
      </c>
      <c r="G1973" s="136" t="s">
        <v>393</v>
      </c>
      <c r="H1973" s="137">
        <v>43.048000000000002</v>
      </c>
      <c r="I1973" s="138"/>
      <c r="J1973" s="139">
        <f>ROUND(I1973*H1973,2)</f>
        <v>0</v>
      </c>
      <c r="K1973" s="135" t="s">
        <v>394</v>
      </c>
      <c r="L1973" s="34"/>
      <c r="M1973" s="140" t="s">
        <v>35</v>
      </c>
      <c r="N1973" s="141" t="s">
        <v>52</v>
      </c>
      <c r="P1973" s="142">
        <f>O1973*H1973</f>
        <v>0</v>
      </c>
      <c r="Q1973" s="142">
        <v>0</v>
      </c>
      <c r="R1973" s="142">
        <f>Q1973*H1973</f>
        <v>0</v>
      </c>
      <c r="S1973" s="142">
        <v>0</v>
      </c>
      <c r="T1973" s="143">
        <f>S1973*H1973</f>
        <v>0</v>
      </c>
      <c r="AR1973" s="144" t="s">
        <v>803</v>
      </c>
      <c r="AT1973" s="144" t="s">
        <v>390</v>
      </c>
      <c r="AU1973" s="144" t="s">
        <v>91</v>
      </c>
      <c r="AY1973" s="18" t="s">
        <v>386</v>
      </c>
      <c r="BE1973" s="145">
        <f>IF(N1973="základní",J1973,0)</f>
        <v>0</v>
      </c>
      <c r="BF1973" s="145">
        <f>IF(N1973="snížená",J1973,0)</f>
        <v>0</v>
      </c>
      <c r="BG1973" s="145">
        <f>IF(N1973="zákl. přenesená",J1973,0)</f>
        <v>0</v>
      </c>
      <c r="BH1973" s="145">
        <f>IF(N1973="sníž. přenesená",J1973,0)</f>
        <v>0</v>
      </c>
      <c r="BI1973" s="145">
        <f>IF(N1973="nulová",J1973,0)</f>
        <v>0</v>
      </c>
      <c r="BJ1973" s="18" t="s">
        <v>89</v>
      </c>
      <c r="BK1973" s="145">
        <f>ROUND(I1973*H1973,2)</f>
        <v>0</v>
      </c>
      <c r="BL1973" s="18" t="s">
        <v>803</v>
      </c>
      <c r="BM1973" s="144" t="s">
        <v>1724</v>
      </c>
    </row>
    <row r="1974" spans="2:65" s="1" customFormat="1" ht="10.199999999999999">
      <c r="B1974" s="34"/>
      <c r="D1974" s="146" t="s">
        <v>396</v>
      </c>
      <c r="F1974" s="147" t="s">
        <v>1725</v>
      </c>
      <c r="I1974" s="148"/>
      <c r="L1974" s="34"/>
      <c r="M1974" s="149"/>
      <c r="T1974" s="55"/>
      <c r="AT1974" s="18" t="s">
        <v>396</v>
      </c>
      <c r="AU1974" s="18" t="s">
        <v>91</v>
      </c>
    </row>
    <row r="1975" spans="2:65" s="12" customFormat="1" ht="10.199999999999999">
      <c r="B1975" s="150"/>
      <c r="D1975" s="151" t="s">
        <v>398</v>
      </c>
      <c r="E1975" s="152" t="s">
        <v>35</v>
      </c>
      <c r="F1975" s="153" t="s">
        <v>1726</v>
      </c>
      <c r="H1975" s="152" t="s">
        <v>35</v>
      </c>
      <c r="I1975" s="154"/>
      <c r="L1975" s="150"/>
      <c r="M1975" s="155"/>
      <c r="T1975" s="156"/>
      <c r="AT1975" s="152" t="s">
        <v>398</v>
      </c>
      <c r="AU1975" s="152" t="s">
        <v>91</v>
      </c>
      <c r="AV1975" s="12" t="s">
        <v>89</v>
      </c>
      <c r="AW1975" s="12" t="s">
        <v>42</v>
      </c>
      <c r="AX1975" s="12" t="s">
        <v>81</v>
      </c>
      <c r="AY1975" s="152" t="s">
        <v>386</v>
      </c>
    </row>
    <row r="1976" spans="2:65" s="13" customFormat="1" ht="10.199999999999999">
      <c r="B1976" s="157"/>
      <c r="D1976" s="151" t="s">
        <v>398</v>
      </c>
      <c r="E1976" s="164" t="s">
        <v>35</v>
      </c>
      <c r="F1976" s="158" t="s">
        <v>1708</v>
      </c>
      <c r="H1976" s="160">
        <v>43.048000000000002</v>
      </c>
      <c r="I1976" s="161"/>
      <c r="L1976" s="157"/>
      <c r="M1976" s="162"/>
      <c r="T1976" s="163"/>
      <c r="AT1976" s="164" t="s">
        <v>398</v>
      </c>
      <c r="AU1976" s="164" t="s">
        <v>91</v>
      </c>
      <c r="AV1976" s="13" t="s">
        <v>91</v>
      </c>
      <c r="AW1976" s="13" t="s">
        <v>42</v>
      </c>
      <c r="AX1976" s="13" t="s">
        <v>89</v>
      </c>
      <c r="AY1976" s="164" t="s">
        <v>386</v>
      </c>
    </row>
    <row r="1977" spans="2:65" s="1" customFormat="1" ht="55.5" customHeight="1">
      <c r="B1977" s="34"/>
      <c r="C1977" s="133" t="s">
        <v>1727</v>
      </c>
      <c r="D1977" s="133" t="s">
        <v>390</v>
      </c>
      <c r="E1977" s="134" t="s">
        <v>1728</v>
      </c>
      <c r="F1977" s="135" t="s">
        <v>1729</v>
      </c>
      <c r="G1977" s="136" t="s">
        <v>393</v>
      </c>
      <c r="H1977" s="137">
        <v>817.91200000000003</v>
      </c>
      <c r="I1977" s="138"/>
      <c r="J1977" s="139">
        <f>ROUND(I1977*H1977,2)</f>
        <v>0</v>
      </c>
      <c r="K1977" s="135" t="s">
        <v>394</v>
      </c>
      <c r="L1977" s="34"/>
      <c r="M1977" s="140" t="s">
        <v>35</v>
      </c>
      <c r="N1977" s="141" t="s">
        <v>52</v>
      </c>
      <c r="P1977" s="142">
        <f>O1977*H1977</f>
        <v>0</v>
      </c>
      <c r="Q1977" s="142">
        <v>0</v>
      </c>
      <c r="R1977" s="142">
        <f>Q1977*H1977</f>
        <v>0</v>
      </c>
      <c r="S1977" s="142">
        <v>0</v>
      </c>
      <c r="T1977" s="143">
        <f>S1977*H1977</f>
        <v>0</v>
      </c>
      <c r="AR1977" s="144" t="s">
        <v>803</v>
      </c>
      <c r="AT1977" s="144" t="s">
        <v>390</v>
      </c>
      <c r="AU1977" s="144" t="s">
        <v>91</v>
      </c>
      <c r="AY1977" s="18" t="s">
        <v>386</v>
      </c>
      <c r="BE1977" s="145">
        <f>IF(N1977="základní",J1977,0)</f>
        <v>0</v>
      </c>
      <c r="BF1977" s="145">
        <f>IF(N1977="snížená",J1977,0)</f>
        <v>0</v>
      </c>
      <c r="BG1977" s="145">
        <f>IF(N1977="zákl. přenesená",J1977,0)</f>
        <v>0</v>
      </c>
      <c r="BH1977" s="145">
        <f>IF(N1977="sníž. přenesená",J1977,0)</f>
        <v>0</v>
      </c>
      <c r="BI1977" s="145">
        <f>IF(N1977="nulová",J1977,0)</f>
        <v>0</v>
      </c>
      <c r="BJ1977" s="18" t="s">
        <v>89</v>
      </c>
      <c r="BK1977" s="145">
        <f>ROUND(I1977*H1977,2)</f>
        <v>0</v>
      </c>
      <c r="BL1977" s="18" t="s">
        <v>803</v>
      </c>
      <c r="BM1977" s="144" t="s">
        <v>1730</v>
      </c>
    </row>
    <row r="1978" spans="2:65" s="1" customFormat="1" ht="10.199999999999999">
      <c r="B1978" s="34"/>
      <c r="D1978" s="146" t="s">
        <v>396</v>
      </c>
      <c r="F1978" s="147" t="s">
        <v>1731</v>
      </c>
      <c r="I1978" s="148"/>
      <c r="L1978" s="34"/>
      <c r="M1978" s="149"/>
      <c r="T1978" s="55"/>
      <c r="AT1978" s="18" t="s">
        <v>396</v>
      </c>
      <c r="AU1978" s="18" t="s">
        <v>91</v>
      </c>
    </row>
    <row r="1979" spans="2:65" s="12" customFormat="1" ht="10.199999999999999">
      <c r="B1979" s="150"/>
      <c r="D1979" s="151" t="s">
        <v>398</v>
      </c>
      <c r="E1979" s="152" t="s">
        <v>35</v>
      </c>
      <c r="F1979" s="153" t="s">
        <v>1726</v>
      </c>
      <c r="H1979" s="152" t="s">
        <v>35</v>
      </c>
      <c r="I1979" s="154"/>
      <c r="L1979" s="150"/>
      <c r="M1979" s="155"/>
      <c r="T1979" s="156"/>
      <c r="AT1979" s="152" t="s">
        <v>398</v>
      </c>
      <c r="AU1979" s="152" t="s">
        <v>91</v>
      </c>
      <c r="AV1979" s="12" t="s">
        <v>89</v>
      </c>
      <c r="AW1979" s="12" t="s">
        <v>42</v>
      </c>
      <c r="AX1979" s="12" t="s">
        <v>81</v>
      </c>
      <c r="AY1979" s="152" t="s">
        <v>386</v>
      </c>
    </row>
    <row r="1980" spans="2:65" s="13" customFormat="1" ht="10.199999999999999">
      <c r="B1980" s="157"/>
      <c r="D1980" s="151" t="s">
        <v>398</v>
      </c>
      <c r="E1980" s="164" t="s">
        <v>35</v>
      </c>
      <c r="F1980" s="158" t="s">
        <v>1708</v>
      </c>
      <c r="H1980" s="160">
        <v>43.048000000000002</v>
      </c>
      <c r="I1980" s="161"/>
      <c r="L1980" s="157"/>
      <c r="M1980" s="162"/>
      <c r="T1980" s="163"/>
      <c r="AT1980" s="164" t="s">
        <v>398</v>
      </c>
      <c r="AU1980" s="164" t="s">
        <v>91</v>
      </c>
      <c r="AV1980" s="13" t="s">
        <v>91</v>
      </c>
      <c r="AW1980" s="13" t="s">
        <v>42</v>
      </c>
      <c r="AX1980" s="13" t="s">
        <v>89</v>
      </c>
      <c r="AY1980" s="164" t="s">
        <v>386</v>
      </c>
    </row>
    <row r="1981" spans="2:65" s="13" customFormat="1" ht="10.199999999999999">
      <c r="B1981" s="157"/>
      <c r="D1981" s="151" t="s">
        <v>398</v>
      </c>
      <c r="F1981" s="158" t="s">
        <v>1732</v>
      </c>
      <c r="H1981" s="160">
        <v>817.91200000000003</v>
      </c>
      <c r="I1981" s="161"/>
      <c r="L1981" s="157"/>
      <c r="M1981" s="162"/>
      <c r="T1981" s="163"/>
      <c r="AT1981" s="164" t="s">
        <v>398</v>
      </c>
      <c r="AU1981" s="164" t="s">
        <v>91</v>
      </c>
      <c r="AV1981" s="13" t="s">
        <v>91</v>
      </c>
      <c r="AW1981" s="13" t="s">
        <v>4</v>
      </c>
      <c r="AX1981" s="13" t="s">
        <v>89</v>
      </c>
      <c r="AY1981" s="164" t="s">
        <v>386</v>
      </c>
    </row>
    <row r="1982" spans="2:65" s="1" customFormat="1" ht="37.799999999999997" customHeight="1">
      <c r="B1982" s="34"/>
      <c r="C1982" s="133" t="s">
        <v>1733</v>
      </c>
      <c r="D1982" s="133" t="s">
        <v>390</v>
      </c>
      <c r="E1982" s="134" t="s">
        <v>1734</v>
      </c>
      <c r="F1982" s="135" t="s">
        <v>1735</v>
      </c>
      <c r="G1982" s="136" t="s">
        <v>460</v>
      </c>
      <c r="H1982" s="137">
        <v>75.334000000000003</v>
      </c>
      <c r="I1982" s="138"/>
      <c r="J1982" s="139">
        <f>ROUND(I1982*H1982,2)</f>
        <v>0</v>
      </c>
      <c r="K1982" s="135" t="s">
        <v>394</v>
      </c>
      <c r="L1982" s="34"/>
      <c r="M1982" s="140" t="s">
        <v>35</v>
      </c>
      <c r="N1982" s="141" t="s">
        <v>52</v>
      </c>
      <c r="P1982" s="142">
        <f>O1982*H1982</f>
        <v>0</v>
      </c>
      <c r="Q1982" s="142">
        <v>0</v>
      </c>
      <c r="R1982" s="142">
        <f>Q1982*H1982</f>
        <v>0</v>
      </c>
      <c r="S1982" s="142">
        <v>0</v>
      </c>
      <c r="T1982" s="143">
        <f>S1982*H1982</f>
        <v>0</v>
      </c>
      <c r="AR1982" s="144" t="s">
        <v>803</v>
      </c>
      <c r="AT1982" s="144" t="s">
        <v>390</v>
      </c>
      <c r="AU1982" s="144" t="s">
        <v>91</v>
      </c>
      <c r="AY1982" s="18" t="s">
        <v>386</v>
      </c>
      <c r="BE1982" s="145">
        <f>IF(N1982="základní",J1982,0)</f>
        <v>0</v>
      </c>
      <c r="BF1982" s="145">
        <f>IF(N1982="snížená",J1982,0)</f>
        <v>0</v>
      </c>
      <c r="BG1982" s="145">
        <f>IF(N1982="zákl. přenesená",J1982,0)</f>
        <v>0</v>
      </c>
      <c r="BH1982" s="145">
        <f>IF(N1982="sníž. přenesená",J1982,0)</f>
        <v>0</v>
      </c>
      <c r="BI1982" s="145">
        <f>IF(N1982="nulová",J1982,0)</f>
        <v>0</v>
      </c>
      <c r="BJ1982" s="18" t="s">
        <v>89</v>
      </c>
      <c r="BK1982" s="145">
        <f>ROUND(I1982*H1982,2)</f>
        <v>0</v>
      </c>
      <c r="BL1982" s="18" t="s">
        <v>803</v>
      </c>
      <c r="BM1982" s="144" t="s">
        <v>1736</v>
      </c>
    </row>
    <row r="1983" spans="2:65" s="1" customFormat="1" ht="10.199999999999999">
      <c r="B1983" s="34"/>
      <c r="D1983" s="146" t="s">
        <v>396</v>
      </c>
      <c r="F1983" s="147" t="s">
        <v>1737</v>
      </c>
      <c r="I1983" s="148"/>
      <c r="L1983" s="34"/>
      <c r="M1983" s="149"/>
      <c r="T1983" s="55"/>
      <c r="AT1983" s="18" t="s">
        <v>396</v>
      </c>
      <c r="AU1983" s="18" t="s">
        <v>91</v>
      </c>
    </row>
    <row r="1984" spans="2:65" s="12" customFormat="1" ht="10.199999999999999">
      <c r="B1984" s="150"/>
      <c r="D1984" s="151" t="s">
        <v>398</v>
      </c>
      <c r="E1984" s="152" t="s">
        <v>35</v>
      </c>
      <c r="F1984" s="153" t="s">
        <v>1726</v>
      </c>
      <c r="H1984" s="152" t="s">
        <v>35</v>
      </c>
      <c r="I1984" s="154"/>
      <c r="L1984" s="150"/>
      <c r="M1984" s="155"/>
      <c r="T1984" s="156"/>
      <c r="AT1984" s="152" t="s">
        <v>398</v>
      </c>
      <c r="AU1984" s="152" t="s">
        <v>91</v>
      </c>
      <c r="AV1984" s="12" t="s">
        <v>89</v>
      </c>
      <c r="AW1984" s="12" t="s">
        <v>42</v>
      </c>
      <c r="AX1984" s="12" t="s">
        <v>81</v>
      </c>
      <c r="AY1984" s="152" t="s">
        <v>386</v>
      </c>
    </row>
    <row r="1985" spans="2:65" s="13" customFormat="1" ht="10.199999999999999">
      <c r="B1985" s="157"/>
      <c r="D1985" s="151" t="s">
        <v>398</v>
      </c>
      <c r="E1985" s="164" t="s">
        <v>35</v>
      </c>
      <c r="F1985" s="158" t="s">
        <v>1708</v>
      </c>
      <c r="H1985" s="160">
        <v>43.048000000000002</v>
      </c>
      <c r="I1985" s="161"/>
      <c r="L1985" s="157"/>
      <c r="M1985" s="162"/>
      <c r="T1985" s="163"/>
      <c r="AT1985" s="164" t="s">
        <v>398</v>
      </c>
      <c r="AU1985" s="164" t="s">
        <v>91</v>
      </c>
      <c r="AV1985" s="13" t="s">
        <v>91</v>
      </c>
      <c r="AW1985" s="13" t="s">
        <v>42</v>
      </c>
      <c r="AX1985" s="13" t="s">
        <v>89</v>
      </c>
      <c r="AY1985" s="164" t="s">
        <v>386</v>
      </c>
    </row>
    <row r="1986" spans="2:65" s="13" customFormat="1" ht="10.199999999999999">
      <c r="B1986" s="157"/>
      <c r="D1986" s="151" t="s">
        <v>398</v>
      </c>
      <c r="F1986" s="158" t="s">
        <v>1738</v>
      </c>
      <c r="H1986" s="160">
        <v>75.334000000000003</v>
      </c>
      <c r="I1986" s="161"/>
      <c r="L1986" s="157"/>
      <c r="M1986" s="162"/>
      <c r="T1986" s="163"/>
      <c r="AT1986" s="164" t="s">
        <v>398</v>
      </c>
      <c r="AU1986" s="164" t="s">
        <v>91</v>
      </c>
      <c r="AV1986" s="13" t="s">
        <v>91</v>
      </c>
      <c r="AW1986" s="13" t="s">
        <v>4</v>
      </c>
      <c r="AX1986" s="13" t="s">
        <v>89</v>
      </c>
      <c r="AY1986" s="164" t="s">
        <v>386</v>
      </c>
    </row>
    <row r="1987" spans="2:65" s="1" customFormat="1" ht="24.15" customHeight="1">
      <c r="B1987" s="34"/>
      <c r="C1987" s="133" t="s">
        <v>1739</v>
      </c>
      <c r="D1987" s="133" t="s">
        <v>390</v>
      </c>
      <c r="E1987" s="134" t="s">
        <v>1740</v>
      </c>
      <c r="F1987" s="135" t="s">
        <v>1741</v>
      </c>
      <c r="G1987" s="136" t="s">
        <v>393</v>
      </c>
      <c r="H1987" s="137">
        <v>43.048000000000002</v>
      </c>
      <c r="I1987" s="138"/>
      <c r="J1987" s="139">
        <f>ROUND(I1987*H1987,2)</f>
        <v>0</v>
      </c>
      <c r="K1987" s="135" t="s">
        <v>394</v>
      </c>
      <c r="L1987" s="34"/>
      <c r="M1987" s="140" t="s">
        <v>35</v>
      </c>
      <c r="N1987" s="141" t="s">
        <v>52</v>
      </c>
      <c r="P1987" s="142">
        <f>O1987*H1987</f>
        <v>0</v>
      </c>
      <c r="Q1987" s="142">
        <v>0</v>
      </c>
      <c r="R1987" s="142">
        <f>Q1987*H1987</f>
        <v>0</v>
      </c>
      <c r="S1987" s="142">
        <v>0</v>
      </c>
      <c r="T1987" s="143">
        <f>S1987*H1987</f>
        <v>0</v>
      </c>
      <c r="AR1987" s="144" t="s">
        <v>803</v>
      </c>
      <c r="AT1987" s="144" t="s">
        <v>390</v>
      </c>
      <c r="AU1987" s="144" t="s">
        <v>91</v>
      </c>
      <c r="AY1987" s="18" t="s">
        <v>386</v>
      </c>
      <c r="BE1987" s="145">
        <f>IF(N1987="základní",J1987,0)</f>
        <v>0</v>
      </c>
      <c r="BF1987" s="145">
        <f>IF(N1987="snížená",J1987,0)</f>
        <v>0</v>
      </c>
      <c r="BG1987" s="145">
        <f>IF(N1987="zákl. přenesená",J1987,0)</f>
        <v>0</v>
      </c>
      <c r="BH1987" s="145">
        <f>IF(N1987="sníž. přenesená",J1987,0)</f>
        <v>0</v>
      </c>
      <c r="BI1987" s="145">
        <f>IF(N1987="nulová",J1987,0)</f>
        <v>0</v>
      </c>
      <c r="BJ1987" s="18" t="s">
        <v>89</v>
      </c>
      <c r="BK1987" s="145">
        <f>ROUND(I1987*H1987,2)</f>
        <v>0</v>
      </c>
      <c r="BL1987" s="18" t="s">
        <v>803</v>
      </c>
      <c r="BM1987" s="144" t="s">
        <v>1742</v>
      </c>
    </row>
    <row r="1988" spans="2:65" s="1" customFormat="1" ht="10.199999999999999">
      <c r="B1988" s="34"/>
      <c r="D1988" s="146" t="s">
        <v>396</v>
      </c>
      <c r="F1988" s="147" t="s">
        <v>1743</v>
      </c>
      <c r="I1988" s="148"/>
      <c r="L1988" s="34"/>
      <c r="M1988" s="149"/>
      <c r="T1988" s="55"/>
      <c r="AT1988" s="18" t="s">
        <v>396</v>
      </c>
      <c r="AU1988" s="18" t="s">
        <v>91</v>
      </c>
    </row>
    <row r="1989" spans="2:65" s="12" customFormat="1" ht="10.199999999999999">
      <c r="B1989" s="150"/>
      <c r="D1989" s="151" t="s">
        <v>398</v>
      </c>
      <c r="E1989" s="152" t="s">
        <v>35</v>
      </c>
      <c r="F1989" s="153" t="s">
        <v>1726</v>
      </c>
      <c r="H1989" s="152" t="s">
        <v>35</v>
      </c>
      <c r="I1989" s="154"/>
      <c r="L1989" s="150"/>
      <c r="M1989" s="155"/>
      <c r="T1989" s="156"/>
      <c r="AT1989" s="152" t="s">
        <v>398</v>
      </c>
      <c r="AU1989" s="152" t="s">
        <v>91</v>
      </c>
      <c r="AV1989" s="12" t="s">
        <v>89</v>
      </c>
      <c r="AW1989" s="12" t="s">
        <v>42</v>
      </c>
      <c r="AX1989" s="12" t="s">
        <v>81</v>
      </c>
      <c r="AY1989" s="152" t="s">
        <v>386</v>
      </c>
    </row>
    <row r="1990" spans="2:65" s="13" customFormat="1" ht="10.199999999999999">
      <c r="B1990" s="157"/>
      <c r="D1990" s="151" t="s">
        <v>398</v>
      </c>
      <c r="E1990" s="164" t="s">
        <v>35</v>
      </c>
      <c r="F1990" s="158" t="s">
        <v>1708</v>
      </c>
      <c r="H1990" s="160">
        <v>43.048000000000002</v>
      </c>
      <c r="I1990" s="161"/>
      <c r="L1990" s="157"/>
      <c r="M1990" s="162"/>
      <c r="T1990" s="163"/>
      <c r="AT1990" s="164" t="s">
        <v>398</v>
      </c>
      <c r="AU1990" s="164" t="s">
        <v>91</v>
      </c>
      <c r="AV1990" s="13" t="s">
        <v>91</v>
      </c>
      <c r="AW1990" s="13" t="s">
        <v>42</v>
      </c>
      <c r="AX1990" s="13" t="s">
        <v>89</v>
      </c>
      <c r="AY1990" s="164" t="s">
        <v>386</v>
      </c>
    </row>
    <row r="1991" spans="2:65" s="1" customFormat="1" ht="37.799999999999997" customHeight="1">
      <c r="B1991" s="34"/>
      <c r="C1991" s="133" t="s">
        <v>1744</v>
      </c>
      <c r="D1991" s="133" t="s">
        <v>390</v>
      </c>
      <c r="E1991" s="134" t="s">
        <v>1745</v>
      </c>
      <c r="F1991" s="135" t="s">
        <v>1746</v>
      </c>
      <c r="G1991" s="136" t="s">
        <v>689</v>
      </c>
      <c r="H1991" s="137">
        <v>239.15600000000001</v>
      </c>
      <c r="I1991" s="138"/>
      <c r="J1991" s="139">
        <f>ROUND(I1991*H1991,2)</f>
        <v>0</v>
      </c>
      <c r="K1991" s="135" t="s">
        <v>394</v>
      </c>
      <c r="L1991" s="34"/>
      <c r="M1991" s="140" t="s">
        <v>35</v>
      </c>
      <c r="N1991" s="141" t="s">
        <v>52</v>
      </c>
      <c r="P1991" s="142">
        <f>O1991*H1991</f>
        <v>0</v>
      </c>
      <c r="Q1991" s="142">
        <v>0</v>
      </c>
      <c r="R1991" s="142">
        <f>Q1991*H1991</f>
        <v>0</v>
      </c>
      <c r="S1991" s="142">
        <v>0</v>
      </c>
      <c r="T1991" s="143">
        <f>S1991*H1991</f>
        <v>0</v>
      </c>
      <c r="AR1991" s="144" t="s">
        <v>803</v>
      </c>
      <c r="AT1991" s="144" t="s">
        <v>390</v>
      </c>
      <c r="AU1991" s="144" t="s">
        <v>91</v>
      </c>
      <c r="AY1991" s="18" t="s">
        <v>386</v>
      </c>
      <c r="BE1991" s="145">
        <f>IF(N1991="základní",J1991,0)</f>
        <v>0</v>
      </c>
      <c r="BF1991" s="145">
        <f>IF(N1991="snížená",J1991,0)</f>
        <v>0</v>
      </c>
      <c r="BG1991" s="145">
        <f>IF(N1991="zákl. přenesená",J1991,0)</f>
        <v>0</v>
      </c>
      <c r="BH1991" s="145">
        <f>IF(N1991="sníž. přenesená",J1991,0)</f>
        <v>0</v>
      </c>
      <c r="BI1991" s="145">
        <f>IF(N1991="nulová",J1991,0)</f>
        <v>0</v>
      </c>
      <c r="BJ1991" s="18" t="s">
        <v>89</v>
      </c>
      <c r="BK1991" s="145">
        <f>ROUND(I1991*H1991,2)</f>
        <v>0</v>
      </c>
      <c r="BL1991" s="18" t="s">
        <v>803</v>
      </c>
      <c r="BM1991" s="144" t="s">
        <v>1747</v>
      </c>
    </row>
    <row r="1992" spans="2:65" s="1" customFormat="1" ht="10.199999999999999">
      <c r="B1992" s="34"/>
      <c r="D1992" s="146" t="s">
        <v>396</v>
      </c>
      <c r="F1992" s="147" t="s">
        <v>1748</v>
      </c>
      <c r="I1992" s="148"/>
      <c r="L1992" s="34"/>
      <c r="M1992" s="149"/>
      <c r="T1992" s="55"/>
      <c r="AT1992" s="18" t="s">
        <v>396</v>
      </c>
      <c r="AU1992" s="18" t="s">
        <v>91</v>
      </c>
    </row>
    <row r="1993" spans="2:65" s="12" customFormat="1" ht="10.199999999999999">
      <c r="B1993" s="150"/>
      <c r="D1993" s="151" t="s">
        <v>398</v>
      </c>
      <c r="E1993" s="152" t="s">
        <v>35</v>
      </c>
      <c r="F1993" s="153" t="s">
        <v>399</v>
      </c>
      <c r="H1993" s="152" t="s">
        <v>35</v>
      </c>
      <c r="I1993" s="154"/>
      <c r="L1993" s="150"/>
      <c r="M1993" s="155"/>
      <c r="T1993" s="156"/>
      <c r="AT1993" s="152" t="s">
        <v>398</v>
      </c>
      <c r="AU1993" s="152" t="s">
        <v>91</v>
      </c>
      <c r="AV1993" s="12" t="s">
        <v>89</v>
      </c>
      <c r="AW1993" s="12" t="s">
        <v>42</v>
      </c>
      <c r="AX1993" s="12" t="s">
        <v>81</v>
      </c>
      <c r="AY1993" s="152" t="s">
        <v>386</v>
      </c>
    </row>
    <row r="1994" spans="2:65" s="12" customFormat="1" ht="10.199999999999999">
      <c r="B1994" s="150"/>
      <c r="D1994" s="151" t="s">
        <v>398</v>
      </c>
      <c r="E1994" s="152" t="s">
        <v>35</v>
      </c>
      <c r="F1994" s="153" t="s">
        <v>1688</v>
      </c>
      <c r="H1994" s="152" t="s">
        <v>35</v>
      </c>
      <c r="I1994" s="154"/>
      <c r="L1994" s="150"/>
      <c r="M1994" s="155"/>
      <c r="T1994" s="156"/>
      <c r="AT1994" s="152" t="s">
        <v>398</v>
      </c>
      <c r="AU1994" s="152" t="s">
        <v>91</v>
      </c>
      <c r="AV1994" s="12" t="s">
        <v>89</v>
      </c>
      <c r="AW1994" s="12" t="s">
        <v>42</v>
      </c>
      <c r="AX1994" s="12" t="s">
        <v>81</v>
      </c>
      <c r="AY1994" s="152" t="s">
        <v>386</v>
      </c>
    </row>
    <row r="1995" spans="2:65" s="12" customFormat="1" ht="10.199999999999999">
      <c r="B1995" s="150"/>
      <c r="D1995" s="151" t="s">
        <v>398</v>
      </c>
      <c r="E1995" s="152" t="s">
        <v>35</v>
      </c>
      <c r="F1995" s="153" t="s">
        <v>1689</v>
      </c>
      <c r="H1995" s="152" t="s">
        <v>35</v>
      </c>
      <c r="I1995" s="154"/>
      <c r="L1995" s="150"/>
      <c r="M1995" s="155"/>
      <c r="T1995" s="156"/>
      <c r="AT1995" s="152" t="s">
        <v>398</v>
      </c>
      <c r="AU1995" s="152" t="s">
        <v>91</v>
      </c>
      <c r="AV1995" s="12" t="s">
        <v>89</v>
      </c>
      <c r="AW1995" s="12" t="s">
        <v>42</v>
      </c>
      <c r="AX1995" s="12" t="s">
        <v>81</v>
      </c>
      <c r="AY1995" s="152" t="s">
        <v>386</v>
      </c>
    </row>
    <row r="1996" spans="2:65" s="12" customFormat="1" ht="10.199999999999999">
      <c r="B1996" s="150"/>
      <c r="D1996" s="151" t="s">
        <v>398</v>
      </c>
      <c r="E1996" s="152" t="s">
        <v>35</v>
      </c>
      <c r="F1996" s="153" t="s">
        <v>1701</v>
      </c>
      <c r="H1996" s="152" t="s">
        <v>35</v>
      </c>
      <c r="I1996" s="154"/>
      <c r="L1996" s="150"/>
      <c r="M1996" s="155"/>
      <c r="T1996" s="156"/>
      <c r="AT1996" s="152" t="s">
        <v>398</v>
      </c>
      <c r="AU1996" s="152" t="s">
        <v>91</v>
      </c>
      <c r="AV1996" s="12" t="s">
        <v>89</v>
      </c>
      <c r="AW1996" s="12" t="s">
        <v>42</v>
      </c>
      <c r="AX1996" s="12" t="s">
        <v>81</v>
      </c>
      <c r="AY1996" s="152" t="s">
        <v>386</v>
      </c>
    </row>
    <row r="1997" spans="2:65" s="13" customFormat="1" ht="10.199999999999999">
      <c r="B1997" s="157"/>
      <c r="D1997" s="151" t="s">
        <v>398</v>
      </c>
      <c r="E1997" s="158" t="s">
        <v>35</v>
      </c>
      <c r="F1997" s="159" t="s">
        <v>250</v>
      </c>
      <c r="H1997" s="160">
        <v>239.15600000000001</v>
      </c>
      <c r="I1997" s="161"/>
      <c r="L1997" s="157"/>
      <c r="M1997" s="162"/>
      <c r="T1997" s="163"/>
      <c r="AT1997" s="164" t="s">
        <v>398</v>
      </c>
      <c r="AU1997" s="164" t="s">
        <v>91</v>
      </c>
      <c r="AV1997" s="13" t="s">
        <v>91</v>
      </c>
      <c r="AW1997" s="13" t="s">
        <v>42</v>
      </c>
      <c r="AX1997" s="13" t="s">
        <v>89</v>
      </c>
      <c r="AY1997" s="164" t="s">
        <v>386</v>
      </c>
    </row>
    <row r="1998" spans="2:65" s="1" customFormat="1" ht="37.799999999999997" customHeight="1">
      <c r="B1998" s="34"/>
      <c r="C1998" s="133" t="s">
        <v>1749</v>
      </c>
      <c r="D1998" s="133" t="s">
        <v>390</v>
      </c>
      <c r="E1998" s="134" t="s">
        <v>1750</v>
      </c>
      <c r="F1998" s="135" t="s">
        <v>1751</v>
      </c>
      <c r="G1998" s="136" t="s">
        <v>689</v>
      </c>
      <c r="H1998" s="137">
        <v>239.15600000000001</v>
      </c>
      <c r="I1998" s="138"/>
      <c r="J1998" s="139">
        <f>ROUND(I1998*H1998,2)</f>
        <v>0</v>
      </c>
      <c r="K1998" s="135" t="s">
        <v>394</v>
      </c>
      <c r="L1998" s="34"/>
      <c r="M1998" s="140" t="s">
        <v>35</v>
      </c>
      <c r="N1998" s="141" t="s">
        <v>52</v>
      </c>
      <c r="P1998" s="142">
        <f>O1998*H1998</f>
        <v>0</v>
      </c>
      <c r="Q1998" s="142">
        <v>0</v>
      </c>
      <c r="R1998" s="142">
        <f>Q1998*H1998</f>
        <v>0</v>
      </c>
      <c r="S1998" s="142">
        <v>0</v>
      </c>
      <c r="T1998" s="143">
        <f>S1998*H1998</f>
        <v>0</v>
      </c>
      <c r="AR1998" s="144" t="s">
        <v>803</v>
      </c>
      <c r="AT1998" s="144" t="s">
        <v>390</v>
      </c>
      <c r="AU1998" s="144" t="s">
        <v>91</v>
      </c>
      <c r="AY1998" s="18" t="s">
        <v>386</v>
      </c>
      <c r="BE1998" s="145">
        <f>IF(N1998="základní",J1998,0)</f>
        <v>0</v>
      </c>
      <c r="BF1998" s="145">
        <f>IF(N1998="snížená",J1998,0)</f>
        <v>0</v>
      </c>
      <c r="BG1998" s="145">
        <f>IF(N1998="zákl. přenesená",J1998,0)</f>
        <v>0</v>
      </c>
      <c r="BH1998" s="145">
        <f>IF(N1998="sníž. přenesená",J1998,0)</f>
        <v>0</v>
      </c>
      <c r="BI1998" s="145">
        <f>IF(N1998="nulová",J1998,0)</f>
        <v>0</v>
      </c>
      <c r="BJ1998" s="18" t="s">
        <v>89</v>
      </c>
      <c r="BK1998" s="145">
        <f>ROUND(I1998*H1998,2)</f>
        <v>0</v>
      </c>
      <c r="BL1998" s="18" t="s">
        <v>803</v>
      </c>
      <c r="BM1998" s="144" t="s">
        <v>1752</v>
      </c>
    </row>
    <row r="1999" spans="2:65" s="1" customFormat="1" ht="10.199999999999999">
      <c r="B1999" s="34"/>
      <c r="D1999" s="146" t="s">
        <v>396</v>
      </c>
      <c r="F1999" s="147" t="s">
        <v>1753</v>
      </c>
      <c r="I1999" s="148"/>
      <c r="L1999" s="34"/>
      <c r="M1999" s="149"/>
      <c r="T1999" s="55"/>
      <c r="AT1999" s="18" t="s">
        <v>396</v>
      </c>
      <c r="AU1999" s="18" t="s">
        <v>91</v>
      </c>
    </row>
    <row r="2000" spans="2:65" s="12" customFormat="1" ht="10.199999999999999">
      <c r="B2000" s="150"/>
      <c r="D2000" s="151" t="s">
        <v>398</v>
      </c>
      <c r="E2000" s="152" t="s">
        <v>35</v>
      </c>
      <c r="F2000" s="153" t="s">
        <v>399</v>
      </c>
      <c r="H2000" s="152" t="s">
        <v>35</v>
      </c>
      <c r="I2000" s="154"/>
      <c r="L2000" s="150"/>
      <c r="M2000" s="155"/>
      <c r="T2000" s="156"/>
      <c r="AT2000" s="152" t="s">
        <v>398</v>
      </c>
      <c r="AU2000" s="152" t="s">
        <v>91</v>
      </c>
      <c r="AV2000" s="12" t="s">
        <v>89</v>
      </c>
      <c r="AW2000" s="12" t="s">
        <v>42</v>
      </c>
      <c r="AX2000" s="12" t="s">
        <v>81</v>
      </c>
      <c r="AY2000" s="152" t="s">
        <v>386</v>
      </c>
    </row>
    <row r="2001" spans="2:65" s="12" customFormat="1" ht="10.199999999999999">
      <c r="B2001" s="150"/>
      <c r="D2001" s="151" t="s">
        <v>398</v>
      </c>
      <c r="E2001" s="152" t="s">
        <v>35</v>
      </c>
      <c r="F2001" s="153" t="s">
        <v>1688</v>
      </c>
      <c r="H2001" s="152" t="s">
        <v>35</v>
      </c>
      <c r="I2001" s="154"/>
      <c r="L2001" s="150"/>
      <c r="M2001" s="155"/>
      <c r="T2001" s="156"/>
      <c r="AT2001" s="152" t="s">
        <v>398</v>
      </c>
      <c r="AU2001" s="152" t="s">
        <v>91</v>
      </c>
      <c r="AV2001" s="12" t="s">
        <v>89</v>
      </c>
      <c r="AW2001" s="12" t="s">
        <v>42</v>
      </c>
      <c r="AX2001" s="12" t="s">
        <v>81</v>
      </c>
      <c r="AY2001" s="152" t="s">
        <v>386</v>
      </c>
    </row>
    <row r="2002" spans="2:65" s="12" customFormat="1" ht="10.199999999999999">
      <c r="B2002" s="150"/>
      <c r="D2002" s="151" t="s">
        <v>398</v>
      </c>
      <c r="E2002" s="152" t="s">
        <v>35</v>
      </c>
      <c r="F2002" s="153" t="s">
        <v>1689</v>
      </c>
      <c r="H2002" s="152" t="s">
        <v>35</v>
      </c>
      <c r="I2002" s="154"/>
      <c r="L2002" s="150"/>
      <c r="M2002" s="155"/>
      <c r="T2002" s="156"/>
      <c r="AT2002" s="152" t="s">
        <v>398</v>
      </c>
      <c r="AU2002" s="152" t="s">
        <v>91</v>
      </c>
      <c r="AV2002" s="12" t="s">
        <v>89</v>
      </c>
      <c r="AW2002" s="12" t="s">
        <v>42</v>
      </c>
      <c r="AX2002" s="12" t="s">
        <v>81</v>
      </c>
      <c r="AY2002" s="152" t="s">
        <v>386</v>
      </c>
    </row>
    <row r="2003" spans="2:65" s="12" customFormat="1" ht="10.199999999999999">
      <c r="B2003" s="150"/>
      <c r="D2003" s="151" t="s">
        <v>398</v>
      </c>
      <c r="E2003" s="152" t="s">
        <v>35</v>
      </c>
      <c r="F2003" s="153" t="s">
        <v>1701</v>
      </c>
      <c r="H2003" s="152" t="s">
        <v>35</v>
      </c>
      <c r="I2003" s="154"/>
      <c r="L2003" s="150"/>
      <c r="M2003" s="155"/>
      <c r="T2003" s="156"/>
      <c r="AT2003" s="152" t="s">
        <v>398</v>
      </c>
      <c r="AU2003" s="152" t="s">
        <v>91</v>
      </c>
      <c r="AV2003" s="12" t="s">
        <v>89</v>
      </c>
      <c r="AW2003" s="12" t="s">
        <v>42</v>
      </c>
      <c r="AX2003" s="12" t="s">
        <v>81</v>
      </c>
      <c r="AY2003" s="152" t="s">
        <v>386</v>
      </c>
    </row>
    <row r="2004" spans="2:65" s="13" customFormat="1" ht="10.199999999999999">
      <c r="B2004" s="157"/>
      <c r="D2004" s="151" t="s">
        <v>398</v>
      </c>
      <c r="E2004" s="158" t="s">
        <v>35</v>
      </c>
      <c r="F2004" s="159" t="s">
        <v>250</v>
      </c>
      <c r="H2004" s="160">
        <v>239.15600000000001</v>
      </c>
      <c r="I2004" s="161"/>
      <c r="L2004" s="157"/>
      <c r="M2004" s="162"/>
      <c r="T2004" s="163"/>
      <c r="AT2004" s="164" t="s">
        <v>398</v>
      </c>
      <c r="AU2004" s="164" t="s">
        <v>91</v>
      </c>
      <c r="AV2004" s="13" t="s">
        <v>91</v>
      </c>
      <c r="AW2004" s="13" t="s">
        <v>42</v>
      </c>
      <c r="AX2004" s="13" t="s">
        <v>89</v>
      </c>
      <c r="AY2004" s="164" t="s">
        <v>386</v>
      </c>
    </row>
    <row r="2005" spans="2:65" s="1" customFormat="1" ht="24.15" customHeight="1">
      <c r="B2005" s="34"/>
      <c r="C2005" s="168" t="s">
        <v>1754</v>
      </c>
      <c r="D2005" s="168" t="s">
        <v>523</v>
      </c>
      <c r="E2005" s="169" t="s">
        <v>1755</v>
      </c>
      <c r="F2005" s="170" t="s">
        <v>1756</v>
      </c>
      <c r="G2005" s="171" t="s">
        <v>689</v>
      </c>
      <c r="H2005" s="172">
        <v>251.114</v>
      </c>
      <c r="I2005" s="173"/>
      <c r="J2005" s="174">
        <f>ROUND(I2005*H2005,2)</f>
        <v>0</v>
      </c>
      <c r="K2005" s="170" t="s">
        <v>394</v>
      </c>
      <c r="L2005" s="175"/>
      <c r="M2005" s="176" t="s">
        <v>35</v>
      </c>
      <c r="N2005" s="177" t="s">
        <v>52</v>
      </c>
      <c r="P2005" s="142">
        <f>O2005*H2005</f>
        <v>0</v>
      </c>
      <c r="Q2005" s="142">
        <v>5.5000000000000003E-4</v>
      </c>
      <c r="R2005" s="142">
        <f>Q2005*H2005</f>
        <v>0.1381127</v>
      </c>
      <c r="S2005" s="142">
        <v>0</v>
      </c>
      <c r="T2005" s="143">
        <f>S2005*H2005</f>
        <v>0</v>
      </c>
      <c r="AR2005" s="144" t="s">
        <v>1153</v>
      </c>
      <c r="AT2005" s="144" t="s">
        <v>523</v>
      </c>
      <c r="AU2005" s="144" t="s">
        <v>91</v>
      </c>
      <c r="AY2005" s="18" t="s">
        <v>386</v>
      </c>
      <c r="BE2005" s="145">
        <f>IF(N2005="základní",J2005,0)</f>
        <v>0</v>
      </c>
      <c r="BF2005" s="145">
        <f>IF(N2005="snížená",J2005,0)</f>
        <v>0</v>
      </c>
      <c r="BG2005" s="145">
        <f>IF(N2005="zákl. přenesená",J2005,0)</f>
        <v>0</v>
      </c>
      <c r="BH2005" s="145">
        <f>IF(N2005="sníž. přenesená",J2005,0)</f>
        <v>0</v>
      </c>
      <c r="BI2005" s="145">
        <f>IF(N2005="nulová",J2005,0)</f>
        <v>0</v>
      </c>
      <c r="BJ2005" s="18" t="s">
        <v>89</v>
      </c>
      <c r="BK2005" s="145">
        <f>ROUND(I2005*H2005,2)</f>
        <v>0</v>
      </c>
      <c r="BL2005" s="18" t="s">
        <v>1153</v>
      </c>
      <c r="BM2005" s="144" t="s">
        <v>1757</v>
      </c>
    </row>
    <row r="2006" spans="2:65" s="13" customFormat="1" ht="10.199999999999999">
      <c r="B2006" s="157"/>
      <c r="D2006" s="151" t="s">
        <v>398</v>
      </c>
      <c r="F2006" s="158" t="s">
        <v>1758</v>
      </c>
      <c r="H2006" s="160">
        <v>251.114</v>
      </c>
      <c r="I2006" s="161"/>
      <c r="L2006" s="157"/>
      <c r="M2006" s="162"/>
      <c r="T2006" s="163"/>
      <c r="AT2006" s="164" t="s">
        <v>398</v>
      </c>
      <c r="AU2006" s="164" t="s">
        <v>91</v>
      </c>
      <c r="AV2006" s="13" t="s">
        <v>91</v>
      </c>
      <c r="AW2006" s="13" t="s">
        <v>4</v>
      </c>
      <c r="AX2006" s="13" t="s">
        <v>89</v>
      </c>
      <c r="AY2006" s="164" t="s">
        <v>386</v>
      </c>
    </row>
    <row r="2007" spans="2:65" s="1" customFormat="1" ht="44.25" customHeight="1">
      <c r="B2007" s="34"/>
      <c r="C2007" s="133" t="s">
        <v>1759</v>
      </c>
      <c r="D2007" s="133" t="s">
        <v>390</v>
      </c>
      <c r="E2007" s="134" t="s">
        <v>1760</v>
      </c>
      <c r="F2007" s="135" t="s">
        <v>1761</v>
      </c>
      <c r="G2007" s="136" t="s">
        <v>1069</v>
      </c>
      <c r="H2007" s="137">
        <v>1</v>
      </c>
      <c r="I2007" s="138"/>
      <c r="J2007" s="139">
        <f>ROUND(I2007*H2007,2)</f>
        <v>0</v>
      </c>
      <c r="K2007" s="135" t="s">
        <v>394</v>
      </c>
      <c r="L2007" s="34"/>
      <c r="M2007" s="140" t="s">
        <v>35</v>
      </c>
      <c r="N2007" s="141" t="s">
        <v>52</v>
      </c>
      <c r="P2007" s="142">
        <f>O2007*H2007</f>
        <v>0</v>
      </c>
      <c r="Q2007" s="142">
        <v>0.37430000000000002</v>
      </c>
      <c r="R2007" s="142">
        <f>Q2007*H2007</f>
        <v>0.37430000000000002</v>
      </c>
      <c r="S2007" s="142">
        <v>0</v>
      </c>
      <c r="T2007" s="143">
        <f>S2007*H2007</f>
        <v>0</v>
      </c>
      <c r="AR2007" s="144" t="s">
        <v>803</v>
      </c>
      <c r="AT2007" s="144" t="s">
        <v>390</v>
      </c>
      <c r="AU2007" s="144" t="s">
        <v>91</v>
      </c>
      <c r="AY2007" s="18" t="s">
        <v>386</v>
      </c>
      <c r="BE2007" s="145">
        <f>IF(N2007="základní",J2007,0)</f>
        <v>0</v>
      </c>
      <c r="BF2007" s="145">
        <f>IF(N2007="snížená",J2007,0)</f>
        <v>0</v>
      </c>
      <c r="BG2007" s="145">
        <f>IF(N2007="zákl. přenesená",J2007,0)</f>
        <v>0</v>
      </c>
      <c r="BH2007" s="145">
        <f>IF(N2007="sníž. přenesená",J2007,0)</f>
        <v>0</v>
      </c>
      <c r="BI2007" s="145">
        <f>IF(N2007="nulová",J2007,0)</f>
        <v>0</v>
      </c>
      <c r="BJ2007" s="18" t="s">
        <v>89</v>
      </c>
      <c r="BK2007" s="145">
        <f>ROUND(I2007*H2007,2)</f>
        <v>0</v>
      </c>
      <c r="BL2007" s="18" t="s">
        <v>803</v>
      </c>
      <c r="BM2007" s="144" t="s">
        <v>1762</v>
      </c>
    </row>
    <row r="2008" spans="2:65" s="1" customFormat="1" ht="10.199999999999999">
      <c r="B2008" s="34"/>
      <c r="D2008" s="146" t="s">
        <v>396</v>
      </c>
      <c r="F2008" s="147" t="s">
        <v>1763</v>
      </c>
      <c r="I2008" s="148"/>
      <c r="L2008" s="34"/>
      <c r="M2008" s="149"/>
      <c r="T2008" s="55"/>
      <c r="AT2008" s="18" t="s">
        <v>396</v>
      </c>
      <c r="AU2008" s="18" t="s">
        <v>91</v>
      </c>
    </row>
    <row r="2009" spans="2:65" s="12" customFormat="1" ht="10.199999999999999">
      <c r="B2009" s="150"/>
      <c r="D2009" s="151" t="s">
        <v>398</v>
      </c>
      <c r="E2009" s="152" t="s">
        <v>35</v>
      </c>
      <c r="F2009" s="153" t="s">
        <v>399</v>
      </c>
      <c r="H2009" s="152" t="s">
        <v>35</v>
      </c>
      <c r="I2009" s="154"/>
      <c r="L2009" s="150"/>
      <c r="M2009" s="155"/>
      <c r="T2009" s="156"/>
      <c r="AT2009" s="152" t="s">
        <v>398</v>
      </c>
      <c r="AU2009" s="152" t="s">
        <v>91</v>
      </c>
      <c r="AV2009" s="12" t="s">
        <v>89</v>
      </c>
      <c r="AW2009" s="12" t="s">
        <v>42</v>
      </c>
      <c r="AX2009" s="12" t="s">
        <v>81</v>
      </c>
      <c r="AY2009" s="152" t="s">
        <v>386</v>
      </c>
    </row>
    <row r="2010" spans="2:65" s="12" customFormat="1" ht="10.199999999999999">
      <c r="B2010" s="150"/>
      <c r="D2010" s="151" t="s">
        <v>398</v>
      </c>
      <c r="E2010" s="152" t="s">
        <v>35</v>
      </c>
      <c r="F2010" s="153" t="s">
        <v>1688</v>
      </c>
      <c r="H2010" s="152" t="s">
        <v>35</v>
      </c>
      <c r="I2010" s="154"/>
      <c r="L2010" s="150"/>
      <c r="M2010" s="155"/>
      <c r="T2010" s="156"/>
      <c r="AT2010" s="152" t="s">
        <v>398</v>
      </c>
      <c r="AU2010" s="152" t="s">
        <v>91</v>
      </c>
      <c r="AV2010" s="12" t="s">
        <v>89</v>
      </c>
      <c r="AW2010" s="12" t="s">
        <v>42</v>
      </c>
      <c r="AX2010" s="12" t="s">
        <v>81</v>
      </c>
      <c r="AY2010" s="152" t="s">
        <v>386</v>
      </c>
    </row>
    <row r="2011" spans="2:65" s="12" customFormat="1" ht="10.199999999999999">
      <c r="B2011" s="150"/>
      <c r="D2011" s="151" t="s">
        <v>398</v>
      </c>
      <c r="E2011" s="152" t="s">
        <v>35</v>
      </c>
      <c r="F2011" s="153" t="s">
        <v>1764</v>
      </c>
      <c r="H2011" s="152" t="s">
        <v>35</v>
      </c>
      <c r="I2011" s="154"/>
      <c r="L2011" s="150"/>
      <c r="M2011" s="155"/>
      <c r="T2011" s="156"/>
      <c r="AT2011" s="152" t="s">
        <v>398</v>
      </c>
      <c r="AU2011" s="152" t="s">
        <v>91</v>
      </c>
      <c r="AV2011" s="12" t="s">
        <v>89</v>
      </c>
      <c r="AW2011" s="12" t="s">
        <v>42</v>
      </c>
      <c r="AX2011" s="12" t="s">
        <v>81</v>
      </c>
      <c r="AY2011" s="152" t="s">
        <v>386</v>
      </c>
    </row>
    <row r="2012" spans="2:65" s="13" customFormat="1" ht="10.199999999999999">
      <c r="B2012" s="157"/>
      <c r="D2012" s="151" t="s">
        <v>398</v>
      </c>
      <c r="E2012" s="158" t="s">
        <v>35</v>
      </c>
      <c r="F2012" s="159" t="s">
        <v>253</v>
      </c>
      <c r="H2012" s="160">
        <v>1</v>
      </c>
      <c r="I2012" s="161"/>
      <c r="L2012" s="157"/>
      <c r="M2012" s="162"/>
      <c r="T2012" s="163"/>
      <c r="AT2012" s="164" t="s">
        <v>398</v>
      </c>
      <c r="AU2012" s="164" t="s">
        <v>91</v>
      </c>
      <c r="AV2012" s="13" t="s">
        <v>91</v>
      </c>
      <c r="AW2012" s="13" t="s">
        <v>42</v>
      </c>
      <c r="AX2012" s="13" t="s">
        <v>89</v>
      </c>
      <c r="AY2012" s="164" t="s">
        <v>386</v>
      </c>
    </row>
    <row r="2013" spans="2:65" s="1" customFormat="1" ht="10.199999999999999">
      <c r="B2013" s="34"/>
      <c r="D2013" s="151" t="s">
        <v>412</v>
      </c>
      <c r="F2013" s="165" t="s">
        <v>1765</v>
      </c>
      <c r="L2013" s="34"/>
      <c r="M2013" s="149"/>
      <c r="T2013" s="55"/>
      <c r="AU2013" s="18" t="s">
        <v>91</v>
      </c>
    </row>
    <row r="2014" spans="2:65" s="1" customFormat="1" ht="10.199999999999999">
      <c r="B2014" s="34"/>
      <c r="D2014" s="151" t="s">
        <v>412</v>
      </c>
      <c r="F2014" s="166" t="s">
        <v>1076</v>
      </c>
      <c r="H2014" s="167">
        <v>1</v>
      </c>
      <c r="L2014" s="34"/>
      <c r="M2014" s="149"/>
      <c r="T2014" s="55"/>
      <c r="AU2014" s="18" t="s">
        <v>91</v>
      </c>
    </row>
    <row r="2015" spans="2:65" s="1" customFormat="1" ht="37.799999999999997" customHeight="1">
      <c r="B2015" s="34"/>
      <c r="C2015" s="133" t="s">
        <v>1766</v>
      </c>
      <c r="D2015" s="133" t="s">
        <v>390</v>
      </c>
      <c r="E2015" s="134" t="s">
        <v>1767</v>
      </c>
      <c r="F2015" s="135" t="s">
        <v>1768</v>
      </c>
      <c r="G2015" s="136" t="s">
        <v>1069</v>
      </c>
      <c r="H2015" s="137">
        <v>1</v>
      </c>
      <c r="I2015" s="138"/>
      <c r="J2015" s="139">
        <f>ROUND(I2015*H2015,2)</f>
        <v>0</v>
      </c>
      <c r="K2015" s="135" t="s">
        <v>394</v>
      </c>
      <c r="L2015" s="34"/>
      <c r="M2015" s="140" t="s">
        <v>35</v>
      </c>
      <c r="N2015" s="141" t="s">
        <v>52</v>
      </c>
      <c r="P2015" s="142">
        <f>O2015*H2015</f>
        <v>0</v>
      </c>
      <c r="Q2015" s="142">
        <v>0</v>
      </c>
      <c r="R2015" s="142">
        <f>Q2015*H2015</f>
        <v>0</v>
      </c>
      <c r="S2015" s="142">
        <v>0</v>
      </c>
      <c r="T2015" s="143">
        <f>S2015*H2015</f>
        <v>0</v>
      </c>
      <c r="AR2015" s="144" t="s">
        <v>803</v>
      </c>
      <c r="AT2015" s="144" t="s">
        <v>390</v>
      </c>
      <c r="AU2015" s="144" t="s">
        <v>91</v>
      </c>
      <c r="AY2015" s="18" t="s">
        <v>386</v>
      </c>
      <c r="BE2015" s="145">
        <f>IF(N2015="základní",J2015,0)</f>
        <v>0</v>
      </c>
      <c r="BF2015" s="145">
        <f>IF(N2015="snížená",J2015,0)</f>
        <v>0</v>
      </c>
      <c r="BG2015" s="145">
        <f>IF(N2015="zákl. přenesená",J2015,0)</f>
        <v>0</v>
      </c>
      <c r="BH2015" s="145">
        <f>IF(N2015="sníž. přenesená",J2015,0)</f>
        <v>0</v>
      </c>
      <c r="BI2015" s="145">
        <f>IF(N2015="nulová",J2015,0)</f>
        <v>0</v>
      </c>
      <c r="BJ2015" s="18" t="s">
        <v>89</v>
      </c>
      <c r="BK2015" s="145">
        <f>ROUND(I2015*H2015,2)</f>
        <v>0</v>
      </c>
      <c r="BL2015" s="18" t="s">
        <v>803</v>
      </c>
      <c r="BM2015" s="144" t="s">
        <v>1769</v>
      </c>
    </row>
    <row r="2016" spans="2:65" s="1" customFormat="1" ht="10.199999999999999">
      <c r="B2016" s="34"/>
      <c r="D2016" s="146" t="s">
        <v>396</v>
      </c>
      <c r="F2016" s="147" t="s">
        <v>1770</v>
      </c>
      <c r="I2016" s="148"/>
      <c r="L2016" s="34"/>
      <c r="M2016" s="149"/>
      <c r="T2016" s="55"/>
      <c r="AT2016" s="18" t="s">
        <v>396</v>
      </c>
      <c r="AU2016" s="18" t="s">
        <v>91</v>
      </c>
    </row>
    <row r="2017" spans="2:65" s="12" customFormat="1" ht="10.199999999999999">
      <c r="B2017" s="150"/>
      <c r="D2017" s="151" t="s">
        <v>398</v>
      </c>
      <c r="E2017" s="152" t="s">
        <v>35</v>
      </c>
      <c r="F2017" s="153" t="s">
        <v>399</v>
      </c>
      <c r="H2017" s="152" t="s">
        <v>35</v>
      </c>
      <c r="I2017" s="154"/>
      <c r="L2017" s="150"/>
      <c r="M2017" s="155"/>
      <c r="T2017" s="156"/>
      <c r="AT2017" s="152" t="s">
        <v>398</v>
      </c>
      <c r="AU2017" s="152" t="s">
        <v>91</v>
      </c>
      <c r="AV2017" s="12" t="s">
        <v>89</v>
      </c>
      <c r="AW2017" s="12" t="s">
        <v>42</v>
      </c>
      <c r="AX2017" s="12" t="s">
        <v>81</v>
      </c>
      <c r="AY2017" s="152" t="s">
        <v>386</v>
      </c>
    </row>
    <row r="2018" spans="2:65" s="12" customFormat="1" ht="10.199999999999999">
      <c r="B2018" s="150"/>
      <c r="D2018" s="151" t="s">
        <v>398</v>
      </c>
      <c r="E2018" s="152" t="s">
        <v>35</v>
      </c>
      <c r="F2018" s="153" t="s">
        <v>1688</v>
      </c>
      <c r="H2018" s="152" t="s">
        <v>35</v>
      </c>
      <c r="I2018" s="154"/>
      <c r="L2018" s="150"/>
      <c r="M2018" s="155"/>
      <c r="T2018" s="156"/>
      <c r="AT2018" s="152" t="s">
        <v>398</v>
      </c>
      <c r="AU2018" s="152" t="s">
        <v>91</v>
      </c>
      <c r="AV2018" s="12" t="s">
        <v>89</v>
      </c>
      <c r="AW2018" s="12" t="s">
        <v>42</v>
      </c>
      <c r="AX2018" s="12" t="s">
        <v>81</v>
      </c>
      <c r="AY2018" s="152" t="s">
        <v>386</v>
      </c>
    </row>
    <row r="2019" spans="2:65" s="12" customFormat="1" ht="10.199999999999999">
      <c r="B2019" s="150"/>
      <c r="D2019" s="151" t="s">
        <v>398</v>
      </c>
      <c r="E2019" s="152" t="s">
        <v>35</v>
      </c>
      <c r="F2019" s="153" t="s">
        <v>1764</v>
      </c>
      <c r="H2019" s="152" t="s">
        <v>35</v>
      </c>
      <c r="I2019" s="154"/>
      <c r="L2019" s="150"/>
      <c r="M2019" s="155"/>
      <c r="T2019" s="156"/>
      <c r="AT2019" s="152" t="s">
        <v>398</v>
      </c>
      <c r="AU2019" s="152" t="s">
        <v>91</v>
      </c>
      <c r="AV2019" s="12" t="s">
        <v>89</v>
      </c>
      <c r="AW2019" s="12" t="s">
        <v>42</v>
      </c>
      <c r="AX2019" s="12" t="s">
        <v>81</v>
      </c>
      <c r="AY2019" s="152" t="s">
        <v>386</v>
      </c>
    </row>
    <row r="2020" spans="2:65" s="13" customFormat="1" ht="10.199999999999999">
      <c r="B2020" s="157"/>
      <c r="D2020" s="151" t="s">
        <v>398</v>
      </c>
      <c r="E2020" s="158" t="s">
        <v>35</v>
      </c>
      <c r="F2020" s="159" t="s">
        <v>253</v>
      </c>
      <c r="H2020" s="160">
        <v>1</v>
      </c>
      <c r="I2020" s="161"/>
      <c r="L2020" s="157"/>
      <c r="M2020" s="162"/>
      <c r="T2020" s="163"/>
      <c r="AT2020" s="164" t="s">
        <v>398</v>
      </c>
      <c r="AU2020" s="164" t="s">
        <v>91</v>
      </c>
      <c r="AV2020" s="13" t="s">
        <v>91</v>
      </c>
      <c r="AW2020" s="13" t="s">
        <v>42</v>
      </c>
      <c r="AX2020" s="13" t="s">
        <v>89</v>
      </c>
      <c r="AY2020" s="164" t="s">
        <v>386</v>
      </c>
    </row>
    <row r="2021" spans="2:65" s="1" customFormat="1" ht="10.199999999999999">
      <c r="B2021" s="34"/>
      <c r="D2021" s="151" t="s">
        <v>412</v>
      </c>
      <c r="F2021" s="165" t="s">
        <v>1765</v>
      </c>
      <c r="L2021" s="34"/>
      <c r="M2021" s="149"/>
      <c r="T2021" s="55"/>
      <c r="AU2021" s="18" t="s">
        <v>91</v>
      </c>
    </row>
    <row r="2022" spans="2:65" s="1" customFormat="1" ht="10.199999999999999">
      <c r="B2022" s="34"/>
      <c r="D2022" s="151" t="s">
        <v>412</v>
      </c>
      <c r="F2022" s="166" t="s">
        <v>1076</v>
      </c>
      <c r="H2022" s="167">
        <v>1</v>
      </c>
      <c r="L2022" s="34"/>
      <c r="M2022" s="149"/>
      <c r="T2022" s="55"/>
      <c r="AU2022" s="18" t="s">
        <v>91</v>
      </c>
    </row>
    <row r="2023" spans="2:65" s="1" customFormat="1" ht="24.15" customHeight="1">
      <c r="B2023" s="34"/>
      <c r="C2023" s="133" t="s">
        <v>1771</v>
      </c>
      <c r="D2023" s="133" t="s">
        <v>390</v>
      </c>
      <c r="E2023" s="134" t="s">
        <v>1772</v>
      </c>
      <c r="F2023" s="135" t="s">
        <v>1773</v>
      </c>
      <c r="G2023" s="136" t="s">
        <v>1069</v>
      </c>
      <c r="H2023" s="137">
        <v>4</v>
      </c>
      <c r="I2023" s="138"/>
      <c r="J2023" s="139">
        <f>ROUND(I2023*H2023,2)</f>
        <v>0</v>
      </c>
      <c r="K2023" s="135" t="s">
        <v>394</v>
      </c>
      <c r="L2023" s="34"/>
      <c r="M2023" s="140" t="s">
        <v>35</v>
      </c>
      <c r="N2023" s="141" t="s">
        <v>52</v>
      </c>
      <c r="P2023" s="142">
        <f>O2023*H2023</f>
        <v>0</v>
      </c>
      <c r="Q2023" s="142">
        <v>0</v>
      </c>
      <c r="R2023" s="142">
        <f>Q2023*H2023</f>
        <v>0</v>
      </c>
      <c r="S2023" s="142">
        <v>0</v>
      </c>
      <c r="T2023" s="143">
        <f>S2023*H2023</f>
        <v>0</v>
      </c>
      <c r="AR2023" s="144" t="s">
        <v>803</v>
      </c>
      <c r="AT2023" s="144" t="s">
        <v>390</v>
      </c>
      <c r="AU2023" s="144" t="s">
        <v>91</v>
      </c>
      <c r="AY2023" s="18" t="s">
        <v>386</v>
      </c>
      <c r="BE2023" s="145">
        <f>IF(N2023="základní",J2023,0)</f>
        <v>0</v>
      </c>
      <c r="BF2023" s="145">
        <f>IF(N2023="snížená",J2023,0)</f>
        <v>0</v>
      </c>
      <c r="BG2023" s="145">
        <f>IF(N2023="zákl. přenesená",J2023,0)</f>
        <v>0</v>
      </c>
      <c r="BH2023" s="145">
        <f>IF(N2023="sníž. přenesená",J2023,0)</f>
        <v>0</v>
      </c>
      <c r="BI2023" s="145">
        <f>IF(N2023="nulová",J2023,0)</f>
        <v>0</v>
      </c>
      <c r="BJ2023" s="18" t="s">
        <v>89</v>
      </c>
      <c r="BK2023" s="145">
        <f>ROUND(I2023*H2023,2)</f>
        <v>0</v>
      </c>
      <c r="BL2023" s="18" t="s">
        <v>803</v>
      </c>
      <c r="BM2023" s="144" t="s">
        <v>1774</v>
      </c>
    </row>
    <row r="2024" spans="2:65" s="1" customFormat="1" ht="10.199999999999999">
      <c r="B2024" s="34"/>
      <c r="D2024" s="146" t="s">
        <v>396</v>
      </c>
      <c r="F2024" s="147" t="s">
        <v>1775</v>
      </c>
      <c r="I2024" s="148"/>
      <c r="L2024" s="34"/>
      <c r="M2024" s="149"/>
      <c r="T2024" s="55"/>
      <c r="AT2024" s="18" t="s">
        <v>396</v>
      </c>
      <c r="AU2024" s="18" t="s">
        <v>91</v>
      </c>
    </row>
    <row r="2025" spans="2:65" s="12" customFormat="1" ht="10.199999999999999">
      <c r="B2025" s="150"/>
      <c r="D2025" s="151" t="s">
        <v>398</v>
      </c>
      <c r="E2025" s="152" t="s">
        <v>35</v>
      </c>
      <c r="F2025" s="153" t="s">
        <v>399</v>
      </c>
      <c r="H2025" s="152" t="s">
        <v>35</v>
      </c>
      <c r="I2025" s="154"/>
      <c r="L2025" s="150"/>
      <c r="M2025" s="155"/>
      <c r="T2025" s="156"/>
      <c r="AT2025" s="152" t="s">
        <v>398</v>
      </c>
      <c r="AU2025" s="152" t="s">
        <v>91</v>
      </c>
      <c r="AV2025" s="12" t="s">
        <v>89</v>
      </c>
      <c r="AW2025" s="12" t="s">
        <v>42</v>
      </c>
      <c r="AX2025" s="12" t="s">
        <v>81</v>
      </c>
      <c r="AY2025" s="152" t="s">
        <v>386</v>
      </c>
    </row>
    <row r="2026" spans="2:65" s="12" customFormat="1" ht="10.199999999999999">
      <c r="B2026" s="150"/>
      <c r="D2026" s="151" t="s">
        <v>398</v>
      </c>
      <c r="E2026" s="152" t="s">
        <v>35</v>
      </c>
      <c r="F2026" s="153" t="s">
        <v>1688</v>
      </c>
      <c r="H2026" s="152" t="s">
        <v>35</v>
      </c>
      <c r="I2026" s="154"/>
      <c r="L2026" s="150"/>
      <c r="M2026" s="155"/>
      <c r="T2026" s="156"/>
      <c r="AT2026" s="152" t="s">
        <v>398</v>
      </c>
      <c r="AU2026" s="152" t="s">
        <v>91</v>
      </c>
      <c r="AV2026" s="12" t="s">
        <v>89</v>
      </c>
      <c r="AW2026" s="12" t="s">
        <v>42</v>
      </c>
      <c r="AX2026" s="12" t="s">
        <v>81</v>
      </c>
      <c r="AY2026" s="152" t="s">
        <v>386</v>
      </c>
    </row>
    <row r="2027" spans="2:65" s="12" customFormat="1" ht="10.199999999999999">
      <c r="B2027" s="150"/>
      <c r="D2027" s="151" t="s">
        <v>398</v>
      </c>
      <c r="E2027" s="152" t="s">
        <v>35</v>
      </c>
      <c r="F2027" s="153" t="s">
        <v>1764</v>
      </c>
      <c r="H2027" s="152" t="s">
        <v>35</v>
      </c>
      <c r="I2027" s="154"/>
      <c r="L2027" s="150"/>
      <c r="M2027" s="155"/>
      <c r="T2027" s="156"/>
      <c r="AT2027" s="152" t="s">
        <v>398</v>
      </c>
      <c r="AU2027" s="152" t="s">
        <v>91</v>
      </c>
      <c r="AV2027" s="12" t="s">
        <v>89</v>
      </c>
      <c r="AW2027" s="12" t="s">
        <v>42</v>
      </c>
      <c r="AX2027" s="12" t="s">
        <v>81</v>
      </c>
      <c r="AY2027" s="152" t="s">
        <v>386</v>
      </c>
    </row>
    <row r="2028" spans="2:65" s="13" customFormat="1" ht="10.199999999999999">
      <c r="B2028" s="157"/>
      <c r="D2028" s="151" t="s">
        <v>398</v>
      </c>
      <c r="E2028" s="164" t="s">
        <v>35</v>
      </c>
      <c r="F2028" s="158" t="s">
        <v>1776</v>
      </c>
      <c r="H2028" s="160">
        <v>4</v>
      </c>
      <c r="I2028" s="161"/>
      <c r="L2028" s="157"/>
      <c r="M2028" s="162"/>
      <c r="T2028" s="163"/>
      <c r="AT2028" s="164" t="s">
        <v>398</v>
      </c>
      <c r="AU2028" s="164" t="s">
        <v>91</v>
      </c>
      <c r="AV2028" s="13" t="s">
        <v>91</v>
      </c>
      <c r="AW2028" s="13" t="s">
        <v>42</v>
      </c>
      <c r="AX2028" s="13" t="s">
        <v>89</v>
      </c>
      <c r="AY2028" s="164" t="s">
        <v>386</v>
      </c>
    </row>
    <row r="2029" spans="2:65" s="1" customFormat="1" ht="10.199999999999999">
      <c r="B2029" s="34"/>
      <c r="D2029" s="151" t="s">
        <v>412</v>
      </c>
      <c r="F2029" s="165" t="s">
        <v>1765</v>
      </c>
      <c r="L2029" s="34"/>
      <c r="M2029" s="149"/>
      <c r="T2029" s="55"/>
      <c r="AU2029" s="18" t="s">
        <v>91</v>
      </c>
    </row>
    <row r="2030" spans="2:65" s="1" customFormat="1" ht="10.199999999999999">
      <c r="B2030" s="34"/>
      <c r="D2030" s="151" t="s">
        <v>412</v>
      </c>
      <c r="F2030" s="166" t="s">
        <v>1076</v>
      </c>
      <c r="H2030" s="167">
        <v>1</v>
      </c>
      <c r="L2030" s="34"/>
      <c r="M2030" s="149"/>
      <c r="T2030" s="55"/>
      <c r="AU2030" s="18" t="s">
        <v>91</v>
      </c>
    </row>
    <row r="2031" spans="2:65" s="1" customFormat="1" ht="21.75" customHeight="1">
      <c r="B2031" s="34"/>
      <c r="C2031" s="168" t="s">
        <v>1777</v>
      </c>
      <c r="D2031" s="168" t="s">
        <v>523</v>
      </c>
      <c r="E2031" s="169" t="s">
        <v>1778</v>
      </c>
      <c r="F2031" s="170" t="s">
        <v>1779</v>
      </c>
      <c r="G2031" s="171" t="s">
        <v>1069</v>
      </c>
      <c r="H2031" s="172">
        <v>1</v>
      </c>
      <c r="I2031" s="173"/>
      <c r="J2031" s="174">
        <f>ROUND(I2031*H2031,2)</f>
        <v>0</v>
      </c>
      <c r="K2031" s="170" t="s">
        <v>946</v>
      </c>
      <c r="L2031" s="175"/>
      <c r="M2031" s="176" t="s">
        <v>35</v>
      </c>
      <c r="N2031" s="177" t="s">
        <v>52</v>
      </c>
      <c r="P2031" s="142">
        <f>O2031*H2031</f>
        <v>0</v>
      </c>
      <c r="Q2031" s="142">
        <v>6.5000000000000002E-2</v>
      </c>
      <c r="R2031" s="142">
        <f>Q2031*H2031</f>
        <v>6.5000000000000002E-2</v>
      </c>
      <c r="S2031" s="142">
        <v>0</v>
      </c>
      <c r="T2031" s="143">
        <f>S2031*H2031</f>
        <v>0</v>
      </c>
      <c r="AR2031" s="144" t="s">
        <v>1153</v>
      </c>
      <c r="AT2031" s="144" t="s">
        <v>523</v>
      </c>
      <c r="AU2031" s="144" t="s">
        <v>91</v>
      </c>
      <c r="AY2031" s="18" t="s">
        <v>386</v>
      </c>
      <c r="BE2031" s="145">
        <f>IF(N2031="základní",J2031,0)</f>
        <v>0</v>
      </c>
      <c r="BF2031" s="145">
        <f>IF(N2031="snížená",J2031,0)</f>
        <v>0</v>
      </c>
      <c r="BG2031" s="145">
        <f>IF(N2031="zákl. přenesená",J2031,0)</f>
        <v>0</v>
      </c>
      <c r="BH2031" s="145">
        <f>IF(N2031="sníž. přenesená",J2031,0)</f>
        <v>0</v>
      </c>
      <c r="BI2031" s="145">
        <f>IF(N2031="nulová",J2031,0)</f>
        <v>0</v>
      </c>
      <c r="BJ2031" s="18" t="s">
        <v>89</v>
      </c>
      <c r="BK2031" s="145">
        <f>ROUND(I2031*H2031,2)</f>
        <v>0</v>
      </c>
      <c r="BL2031" s="18" t="s">
        <v>1153</v>
      </c>
      <c r="BM2031" s="144" t="s">
        <v>1780</v>
      </c>
    </row>
    <row r="2032" spans="2:65" s="1" customFormat="1" ht="33" customHeight="1">
      <c r="B2032" s="34"/>
      <c r="C2032" s="133" t="s">
        <v>1781</v>
      </c>
      <c r="D2032" s="133" t="s">
        <v>390</v>
      </c>
      <c r="E2032" s="134" t="s">
        <v>1782</v>
      </c>
      <c r="F2032" s="135" t="s">
        <v>1783</v>
      </c>
      <c r="G2032" s="136" t="s">
        <v>460</v>
      </c>
      <c r="H2032" s="137">
        <v>0.94299999999999995</v>
      </c>
      <c r="I2032" s="138"/>
      <c r="J2032" s="139">
        <f>ROUND(I2032*H2032,2)</f>
        <v>0</v>
      </c>
      <c r="K2032" s="135" t="s">
        <v>394</v>
      </c>
      <c r="L2032" s="34"/>
      <c r="M2032" s="140" t="s">
        <v>35</v>
      </c>
      <c r="N2032" s="141" t="s">
        <v>52</v>
      </c>
      <c r="P2032" s="142">
        <f>O2032*H2032</f>
        <v>0</v>
      </c>
      <c r="Q2032" s="142">
        <v>0</v>
      </c>
      <c r="R2032" s="142">
        <f>Q2032*H2032</f>
        <v>0</v>
      </c>
      <c r="S2032" s="142">
        <v>0</v>
      </c>
      <c r="T2032" s="143">
        <f>S2032*H2032</f>
        <v>0</v>
      </c>
      <c r="AR2032" s="144" t="s">
        <v>803</v>
      </c>
      <c r="AT2032" s="144" t="s">
        <v>390</v>
      </c>
      <c r="AU2032" s="144" t="s">
        <v>91</v>
      </c>
      <c r="AY2032" s="18" t="s">
        <v>386</v>
      </c>
      <c r="BE2032" s="145">
        <f>IF(N2032="základní",J2032,0)</f>
        <v>0</v>
      </c>
      <c r="BF2032" s="145">
        <f>IF(N2032="snížená",J2032,0)</f>
        <v>0</v>
      </c>
      <c r="BG2032" s="145">
        <f>IF(N2032="zákl. přenesená",J2032,0)</f>
        <v>0</v>
      </c>
      <c r="BH2032" s="145">
        <f>IF(N2032="sníž. přenesená",J2032,0)</f>
        <v>0</v>
      </c>
      <c r="BI2032" s="145">
        <f>IF(N2032="nulová",J2032,0)</f>
        <v>0</v>
      </c>
      <c r="BJ2032" s="18" t="s">
        <v>89</v>
      </c>
      <c r="BK2032" s="145">
        <f>ROUND(I2032*H2032,2)</f>
        <v>0</v>
      </c>
      <c r="BL2032" s="18" t="s">
        <v>803</v>
      </c>
      <c r="BM2032" s="144" t="s">
        <v>1784</v>
      </c>
    </row>
    <row r="2033" spans="2:47" s="1" customFormat="1" ht="10.199999999999999">
      <c r="B2033" s="34"/>
      <c r="D2033" s="146" t="s">
        <v>396</v>
      </c>
      <c r="F2033" s="147" t="s">
        <v>1785</v>
      </c>
      <c r="I2033" s="148"/>
      <c r="L2033" s="34"/>
      <c r="M2033" s="196"/>
      <c r="N2033" s="197"/>
      <c r="O2033" s="197"/>
      <c r="P2033" s="197"/>
      <c r="Q2033" s="197"/>
      <c r="R2033" s="197"/>
      <c r="S2033" s="197"/>
      <c r="T2033" s="198"/>
      <c r="AT2033" s="18" t="s">
        <v>396</v>
      </c>
      <c r="AU2033" s="18" t="s">
        <v>91</v>
      </c>
    </row>
    <row r="2034" spans="2:47" s="1" customFormat="1" ht="6.9" customHeight="1">
      <c r="B2034" s="43"/>
      <c r="C2034" s="44"/>
      <c r="D2034" s="44"/>
      <c r="E2034" s="44"/>
      <c r="F2034" s="44"/>
      <c r="G2034" s="44"/>
      <c r="H2034" s="44"/>
      <c r="I2034" s="44"/>
      <c r="J2034" s="44"/>
      <c r="K2034" s="44"/>
      <c r="L2034" s="34"/>
    </row>
  </sheetData>
  <sheetProtection algorithmName="SHA-512" hashValue="Le5WQBQCfj9nuZ2Svycj3RMw+Jnb6B6XJtxqsAfErxuDqKTzW6EYHckwPR30lqXs7RFZJ8XHYW28LaC6hfWafA==" saltValue="rDQTv2xDPEYi3lrgEzFUauz9jLMto4pRSo/oxt3kb58svkIwIN9syZh/XIm8J/b4aAKIwW9gvhWuaN+oFuQhTg==" spinCount="100000" sheet="1" objects="1" scenarios="1" formatColumns="0" formatRows="0" autoFilter="0"/>
  <autoFilter ref="C109:K2033" xr:uid="{00000000-0009-0000-0000-000001000000}"/>
  <mergeCells count="9">
    <mergeCell ref="E50:H50"/>
    <mergeCell ref="E100:H100"/>
    <mergeCell ref="E102:H102"/>
    <mergeCell ref="L2:V2"/>
    <mergeCell ref="E7:H7"/>
    <mergeCell ref="E9:H9"/>
    <mergeCell ref="E18:H18"/>
    <mergeCell ref="E27:H27"/>
    <mergeCell ref="E48:H48"/>
  </mergeCells>
  <hyperlinks>
    <hyperlink ref="F115" r:id="rId1" xr:uid="{00000000-0004-0000-0100-000000000000}"/>
    <hyperlink ref="F129" r:id="rId2" xr:uid="{00000000-0004-0000-0100-000001000000}"/>
    <hyperlink ref="F147" r:id="rId3" xr:uid="{00000000-0004-0000-0100-000002000000}"/>
    <hyperlink ref="F151" r:id="rId4" xr:uid="{00000000-0004-0000-0100-000003000000}"/>
    <hyperlink ref="F156" r:id="rId5" xr:uid="{00000000-0004-0000-0100-000004000000}"/>
    <hyperlink ref="F167" r:id="rId6" xr:uid="{00000000-0004-0000-0100-000005000000}"/>
    <hyperlink ref="F185" r:id="rId7" xr:uid="{00000000-0004-0000-0100-000006000000}"/>
    <hyperlink ref="F189" r:id="rId8" xr:uid="{00000000-0004-0000-0100-000007000000}"/>
    <hyperlink ref="F194" r:id="rId9" xr:uid="{00000000-0004-0000-0100-000008000000}"/>
    <hyperlink ref="F205" r:id="rId10" xr:uid="{00000000-0004-0000-0100-000009000000}"/>
    <hyperlink ref="F224" r:id="rId11" xr:uid="{00000000-0004-0000-0100-00000A000000}"/>
    <hyperlink ref="F228" r:id="rId12" xr:uid="{00000000-0004-0000-0100-00000B000000}"/>
    <hyperlink ref="F232" r:id="rId13" xr:uid="{00000000-0004-0000-0100-00000C000000}"/>
    <hyperlink ref="F238" r:id="rId14" xr:uid="{00000000-0004-0000-0100-00000D000000}"/>
    <hyperlink ref="F242" r:id="rId15" xr:uid="{00000000-0004-0000-0100-00000E000000}"/>
    <hyperlink ref="F246" r:id="rId16" xr:uid="{00000000-0004-0000-0100-00000F000000}"/>
    <hyperlink ref="F250" r:id="rId17" xr:uid="{00000000-0004-0000-0100-000010000000}"/>
    <hyperlink ref="F255" r:id="rId18" xr:uid="{00000000-0004-0000-0100-000011000000}"/>
    <hyperlink ref="F257" r:id="rId19" xr:uid="{00000000-0004-0000-0100-000012000000}"/>
    <hyperlink ref="F261" r:id="rId20" xr:uid="{00000000-0004-0000-0100-000013000000}"/>
    <hyperlink ref="F263" r:id="rId21" xr:uid="{00000000-0004-0000-0100-000014000000}"/>
    <hyperlink ref="F267" r:id="rId22" xr:uid="{00000000-0004-0000-0100-000015000000}"/>
    <hyperlink ref="F269" r:id="rId23" xr:uid="{00000000-0004-0000-0100-000016000000}"/>
    <hyperlink ref="F273" r:id="rId24" xr:uid="{00000000-0004-0000-0100-000017000000}"/>
    <hyperlink ref="F279" r:id="rId25" xr:uid="{00000000-0004-0000-0100-000018000000}"/>
    <hyperlink ref="F284" r:id="rId26" xr:uid="{00000000-0004-0000-0100-000019000000}"/>
    <hyperlink ref="F288" r:id="rId27" xr:uid="{00000000-0004-0000-0100-00001A000000}"/>
    <hyperlink ref="F293" r:id="rId28" xr:uid="{00000000-0004-0000-0100-00001B000000}"/>
    <hyperlink ref="F297" r:id="rId29" xr:uid="{00000000-0004-0000-0100-00001C000000}"/>
    <hyperlink ref="F302" r:id="rId30" xr:uid="{00000000-0004-0000-0100-00001D000000}"/>
    <hyperlink ref="F306" r:id="rId31" xr:uid="{00000000-0004-0000-0100-00001E000000}"/>
    <hyperlink ref="F310" r:id="rId32" xr:uid="{00000000-0004-0000-0100-00001F000000}"/>
    <hyperlink ref="F314" r:id="rId33" xr:uid="{00000000-0004-0000-0100-000020000000}"/>
    <hyperlink ref="F318" r:id="rId34" xr:uid="{00000000-0004-0000-0100-000021000000}"/>
    <hyperlink ref="F322" r:id="rId35" xr:uid="{00000000-0004-0000-0100-000022000000}"/>
    <hyperlink ref="F327" r:id="rId36" xr:uid="{00000000-0004-0000-0100-000023000000}"/>
    <hyperlink ref="F331" r:id="rId37" xr:uid="{00000000-0004-0000-0100-000024000000}"/>
    <hyperlink ref="F336" r:id="rId38" xr:uid="{00000000-0004-0000-0100-000025000000}"/>
    <hyperlink ref="F340" r:id="rId39" xr:uid="{00000000-0004-0000-0100-000026000000}"/>
    <hyperlink ref="F350" r:id="rId40" xr:uid="{00000000-0004-0000-0100-000027000000}"/>
    <hyperlink ref="F352" r:id="rId41" xr:uid="{00000000-0004-0000-0100-000028000000}"/>
    <hyperlink ref="F362" r:id="rId42" xr:uid="{00000000-0004-0000-0100-000029000000}"/>
    <hyperlink ref="F364" r:id="rId43" xr:uid="{00000000-0004-0000-0100-00002A000000}"/>
    <hyperlink ref="F369" r:id="rId44" xr:uid="{00000000-0004-0000-0100-00002B000000}"/>
    <hyperlink ref="F376" r:id="rId45" xr:uid="{00000000-0004-0000-0100-00002C000000}"/>
    <hyperlink ref="F383" r:id="rId46" xr:uid="{00000000-0004-0000-0100-00002D000000}"/>
    <hyperlink ref="F387" r:id="rId47" xr:uid="{00000000-0004-0000-0100-00002E000000}"/>
    <hyperlink ref="F394" r:id="rId48" xr:uid="{00000000-0004-0000-0100-00002F000000}"/>
    <hyperlink ref="F398" r:id="rId49" xr:uid="{00000000-0004-0000-0100-000030000000}"/>
    <hyperlink ref="F402" r:id="rId50" xr:uid="{00000000-0004-0000-0100-000031000000}"/>
    <hyperlink ref="F407" r:id="rId51" xr:uid="{00000000-0004-0000-0100-000032000000}"/>
    <hyperlink ref="F413" r:id="rId52" xr:uid="{00000000-0004-0000-0100-000033000000}"/>
    <hyperlink ref="F417" r:id="rId53" xr:uid="{00000000-0004-0000-0100-000034000000}"/>
    <hyperlink ref="F423" r:id="rId54" xr:uid="{00000000-0004-0000-0100-000035000000}"/>
    <hyperlink ref="F427" r:id="rId55" xr:uid="{00000000-0004-0000-0100-000036000000}"/>
    <hyperlink ref="F433" r:id="rId56" xr:uid="{00000000-0004-0000-0100-000037000000}"/>
    <hyperlink ref="F439" r:id="rId57" xr:uid="{00000000-0004-0000-0100-000038000000}"/>
    <hyperlink ref="F446" r:id="rId58" xr:uid="{00000000-0004-0000-0100-000039000000}"/>
    <hyperlink ref="F450" r:id="rId59" xr:uid="{00000000-0004-0000-0100-00003A000000}"/>
    <hyperlink ref="F458" r:id="rId60" xr:uid="{00000000-0004-0000-0100-00003B000000}"/>
    <hyperlink ref="F459" r:id="rId61" xr:uid="{00000000-0004-0000-0100-00003C000000}"/>
    <hyperlink ref="F468" r:id="rId62" xr:uid="{00000000-0004-0000-0100-00003D000000}"/>
    <hyperlink ref="F476" r:id="rId63" xr:uid="{00000000-0004-0000-0100-00003E000000}"/>
    <hyperlink ref="F477" r:id="rId64" xr:uid="{00000000-0004-0000-0100-00003F000000}"/>
    <hyperlink ref="F487" r:id="rId65" xr:uid="{00000000-0004-0000-0100-000040000000}"/>
    <hyperlink ref="F495" r:id="rId66" xr:uid="{00000000-0004-0000-0100-000041000000}"/>
    <hyperlink ref="F496" r:id="rId67" xr:uid="{00000000-0004-0000-0100-000042000000}"/>
    <hyperlink ref="F505" r:id="rId68" xr:uid="{00000000-0004-0000-0100-000043000000}"/>
    <hyperlink ref="F513" r:id="rId69" xr:uid="{00000000-0004-0000-0100-000044000000}"/>
    <hyperlink ref="F514" r:id="rId70" xr:uid="{00000000-0004-0000-0100-000045000000}"/>
    <hyperlink ref="F524" r:id="rId71" xr:uid="{00000000-0004-0000-0100-000046000000}"/>
    <hyperlink ref="F530" r:id="rId72" xr:uid="{00000000-0004-0000-0100-000047000000}"/>
    <hyperlink ref="F534" r:id="rId73" xr:uid="{00000000-0004-0000-0100-000048000000}"/>
    <hyperlink ref="F539" r:id="rId74" xr:uid="{00000000-0004-0000-0100-000049000000}"/>
    <hyperlink ref="F545" r:id="rId75" xr:uid="{00000000-0004-0000-0100-00004A000000}"/>
    <hyperlink ref="F549" r:id="rId76" xr:uid="{00000000-0004-0000-0100-00004B000000}"/>
    <hyperlink ref="F555" r:id="rId77" xr:uid="{00000000-0004-0000-0100-00004C000000}"/>
    <hyperlink ref="F562" r:id="rId78" xr:uid="{00000000-0004-0000-0100-00004D000000}"/>
    <hyperlink ref="F566" r:id="rId79" xr:uid="{00000000-0004-0000-0100-00004E000000}"/>
    <hyperlink ref="F571" r:id="rId80" xr:uid="{00000000-0004-0000-0100-00004F000000}"/>
    <hyperlink ref="F575" r:id="rId81" xr:uid="{00000000-0004-0000-0100-000050000000}"/>
    <hyperlink ref="F580" r:id="rId82" xr:uid="{00000000-0004-0000-0100-000051000000}"/>
    <hyperlink ref="F584" r:id="rId83" xr:uid="{00000000-0004-0000-0100-000052000000}"/>
    <hyperlink ref="F589" r:id="rId84" xr:uid="{00000000-0004-0000-0100-000053000000}"/>
    <hyperlink ref="F593" r:id="rId85" xr:uid="{00000000-0004-0000-0100-000054000000}"/>
    <hyperlink ref="F598" r:id="rId86" xr:uid="{00000000-0004-0000-0100-000055000000}"/>
    <hyperlink ref="F602" r:id="rId87" xr:uid="{00000000-0004-0000-0100-000056000000}"/>
    <hyperlink ref="F608" r:id="rId88" xr:uid="{00000000-0004-0000-0100-000057000000}"/>
    <hyperlink ref="F614" r:id="rId89" xr:uid="{00000000-0004-0000-0100-000058000000}"/>
    <hyperlink ref="F620" r:id="rId90" xr:uid="{00000000-0004-0000-0100-000059000000}"/>
    <hyperlink ref="F622" r:id="rId91" xr:uid="{00000000-0004-0000-0100-00005A000000}"/>
    <hyperlink ref="F628" r:id="rId92" xr:uid="{00000000-0004-0000-0100-00005B000000}"/>
    <hyperlink ref="F630" r:id="rId93" xr:uid="{00000000-0004-0000-0100-00005C000000}"/>
    <hyperlink ref="F638" r:id="rId94" xr:uid="{00000000-0004-0000-0100-00005D000000}"/>
    <hyperlink ref="F642" r:id="rId95" xr:uid="{00000000-0004-0000-0100-00005E000000}"/>
    <hyperlink ref="F648" r:id="rId96" xr:uid="{00000000-0004-0000-0100-00005F000000}"/>
    <hyperlink ref="F651" r:id="rId97" xr:uid="{00000000-0004-0000-0100-000060000000}"/>
    <hyperlink ref="F657" r:id="rId98" xr:uid="{00000000-0004-0000-0100-000061000000}"/>
    <hyperlink ref="F661" r:id="rId99" xr:uid="{00000000-0004-0000-0100-000062000000}"/>
    <hyperlink ref="F667" r:id="rId100" xr:uid="{00000000-0004-0000-0100-000063000000}"/>
    <hyperlink ref="F671" r:id="rId101" xr:uid="{00000000-0004-0000-0100-000064000000}"/>
    <hyperlink ref="F677" r:id="rId102" xr:uid="{00000000-0004-0000-0100-000065000000}"/>
    <hyperlink ref="F681" r:id="rId103" xr:uid="{00000000-0004-0000-0100-000066000000}"/>
    <hyperlink ref="F686" r:id="rId104" xr:uid="{00000000-0004-0000-0100-000067000000}"/>
    <hyperlink ref="F690" r:id="rId105" xr:uid="{00000000-0004-0000-0100-000068000000}"/>
    <hyperlink ref="F695" r:id="rId106" xr:uid="{00000000-0004-0000-0100-000069000000}"/>
    <hyperlink ref="F699" r:id="rId107" xr:uid="{00000000-0004-0000-0100-00006A000000}"/>
    <hyperlink ref="F706" r:id="rId108" xr:uid="{00000000-0004-0000-0100-00006B000000}"/>
    <hyperlink ref="F711" r:id="rId109" xr:uid="{00000000-0004-0000-0100-00006C000000}"/>
    <hyperlink ref="F716" r:id="rId110" xr:uid="{00000000-0004-0000-0100-00006D000000}"/>
    <hyperlink ref="F720" r:id="rId111" xr:uid="{00000000-0004-0000-0100-00006E000000}"/>
    <hyperlink ref="F725" r:id="rId112" xr:uid="{00000000-0004-0000-0100-00006F000000}"/>
    <hyperlink ref="F729" r:id="rId113" xr:uid="{00000000-0004-0000-0100-000070000000}"/>
    <hyperlink ref="F734" r:id="rId114" xr:uid="{00000000-0004-0000-0100-000071000000}"/>
    <hyperlink ref="F738" r:id="rId115" xr:uid="{00000000-0004-0000-0100-000072000000}"/>
    <hyperlink ref="F743" r:id="rId116" xr:uid="{00000000-0004-0000-0100-000073000000}"/>
    <hyperlink ref="F747" r:id="rId117" xr:uid="{00000000-0004-0000-0100-000074000000}"/>
    <hyperlink ref="F752" r:id="rId118" xr:uid="{00000000-0004-0000-0100-000075000000}"/>
    <hyperlink ref="F756" r:id="rId119" xr:uid="{00000000-0004-0000-0100-000076000000}"/>
    <hyperlink ref="F761" r:id="rId120" xr:uid="{00000000-0004-0000-0100-000077000000}"/>
    <hyperlink ref="F765" r:id="rId121" xr:uid="{00000000-0004-0000-0100-000078000000}"/>
    <hyperlink ref="F769" r:id="rId122" xr:uid="{00000000-0004-0000-0100-000079000000}"/>
    <hyperlink ref="F773" r:id="rId123" xr:uid="{00000000-0004-0000-0100-00007A000000}"/>
    <hyperlink ref="F777" r:id="rId124" xr:uid="{00000000-0004-0000-0100-00007B000000}"/>
    <hyperlink ref="F782" r:id="rId125" xr:uid="{00000000-0004-0000-0100-00007C000000}"/>
    <hyperlink ref="F793" r:id="rId126" xr:uid="{00000000-0004-0000-0100-00007D000000}"/>
    <hyperlink ref="F797" r:id="rId127" xr:uid="{00000000-0004-0000-0100-00007E000000}"/>
    <hyperlink ref="F804" r:id="rId128" xr:uid="{00000000-0004-0000-0100-00007F000000}"/>
    <hyperlink ref="F812" r:id="rId129" xr:uid="{00000000-0004-0000-0100-000080000000}"/>
    <hyperlink ref="F821" r:id="rId130" xr:uid="{00000000-0004-0000-0100-000081000000}"/>
    <hyperlink ref="F826" r:id="rId131" xr:uid="{00000000-0004-0000-0100-000082000000}"/>
    <hyperlink ref="F838" r:id="rId132" xr:uid="{00000000-0004-0000-0100-000083000000}"/>
    <hyperlink ref="F844" r:id="rId133" xr:uid="{00000000-0004-0000-0100-000084000000}"/>
    <hyperlink ref="F852" r:id="rId134" xr:uid="{00000000-0004-0000-0100-000085000000}"/>
    <hyperlink ref="F858" r:id="rId135" xr:uid="{00000000-0004-0000-0100-000086000000}"/>
    <hyperlink ref="F864" r:id="rId136" xr:uid="{00000000-0004-0000-0100-000087000000}"/>
    <hyperlink ref="F870" r:id="rId137" xr:uid="{00000000-0004-0000-0100-000088000000}"/>
    <hyperlink ref="F876" r:id="rId138" xr:uid="{00000000-0004-0000-0100-000089000000}"/>
    <hyperlink ref="F882" r:id="rId139" xr:uid="{00000000-0004-0000-0100-00008A000000}"/>
    <hyperlink ref="F895" r:id="rId140" xr:uid="{00000000-0004-0000-0100-00008B000000}"/>
    <hyperlink ref="F902" r:id="rId141" xr:uid="{00000000-0004-0000-0100-00008C000000}"/>
    <hyperlink ref="F911" r:id="rId142" xr:uid="{00000000-0004-0000-0100-00008D000000}"/>
    <hyperlink ref="F917" r:id="rId143" xr:uid="{00000000-0004-0000-0100-00008E000000}"/>
    <hyperlink ref="F923" r:id="rId144" xr:uid="{00000000-0004-0000-0100-00008F000000}"/>
    <hyperlink ref="F927" r:id="rId145" xr:uid="{00000000-0004-0000-0100-000090000000}"/>
    <hyperlink ref="F935" r:id="rId146" xr:uid="{00000000-0004-0000-0100-000091000000}"/>
    <hyperlink ref="F945" r:id="rId147" xr:uid="{00000000-0004-0000-0100-000092000000}"/>
    <hyperlink ref="F952" r:id="rId148" xr:uid="{00000000-0004-0000-0100-000093000000}"/>
    <hyperlink ref="F957" r:id="rId149" xr:uid="{00000000-0004-0000-0100-000094000000}"/>
    <hyperlink ref="F965" r:id="rId150" xr:uid="{00000000-0004-0000-0100-000095000000}"/>
    <hyperlink ref="F973" r:id="rId151" xr:uid="{00000000-0004-0000-0100-000096000000}"/>
    <hyperlink ref="F983" r:id="rId152" xr:uid="{00000000-0004-0000-0100-000097000000}"/>
    <hyperlink ref="F989" r:id="rId153" xr:uid="{00000000-0004-0000-0100-000098000000}"/>
    <hyperlink ref="F995" r:id="rId154" xr:uid="{00000000-0004-0000-0100-000099000000}"/>
    <hyperlink ref="F1000" r:id="rId155" xr:uid="{00000000-0004-0000-0100-00009A000000}"/>
    <hyperlink ref="F1008" r:id="rId156" xr:uid="{00000000-0004-0000-0100-00009B000000}"/>
    <hyperlink ref="F1017" r:id="rId157" xr:uid="{00000000-0004-0000-0100-00009C000000}"/>
    <hyperlink ref="F1021" r:id="rId158" xr:uid="{00000000-0004-0000-0100-00009D000000}"/>
    <hyperlink ref="F1027" r:id="rId159" xr:uid="{00000000-0004-0000-0100-00009E000000}"/>
    <hyperlink ref="F1031" r:id="rId160" xr:uid="{00000000-0004-0000-0100-00009F000000}"/>
    <hyperlink ref="F1037" r:id="rId161" xr:uid="{00000000-0004-0000-0100-0000A0000000}"/>
    <hyperlink ref="F1041" r:id="rId162" xr:uid="{00000000-0004-0000-0100-0000A1000000}"/>
    <hyperlink ref="F1047" r:id="rId163" xr:uid="{00000000-0004-0000-0100-0000A2000000}"/>
    <hyperlink ref="F1051" r:id="rId164" xr:uid="{00000000-0004-0000-0100-0000A3000000}"/>
    <hyperlink ref="F1060" r:id="rId165" xr:uid="{00000000-0004-0000-0100-0000A4000000}"/>
    <hyperlink ref="F1065" r:id="rId166" xr:uid="{00000000-0004-0000-0100-0000A5000000}"/>
    <hyperlink ref="F1069" r:id="rId167" xr:uid="{00000000-0004-0000-0100-0000A6000000}"/>
    <hyperlink ref="F1073" r:id="rId168" xr:uid="{00000000-0004-0000-0100-0000A7000000}"/>
    <hyperlink ref="F1078" r:id="rId169" xr:uid="{00000000-0004-0000-0100-0000A8000000}"/>
    <hyperlink ref="F1084" r:id="rId170" xr:uid="{00000000-0004-0000-0100-0000A9000000}"/>
    <hyperlink ref="F1091" r:id="rId171" xr:uid="{00000000-0004-0000-0100-0000AA000000}"/>
    <hyperlink ref="F1095" r:id="rId172" xr:uid="{00000000-0004-0000-0100-0000AB000000}"/>
    <hyperlink ref="F1098" r:id="rId173" xr:uid="{00000000-0004-0000-0100-0000AC000000}"/>
    <hyperlink ref="F1105" r:id="rId174" xr:uid="{00000000-0004-0000-0100-0000AD000000}"/>
    <hyperlink ref="F1109" r:id="rId175" xr:uid="{00000000-0004-0000-0100-0000AE000000}"/>
    <hyperlink ref="F1116" r:id="rId176" xr:uid="{00000000-0004-0000-0100-0000AF000000}"/>
    <hyperlink ref="F1120" r:id="rId177" xr:uid="{00000000-0004-0000-0100-0000B0000000}"/>
    <hyperlink ref="F1124" r:id="rId178" xr:uid="{00000000-0004-0000-0100-0000B1000000}"/>
    <hyperlink ref="F1129" r:id="rId179" xr:uid="{00000000-0004-0000-0100-0000B2000000}"/>
    <hyperlink ref="F1133" r:id="rId180" xr:uid="{00000000-0004-0000-0100-0000B3000000}"/>
    <hyperlink ref="F1138" r:id="rId181" xr:uid="{00000000-0004-0000-0100-0000B4000000}"/>
    <hyperlink ref="F1147" r:id="rId182" xr:uid="{00000000-0004-0000-0100-0000B5000000}"/>
    <hyperlink ref="F1153" r:id="rId183" xr:uid="{00000000-0004-0000-0100-0000B6000000}"/>
    <hyperlink ref="F1160" r:id="rId184" xr:uid="{00000000-0004-0000-0100-0000B7000000}"/>
    <hyperlink ref="F1166" r:id="rId185" xr:uid="{00000000-0004-0000-0100-0000B8000000}"/>
    <hyperlink ref="F1172" r:id="rId186" xr:uid="{00000000-0004-0000-0100-0000B9000000}"/>
    <hyperlink ref="F1176" r:id="rId187" xr:uid="{00000000-0004-0000-0100-0000BA000000}"/>
    <hyperlink ref="F1180" r:id="rId188" xr:uid="{00000000-0004-0000-0100-0000BB000000}"/>
    <hyperlink ref="F1186" r:id="rId189" xr:uid="{00000000-0004-0000-0100-0000BC000000}"/>
    <hyperlink ref="F1193" r:id="rId190" xr:uid="{00000000-0004-0000-0100-0000BD000000}"/>
    <hyperlink ref="F1202" r:id="rId191" xr:uid="{00000000-0004-0000-0100-0000BE000000}"/>
    <hyperlink ref="F1206" r:id="rId192" xr:uid="{00000000-0004-0000-0100-0000BF000000}"/>
    <hyperlink ref="F1211" r:id="rId193" xr:uid="{00000000-0004-0000-0100-0000C0000000}"/>
    <hyperlink ref="F1215" r:id="rId194" xr:uid="{00000000-0004-0000-0100-0000C1000000}"/>
    <hyperlink ref="F1219" r:id="rId195" xr:uid="{00000000-0004-0000-0100-0000C2000000}"/>
    <hyperlink ref="F1223" r:id="rId196" xr:uid="{00000000-0004-0000-0100-0000C3000000}"/>
    <hyperlink ref="F1227" r:id="rId197" xr:uid="{00000000-0004-0000-0100-0000C4000000}"/>
    <hyperlink ref="F1234" r:id="rId198" xr:uid="{00000000-0004-0000-0100-0000C5000000}"/>
    <hyperlink ref="F1243" r:id="rId199" xr:uid="{00000000-0004-0000-0100-0000C6000000}"/>
    <hyperlink ref="F1250" r:id="rId200" xr:uid="{00000000-0004-0000-0100-0000C7000000}"/>
    <hyperlink ref="F1259" r:id="rId201" xr:uid="{00000000-0004-0000-0100-0000C8000000}"/>
    <hyperlink ref="F1266" r:id="rId202" xr:uid="{00000000-0004-0000-0100-0000C9000000}"/>
    <hyperlink ref="F1275" r:id="rId203" xr:uid="{00000000-0004-0000-0100-0000CA000000}"/>
    <hyperlink ref="F1282" r:id="rId204" xr:uid="{00000000-0004-0000-0100-0000CB000000}"/>
    <hyperlink ref="F1291" r:id="rId205" xr:uid="{00000000-0004-0000-0100-0000CC000000}"/>
    <hyperlink ref="F1300" r:id="rId206" xr:uid="{00000000-0004-0000-0100-0000CD000000}"/>
    <hyperlink ref="F1315" r:id="rId207" xr:uid="{00000000-0004-0000-0100-0000CE000000}"/>
    <hyperlink ref="F1323" r:id="rId208" xr:uid="{00000000-0004-0000-0100-0000CF000000}"/>
    <hyperlink ref="F1329" r:id="rId209" xr:uid="{00000000-0004-0000-0100-0000D0000000}"/>
    <hyperlink ref="F1334" r:id="rId210" xr:uid="{00000000-0004-0000-0100-0000D1000000}"/>
    <hyperlink ref="F1339" r:id="rId211" xr:uid="{00000000-0004-0000-0100-0000D2000000}"/>
    <hyperlink ref="F1346" r:id="rId212" xr:uid="{00000000-0004-0000-0100-0000D3000000}"/>
    <hyperlink ref="F1352" r:id="rId213" xr:uid="{00000000-0004-0000-0100-0000D4000000}"/>
    <hyperlink ref="F1356" r:id="rId214" xr:uid="{00000000-0004-0000-0100-0000D5000000}"/>
    <hyperlink ref="F1362" r:id="rId215" xr:uid="{00000000-0004-0000-0100-0000D6000000}"/>
    <hyperlink ref="F1367" r:id="rId216" xr:uid="{00000000-0004-0000-0100-0000D7000000}"/>
    <hyperlink ref="F1373" r:id="rId217" xr:uid="{00000000-0004-0000-0100-0000D8000000}"/>
    <hyperlink ref="F1377" r:id="rId218" xr:uid="{00000000-0004-0000-0100-0000D9000000}"/>
    <hyperlink ref="F1383" r:id="rId219" xr:uid="{00000000-0004-0000-0100-0000DA000000}"/>
    <hyperlink ref="F1387" r:id="rId220" xr:uid="{00000000-0004-0000-0100-0000DB000000}"/>
    <hyperlink ref="F1393" r:id="rId221" xr:uid="{00000000-0004-0000-0100-0000DC000000}"/>
    <hyperlink ref="F1398" r:id="rId222" xr:uid="{00000000-0004-0000-0100-0000DD000000}"/>
    <hyperlink ref="F1404" r:id="rId223" xr:uid="{00000000-0004-0000-0100-0000DE000000}"/>
    <hyperlink ref="F1414" r:id="rId224" xr:uid="{00000000-0004-0000-0100-0000DF000000}"/>
    <hyperlink ref="F1420" r:id="rId225" xr:uid="{00000000-0004-0000-0100-0000E0000000}"/>
    <hyperlink ref="F1428" r:id="rId226" xr:uid="{00000000-0004-0000-0100-0000E1000000}"/>
    <hyperlink ref="F1434" r:id="rId227" xr:uid="{00000000-0004-0000-0100-0000E2000000}"/>
    <hyperlink ref="F1438" r:id="rId228" xr:uid="{00000000-0004-0000-0100-0000E3000000}"/>
    <hyperlink ref="F1443" r:id="rId229" xr:uid="{00000000-0004-0000-0100-0000E4000000}"/>
    <hyperlink ref="F1449" r:id="rId230" xr:uid="{00000000-0004-0000-0100-0000E5000000}"/>
    <hyperlink ref="F1456" r:id="rId231" xr:uid="{00000000-0004-0000-0100-0000E6000000}"/>
    <hyperlink ref="F1471" r:id="rId232" xr:uid="{00000000-0004-0000-0100-0000E7000000}"/>
    <hyperlink ref="F1498" r:id="rId233" xr:uid="{00000000-0004-0000-0100-0000E8000000}"/>
    <hyperlink ref="F1511" r:id="rId234" xr:uid="{00000000-0004-0000-0100-0000E9000000}"/>
    <hyperlink ref="F1528" r:id="rId235" xr:uid="{00000000-0004-0000-0100-0000EA000000}"/>
    <hyperlink ref="F1539" r:id="rId236" xr:uid="{00000000-0004-0000-0100-0000EB000000}"/>
    <hyperlink ref="F1544" r:id="rId237" xr:uid="{00000000-0004-0000-0100-0000EC000000}"/>
    <hyperlink ref="F1549" r:id="rId238" xr:uid="{00000000-0004-0000-0100-0000ED000000}"/>
    <hyperlink ref="F1555" r:id="rId239" xr:uid="{00000000-0004-0000-0100-0000EE000000}"/>
    <hyperlink ref="F1561" r:id="rId240" xr:uid="{00000000-0004-0000-0100-0000EF000000}"/>
    <hyperlink ref="F1570" r:id="rId241" xr:uid="{00000000-0004-0000-0100-0000F0000000}"/>
    <hyperlink ref="F1577" r:id="rId242" xr:uid="{00000000-0004-0000-0100-0000F1000000}"/>
    <hyperlink ref="F1581" r:id="rId243" xr:uid="{00000000-0004-0000-0100-0000F2000000}"/>
    <hyperlink ref="F1592" r:id="rId244" xr:uid="{00000000-0004-0000-0100-0000F3000000}"/>
    <hyperlink ref="F1603" r:id="rId245" xr:uid="{00000000-0004-0000-0100-0000F4000000}"/>
    <hyperlink ref="F1608" r:id="rId246" xr:uid="{00000000-0004-0000-0100-0000F5000000}"/>
    <hyperlink ref="F1613" r:id="rId247" xr:uid="{00000000-0004-0000-0100-0000F6000000}"/>
    <hyperlink ref="F1626" r:id="rId248" xr:uid="{00000000-0004-0000-0100-0000F7000000}"/>
    <hyperlink ref="F1645" r:id="rId249" xr:uid="{00000000-0004-0000-0100-0000F8000000}"/>
    <hyperlink ref="F1659" r:id="rId250" xr:uid="{00000000-0004-0000-0100-0000F9000000}"/>
    <hyperlink ref="F1667" r:id="rId251" xr:uid="{00000000-0004-0000-0100-0000FA000000}"/>
    <hyperlink ref="F1672" r:id="rId252" xr:uid="{00000000-0004-0000-0100-0000FB000000}"/>
    <hyperlink ref="F1677" r:id="rId253" xr:uid="{00000000-0004-0000-0100-0000FC000000}"/>
    <hyperlink ref="F1685" r:id="rId254" xr:uid="{00000000-0004-0000-0100-0000FD000000}"/>
    <hyperlink ref="F1690" r:id="rId255" xr:uid="{00000000-0004-0000-0100-0000FE000000}"/>
    <hyperlink ref="F1694" r:id="rId256" xr:uid="{00000000-0004-0000-0100-0000FF000000}"/>
    <hyperlink ref="F1698" r:id="rId257" xr:uid="{00000000-0004-0000-0100-000000010000}"/>
    <hyperlink ref="F1703" r:id="rId258" xr:uid="{00000000-0004-0000-0100-000001010000}"/>
    <hyperlink ref="F1707" r:id="rId259" xr:uid="{00000000-0004-0000-0100-000002010000}"/>
    <hyperlink ref="F1715" r:id="rId260" xr:uid="{00000000-0004-0000-0100-000003010000}"/>
    <hyperlink ref="F1724" r:id="rId261" xr:uid="{00000000-0004-0000-0100-000004010000}"/>
    <hyperlink ref="F1730" r:id="rId262" xr:uid="{00000000-0004-0000-0100-000005010000}"/>
    <hyperlink ref="F1733" r:id="rId263" xr:uid="{00000000-0004-0000-0100-000006010000}"/>
    <hyperlink ref="F1736" r:id="rId264" xr:uid="{00000000-0004-0000-0100-000007010000}"/>
    <hyperlink ref="F1739" r:id="rId265" xr:uid="{00000000-0004-0000-0100-000008010000}"/>
    <hyperlink ref="F1742" r:id="rId266" xr:uid="{00000000-0004-0000-0100-000009010000}"/>
    <hyperlink ref="F1745" r:id="rId267" xr:uid="{00000000-0004-0000-0100-00000A010000}"/>
    <hyperlink ref="F1748" r:id="rId268" xr:uid="{00000000-0004-0000-0100-00000B010000}"/>
    <hyperlink ref="F1751" r:id="rId269" xr:uid="{00000000-0004-0000-0100-00000C010000}"/>
    <hyperlink ref="F1754" r:id="rId270" xr:uid="{00000000-0004-0000-0100-00000D010000}"/>
    <hyperlink ref="F1757" r:id="rId271" xr:uid="{00000000-0004-0000-0100-00000E010000}"/>
    <hyperlink ref="F1760" r:id="rId272" xr:uid="{00000000-0004-0000-0100-00000F010000}"/>
    <hyperlink ref="F1764" r:id="rId273" xr:uid="{00000000-0004-0000-0100-000010010000}"/>
    <hyperlink ref="F1769" r:id="rId274" xr:uid="{00000000-0004-0000-0100-000011010000}"/>
    <hyperlink ref="F1771" r:id="rId275" xr:uid="{00000000-0004-0000-0100-000012010000}"/>
    <hyperlink ref="F1776" r:id="rId276" xr:uid="{00000000-0004-0000-0100-000013010000}"/>
    <hyperlink ref="F1778" r:id="rId277" xr:uid="{00000000-0004-0000-0100-000014010000}"/>
    <hyperlink ref="F1783" r:id="rId278" xr:uid="{00000000-0004-0000-0100-000015010000}"/>
    <hyperlink ref="F1785" r:id="rId279" xr:uid="{00000000-0004-0000-0100-000016010000}"/>
    <hyperlink ref="F1790" r:id="rId280" xr:uid="{00000000-0004-0000-0100-000017010000}"/>
    <hyperlink ref="F1792" r:id="rId281" xr:uid="{00000000-0004-0000-0100-000018010000}"/>
    <hyperlink ref="F1797" r:id="rId282" xr:uid="{00000000-0004-0000-0100-000019010000}"/>
    <hyperlink ref="F1799" r:id="rId283" xr:uid="{00000000-0004-0000-0100-00001A010000}"/>
    <hyperlink ref="F1804" r:id="rId284" xr:uid="{00000000-0004-0000-0100-00001B010000}"/>
    <hyperlink ref="F1807" r:id="rId285" xr:uid="{00000000-0004-0000-0100-00001C010000}"/>
    <hyperlink ref="F1816" r:id="rId286" xr:uid="{00000000-0004-0000-0100-00001D010000}"/>
    <hyperlink ref="F1826" r:id="rId287" xr:uid="{00000000-0004-0000-0100-00001E010000}"/>
    <hyperlink ref="F1833" r:id="rId288" xr:uid="{00000000-0004-0000-0100-00001F010000}"/>
    <hyperlink ref="F1841" r:id="rId289" xr:uid="{00000000-0004-0000-0100-000020010000}"/>
    <hyperlink ref="F1854" r:id="rId290" xr:uid="{00000000-0004-0000-0100-000021010000}"/>
    <hyperlink ref="F1868" r:id="rId291" xr:uid="{00000000-0004-0000-0100-000022010000}"/>
    <hyperlink ref="F1881" r:id="rId292" xr:uid="{00000000-0004-0000-0100-000023010000}"/>
    <hyperlink ref="F1894" r:id="rId293" xr:uid="{00000000-0004-0000-0100-000024010000}"/>
    <hyperlink ref="F1905" r:id="rId294" xr:uid="{00000000-0004-0000-0100-000025010000}"/>
    <hyperlink ref="F1914" r:id="rId295" xr:uid="{00000000-0004-0000-0100-000026010000}"/>
    <hyperlink ref="F1922" r:id="rId296" xr:uid="{00000000-0004-0000-0100-000027010000}"/>
    <hyperlink ref="F1926" r:id="rId297" xr:uid="{00000000-0004-0000-0100-000028010000}"/>
    <hyperlink ref="F1932" r:id="rId298" xr:uid="{00000000-0004-0000-0100-000029010000}"/>
    <hyperlink ref="F1938" r:id="rId299" xr:uid="{00000000-0004-0000-0100-00002A010000}"/>
    <hyperlink ref="F1942" r:id="rId300" xr:uid="{00000000-0004-0000-0100-00002B010000}"/>
    <hyperlink ref="F1947" r:id="rId301" xr:uid="{00000000-0004-0000-0100-00002C010000}"/>
    <hyperlink ref="F1949" r:id="rId302" xr:uid="{00000000-0004-0000-0100-00002D010000}"/>
    <hyperlink ref="F1954" r:id="rId303" xr:uid="{00000000-0004-0000-0100-00002E010000}"/>
    <hyperlink ref="F1956" r:id="rId304" xr:uid="{00000000-0004-0000-0100-00002F010000}"/>
    <hyperlink ref="F1961" r:id="rId305" xr:uid="{00000000-0004-0000-0100-000030010000}"/>
    <hyperlink ref="F1963" r:id="rId306" xr:uid="{00000000-0004-0000-0100-000031010000}"/>
    <hyperlink ref="F1967" r:id="rId307" xr:uid="{00000000-0004-0000-0100-000032010000}"/>
    <hyperlink ref="F1969" r:id="rId308" xr:uid="{00000000-0004-0000-0100-000033010000}"/>
    <hyperlink ref="F1974" r:id="rId309" xr:uid="{00000000-0004-0000-0100-000034010000}"/>
    <hyperlink ref="F1978" r:id="rId310" xr:uid="{00000000-0004-0000-0100-000035010000}"/>
    <hyperlink ref="F1983" r:id="rId311" xr:uid="{00000000-0004-0000-0100-000036010000}"/>
    <hyperlink ref="F1988" r:id="rId312" xr:uid="{00000000-0004-0000-0100-000037010000}"/>
    <hyperlink ref="F1992" r:id="rId313" xr:uid="{00000000-0004-0000-0100-000038010000}"/>
    <hyperlink ref="F1997" r:id="rId314" xr:uid="{00000000-0004-0000-0100-000039010000}"/>
    <hyperlink ref="F1999" r:id="rId315" xr:uid="{00000000-0004-0000-0100-00003A010000}"/>
    <hyperlink ref="F2004" r:id="rId316" xr:uid="{00000000-0004-0000-0100-00003B010000}"/>
    <hyperlink ref="F2008" r:id="rId317" xr:uid="{00000000-0004-0000-0100-00003C010000}"/>
    <hyperlink ref="F2012" r:id="rId318" xr:uid="{00000000-0004-0000-0100-00003D010000}"/>
    <hyperlink ref="F2016" r:id="rId319" xr:uid="{00000000-0004-0000-0100-00003E010000}"/>
    <hyperlink ref="F2020" r:id="rId320" xr:uid="{00000000-0004-0000-0100-00003F010000}"/>
    <hyperlink ref="F2024" r:id="rId321" xr:uid="{00000000-0004-0000-0100-000040010000}"/>
    <hyperlink ref="F2033" r:id="rId322" xr:uid="{00000000-0004-0000-0100-00004101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323"/>
  <headerFooter>
    <oddHeader>&amp;LMěsto Dobříš - Rekonstrukce ulice Tylova&amp;CDOPAS s.r.o.&amp;RPOLOŽKOVÝ VÝKAZ VÝMĚR</oddHeader>
    <oddFooter>&amp;LSO 101 - Komunikace a zpevněné plochy&amp;CStrana &amp;P z &amp;N&amp;RPoložkový soupis prací</oddFooter>
  </headerFooter>
  <drawing r:id="rId3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8" t="s">
        <v>94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91</v>
      </c>
    </row>
    <row r="4" spans="2:46" ht="24.9" customHeight="1">
      <c r="B4" s="21"/>
      <c r="D4" s="22" t="s">
        <v>107</v>
      </c>
      <c r="L4" s="21"/>
      <c r="M4" s="88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38" t="str">
        <f>'Rekapitulace stavby'!K6</f>
        <v>Dobříš - Rekonstrukce ulice Tylova</v>
      </c>
      <c r="F7" s="339"/>
      <c r="G7" s="339"/>
      <c r="H7" s="339"/>
      <c r="L7" s="21"/>
    </row>
    <row r="8" spans="2:46" s="1" customFormat="1" ht="12" customHeight="1">
      <c r="B8" s="34"/>
      <c r="D8" s="28" t="s">
        <v>117</v>
      </c>
      <c r="L8" s="34"/>
    </row>
    <row r="9" spans="2:46" s="1" customFormat="1" ht="16.5" customHeight="1">
      <c r="B9" s="34"/>
      <c r="E9" s="301" t="s">
        <v>1786</v>
      </c>
      <c r="F9" s="340"/>
      <c r="G9" s="340"/>
      <c r="H9" s="340"/>
      <c r="L9" s="34"/>
    </row>
    <row r="10" spans="2:46" s="1" customFormat="1" ht="10.199999999999999">
      <c r="B10" s="34"/>
      <c r="L10" s="34"/>
    </row>
    <row r="11" spans="2:46" s="1" customFormat="1" ht="12" customHeight="1">
      <c r="B11" s="34"/>
      <c r="D11" s="28" t="s">
        <v>18</v>
      </c>
      <c r="F11" s="26" t="s">
        <v>35</v>
      </c>
      <c r="I11" s="28" t="s">
        <v>20</v>
      </c>
      <c r="J11" s="26" t="s">
        <v>35</v>
      </c>
      <c r="L11" s="34"/>
    </row>
    <row r="12" spans="2:46" s="1" customFormat="1" ht="12" customHeight="1">
      <c r="B12" s="34"/>
      <c r="D12" s="28" t="s">
        <v>22</v>
      </c>
      <c r="F12" s="26" t="s">
        <v>23</v>
      </c>
      <c r="I12" s="28" t="s">
        <v>24</v>
      </c>
      <c r="J12" s="51" t="str">
        <f>'Rekapitulace stavby'!AN8</f>
        <v>2. 5. 2024</v>
      </c>
      <c r="L12" s="34"/>
    </row>
    <row r="13" spans="2:46" s="1" customFormat="1" ht="10.8" customHeight="1">
      <c r="B13" s="34"/>
      <c r="L13" s="34"/>
    </row>
    <row r="14" spans="2:46" s="1" customFormat="1" ht="12" customHeight="1">
      <c r="B14" s="34"/>
      <c r="D14" s="28" t="s">
        <v>30</v>
      </c>
      <c r="I14" s="28" t="s">
        <v>31</v>
      </c>
      <c r="J14" s="26" t="s">
        <v>32</v>
      </c>
      <c r="L14" s="34"/>
    </row>
    <row r="15" spans="2:46" s="1" customFormat="1" ht="18" customHeight="1">
      <c r="B15" s="34"/>
      <c r="E15" s="26" t="s">
        <v>33</v>
      </c>
      <c r="I15" s="28" t="s">
        <v>34</v>
      </c>
      <c r="J15" s="26" t="s">
        <v>35</v>
      </c>
      <c r="L15" s="34"/>
    </row>
    <row r="16" spans="2:46" s="1" customFormat="1" ht="6.9" customHeight="1">
      <c r="B16" s="34"/>
      <c r="L16" s="34"/>
    </row>
    <row r="17" spans="2:12" s="1" customFormat="1" ht="12" customHeight="1">
      <c r="B17" s="34"/>
      <c r="D17" s="28" t="s">
        <v>36</v>
      </c>
      <c r="I17" s="28" t="s">
        <v>31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41" t="str">
        <f>'Rekapitulace stavby'!E14</f>
        <v>Vyplň údaj</v>
      </c>
      <c r="F18" s="322"/>
      <c r="G18" s="322"/>
      <c r="H18" s="322"/>
      <c r="I18" s="28" t="s">
        <v>34</v>
      </c>
      <c r="J18" s="29" t="str">
        <f>'Rekapitulace stavby'!AN14</f>
        <v>Vyplň údaj</v>
      </c>
      <c r="L18" s="34"/>
    </row>
    <row r="19" spans="2:12" s="1" customFormat="1" ht="6.9" customHeight="1">
      <c r="B19" s="34"/>
      <c r="L19" s="34"/>
    </row>
    <row r="20" spans="2:12" s="1" customFormat="1" ht="12" customHeight="1">
      <c r="B20" s="34"/>
      <c r="D20" s="28" t="s">
        <v>38</v>
      </c>
      <c r="I20" s="28" t="s">
        <v>31</v>
      </c>
      <c r="J20" s="26" t="s">
        <v>39</v>
      </c>
      <c r="L20" s="34"/>
    </row>
    <row r="21" spans="2:12" s="1" customFormat="1" ht="18" customHeight="1">
      <c r="B21" s="34"/>
      <c r="E21" s="26" t="s">
        <v>40</v>
      </c>
      <c r="I21" s="28" t="s">
        <v>34</v>
      </c>
      <c r="J21" s="26" t="s">
        <v>41</v>
      </c>
      <c r="L21" s="34"/>
    </row>
    <row r="22" spans="2:12" s="1" customFormat="1" ht="6.9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31</v>
      </c>
      <c r="J23" s="26" t="s">
        <v>35</v>
      </c>
      <c r="L23" s="34"/>
    </row>
    <row r="24" spans="2:12" s="1" customFormat="1" ht="18" customHeight="1">
      <c r="B24" s="34"/>
      <c r="E24" s="26" t="s">
        <v>44</v>
      </c>
      <c r="I24" s="28" t="s">
        <v>34</v>
      </c>
      <c r="J24" s="26" t="s">
        <v>35</v>
      </c>
      <c r="L24" s="34"/>
    </row>
    <row r="25" spans="2:12" s="1" customFormat="1" ht="6.9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71.25" customHeight="1">
      <c r="B27" s="89"/>
      <c r="E27" s="327" t="s">
        <v>46</v>
      </c>
      <c r="F27" s="327"/>
      <c r="G27" s="327"/>
      <c r="H27" s="327"/>
      <c r="L27" s="89"/>
    </row>
    <row r="28" spans="2:12" s="1" customFormat="1" ht="6.9" customHeight="1">
      <c r="B28" s="34"/>
      <c r="L28" s="34"/>
    </row>
    <row r="29" spans="2:12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1" t="s">
        <v>47</v>
      </c>
      <c r="J30" s="65">
        <f>ROUND(J88, 2)</f>
        <v>0</v>
      </c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" customHeight="1">
      <c r="B33" s="34"/>
      <c r="D33" s="54" t="s">
        <v>51</v>
      </c>
      <c r="E33" s="28" t="s">
        <v>52</v>
      </c>
      <c r="F33" s="92">
        <f>ROUND((SUM(BE88:BE166)),  2)</f>
        <v>0</v>
      </c>
      <c r="I33" s="93">
        <v>0.21</v>
      </c>
      <c r="J33" s="92">
        <f>ROUND(((SUM(BE88:BE166))*I33),  2)</f>
        <v>0</v>
      </c>
      <c r="L33" s="34"/>
    </row>
    <row r="34" spans="2:12" s="1" customFormat="1" ht="14.4" customHeight="1">
      <c r="B34" s="34"/>
      <c r="E34" s="28" t="s">
        <v>53</v>
      </c>
      <c r="F34" s="92">
        <f>ROUND((SUM(BF88:BF166)),  2)</f>
        <v>0</v>
      </c>
      <c r="I34" s="93">
        <v>0.12</v>
      </c>
      <c r="J34" s="92">
        <f>ROUND(((SUM(BF88:BF166))*I34),  2)</f>
        <v>0</v>
      </c>
      <c r="L34" s="34"/>
    </row>
    <row r="35" spans="2:12" s="1" customFormat="1" ht="14.4" hidden="1" customHeight="1">
      <c r="B35" s="34"/>
      <c r="E35" s="28" t="s">
        <v>54</v>
      </c>
      <c r="F35" s="92">
        <f>ROUND((SUM(BG88:BG166)),  2)</f>
        <v>0</v>
      </c>
      <c r="I35" s="93">
        <v>0.21</v>
      </c>
      <c r="J35" s="92">
        <f>0</f>
        <v>0</v>
      </c>
      <c r="L35" s="34"/>
    </row>
    <row r="36" spans="2:12" s="1" customFormat="1" ht="14.4" hidden="1" customHeight="1">
      <c r="B36" s="34"/>
      <c r="E36" s="28" t="s">
        <v>55</v>
      </c>
      <c r="F36" s="92">
        <f>ROUND((SUM(BH88:BH166)),  2)</f>
        <v>0</v>
      </c>
      <c r="I36" s="93">
        <v>0.12</v>
      </c>
      <c r="J36" s="92">
        <f>0</f>
        <v>0</v>
      </c>
      <c r="L36" s="34"/>
    </row>
    <row r="37" spans="2:12" s="1" customFormat="1" ht="14.4" hidden="1" customHeight="1">
      <c r="B37" s="34"/>
      <c r="E37" s="28" t="s">
        <v>56</v>
      </c>
      <c r="F37" s="92">
        <f>ROUND((SUM(BI88:BI166)),  2)</f>
        <v>0</v>
      </c>
      <c r="I37" s="93">
        <v>0</v>
      </c>
      <c r="J37" s="92">
        <f>0</f>
        <v>0</v>
      </c>
      <c r="L37" s="34"/>
    </row>
    <row r="38" spans="2:12" s="1" customFormat="1" ht="6.9" customHeight="1">
      <c r="B38" s="34"/>
      <c r="L38" s="34"/>
    </row>
    <row r="39" spans="2:12" s="1" customFormat="1" ht="25.35" customHeight="1">
      <c r="B39" s="34"/>
      <c r="C39" s="94"/>
      <c r="D39" s="95" t="s">
        <v>57</v>
      </c>
      <c r="E39" s="56"/>
      <c r="F39" s="56"/>
      <c r="G39" s="96" t="s">
        <v>58</v>
      </c>
      <c r="H39" s="97" t="s">
        <v>59</v>
      </c>
      <c r="I39" s="56"/>
      <c r="J39" s="98">
        <f>SUM(J30:J37)</f>
        <v>0</v>
      </c>
      <c r="K39" s="99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>
      <c r="B45" s="34"/>
      <c r="C45" s="22" t="s">
        <v>226</v>
      </c>
      <c r="L45" s="34"/>
    </row>
    <row r="46" spans="2:12" s="1" customFormat="1" ht="6.9" customHeight="1">
      <c r="B46" s="34"/>
      <c r="L46" s="34"/>
    </row>
    <row r="47" spans="2:12" s="1" customFormat="1" ht="12" customHeight="1">
      <c r="B47" s="34"/>
      <c r="C47" s="28" t="s">
        <v>16</v>
      </c>
      <c r="L47" s="34"/>
    </row>
    <row r="48" spans="2:12" s="1" customFormat="1" ht="16.5" customHeight="1">
      <c r="B48" s="34"/>
      <c r="E48" s="338" t="str">
        <f>E7</f>
        <v>Dobříš - Rekonstrukce ulice Tylova</v>
      </c>
      <c r="F48" s="339"/>
      <c r="G48" s="339"/>
      <c r="H48" s="339"/>
      <c r="L48" s="34"/>
    </row>
    <row r="49" spans="2:47" s="1" customFormat="1" ht="12" customHeight="1">
      <c r="B49" s="34"/>
      <c r="C49" s="28" t="s">
        <v>117</v>
      </c>
      <c r="L49" s="34"/>
    </row>
    <row r="50" spans="2:47" s="1" customFormat="1" ht="16.5" customHeight="1">
      <c r="B50" s="34"/>
      <c r="E50" s="301" t="str">
        <f>E9</f>
        <v>SO 401 - Veřejné osvětlení</v>
      </c>
      <c r="F50" s="340"/>
      <c r="G50" s="340"/>
      <c r="H50" s="340"/>
      <c r="L50" s="34"/>
    </row>
    <row r="51" spans="2:47" s="1" customFormat="1" ht="6.9" customHeight="1">
      <c r="B51" s="34"/>
      <c r="L51" s="34"/>
    </row>
    <row r="52" spans="2:47" s="1" customFormat="1" ht="12" customHeight="1">
      <c r="B52" s="34"/>
      <c r="C52" s="28" t="s">
        <v>22</v>
      </c>
      <c r="F52" s="26" t="str">
        <f>F12</f>
        <v>Město Dobříš [540111]</v>
      </c>
      <c r="I52" s="28" t="s">
        <v>24</v>
      </c>
      <c r="J52" s="51" t="str">
        <f>IF(J12="","",J12)</f>
        <v>2. 5. 2024</v>
      </c>
      <c r="L52" s="34"/>
    </row>
    <row r="53" spans="2:47" s="1" customFormat="1" ht="6.9" customHeight="1">
      <c r="B53" s="34"/>
      <c r="L53" s="34"/>
    </row>
    <row r="54" spans="2:47" s="1" customFormat="1" ht="40.049999999999997" customHeight="1">
      <c r="B54" s="34"/>
      <c r="C54" s="28" t="s">
        <v>30</v>
      </c>
      <c r="F54" s="26" t="str">
        <f>E15</f>
        <v>Město Dobříš, Mírové nám. 119, 263 01 Dobříš</v>
      </c>
      <c r="I54" s="28" t="s">
        <v>38</v>
      </c>
      <c r="J54" s="32" t="str">
        <f>E21</f>
        <v>DOPAS s.r.o., Mahenova 494/3, 150 00 Praha 5</v>
      </c>
      <c r="L54" s="34"/>
    </row>
    <row r="55" spans="2:47" s="1" customFormat="1" ht="15.15" customHeight="1">
      <c r="B55" s="34"/>
      <c r="C55" s="28" t="s">
        <v>36</v>
      </c>
      <c r="F55" s="26" t="str">
        <f>IF(E18="","",E18)</f>
        <v>Vyplň údaj</v>
      </c>
      <c r="I55" s="28" t="s">
        <v>43</v>
      </c>
      <c r="J55" s="32" t="str">
        <f>E24</f>
        <v>L. Štuller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0" t="s">
        <v>261</v>
      </c>
      <c r="D57" s="94"/>
      <c r="E57" s="94"/>
      <c r="F57" s="94"/>
      <c r="G57" s="94"/>
      <c r="H57" s="94"/>
      <c r="I57" s="94"/>
      <c r="J57" s="101" t="s">
        <v>262</v>
      </c>
      <c r="K57" s="94"/>
      <c r="L57" s="34"/>
    </row>
    <row r="58" spans="2:47" s="1" customFormat="1" ht="10.35" customHeight="1">
      <c r="B58" s="34"/>
      <c r="L58" s="34"/>
    </row>
    <row r="59" spans="2:47" s="1" customFormat="1" ht="22.8" customHeight="1">
      <c r="B59" s="34"/>
      <c r="C59" s="102" t="s">
        <v>79</v>
      </c>
      <c r="J59" s="65">
        <f>J88</f>
        <v>0</v>
      </c>
      <c r="L59" s="34"/>
      <c r="AU59" s="18" t="s">
        <v>269</v>
      </c>
    </row>
    <row r="60" spans="2:47" s="8" customFormat="1" ht="24.9" customHeight="1">
      <c r="B60" s="103"/>
      <c r="D60" s="104" t="s">
        <v>369</v>
      </c>
      <c r="E60" s="105"/>
      <c r="F60" s="105"/>
      <c r="G60" s="105"/>
      <c r="H60" s="105"/>
      <c r="I60" s="105"/>
      <c r="J60" s="106">
        <f>J89</f>
        <v>0</v>
      </c>
      <c r="L60" s="103"/>
    </row>
    <row r="61" spans="2:47" s="9" customFormat="1" ht="19.95" customHeight="1">
      <c r="B61" s="108"/>
      <c r="D61" s="109" t="s">
        <v>1787</v>
      </c>
      <c r="E61" s="110"/>
      <c r="F61" s="110"/>
      <c r="G61" s="110"/>
      <c r="H61" s="110"/>
      <c r="I61" s="110"/>
      <c r="J61" s="111">
        <f>J90</f>
        <v>0</v>
      </c>
      <c r="L61" s="108"/>
    </row>
    <row r="62" spans="2:47" s="9" customFormat="1" ht="14.85" customHeight="1">
      <c r="B62" s="108"/>
      <c r="D62" s="109" t="s">
        <v>1788</v>
      </c>
      <c r="E62" s="110"/>
      <c r="F62" s="110"/>
      <c r="G62" s="110"/>
      <c r="H62" s="110"/>
      <c r="I62" s="110"/>
      <c r="J62" s="111">
        <f>J91</f>
        <v>0</v>
      </c>
      <c r="L62" s="108"/>
    </row>
    <row r="63" spans="2:47" s="9" customFormat="1" ht="14.85" customHeight="1">
      <c r="B63" s="108"/>
      <c r="D63" s="109" t="s">
        <v>1789</v>
      </c>
      <c r="E63" s="110"/>
      <c r="F63" s="110"/>
      <c r="G63" s="110"/>
      <c r="H63" s="110"/>
      <c r="I63" s="110"/>
      <c r="J63" s="111">
        <f>J96</f>
        <v>0</v>
      </c>
      <c r="L63" s="108"/>
    </row>
    <row r="64" spans="2:47" s="9" customFormat="1" ht="14.85" customHeight="1">
      <c r="B64" s="108"/>
      <c r="D64" s="109" t="s">
        <v>1790</v>
      </c>
      <c r="E64" s="110"/>
      <c r="F64" s="110"/>
      <c r="G64" s="110"/>
      <c r="H64" s="110"/>
      <c r="I64" s="110"/>
      <c r="J64" s="111">
        <f>J104</f>
        <v>0</v>
      </c>
      <c r="L64" s="108"/>
    </row>
    <row r="65" spans="2:12" s="9" customFormat="1" ht="14.85" customHeight="1">
      <c r="B65" s="108"/>
      <c r="D65" s="109" t="s">
        <v>1791</v>
      </c>
      <c r="E65" s="110"/>
      <c r="F65" s="110"/>
      <c r="G65" s="110"/>
      <c r="H65" s="110"/>
      <c r="I65" s="110"/>
      <c r="J65" s="111">
        <f>J114</f>
        <v>0</v>
      </c>
      <c r="L65" s="108"/>
    </row>
    <row r="66" spans="2:12" s="9" customFormat="1" ht="19.95" customHeight="1">
      <c r="B66" s="108"/>
      <c r="D66" s="109" t="s">
        <v>370</v>
      </c>
      <c r="E66" s="110"/>
      <c r="F66" s="110"/>
      <c r="G66" s="110"/>
      <c r="H66" s="110"/>
      <c r="I66" s="110"/>
      <c r="J66" s="111">
        <f>J125</f>
        <v>0</v>
      </c>
      <c r="L66" s="108"/>
    </row>
    <row r="67" spans="2:12" s="9" customFormat="1" ht="14.85" customHeight="1">
      <c r="B67" s="108"/>
      <c r="D67" s="109" t="s">
        <v>1792</v>
      </c>
      <c r="E67" s="110"/>
      <c r="F67" s="110"/>
      <c r="G67" s="110"/>
      <c r="H67" s="110"/>
      <c r="I67" s="110"/>
      <c r="J67" s="111">
        <f>J126</f>
        <v>0</v>
      </c>
      <c r="L67" s="108"/>
    </row>
    <row r="68" spans="2:12" s="9" customFormat="1" ht="14.85" customHeight="1">
      <c r="B68" s="108"/>
      <c r="D68" s="109" t="s">
        <v>1793</v>
      </c>
      <c r="E68" s="110"/>
      <c r="F68" s="110"/>
      <c r="G68" s="110"/>
      <c r="H68" s="110"/>
      <c r="I68" s="110"/>
      <c r="J68" s="111">
        <f>J140</f>
        <v>0</v>
      </c>
      <c r="L68" s="108"/>
    </row>
    <row r="69" spans="2:12" s="1" customFormat="1" ht="21.75" customHeight="1">
      <c r="B69" s="34"/>
      <c r="L69" s="34"/>
    </row>
    <row r="70" spans="2:12" s="1" customFormat="1" ht="6.9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4"/>
    </row>
    <row r="74" spans="2:12" s="1" customFormat="1" ht="6.9" customHeigh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34"/>
    </row>
    <row r="75" spans="2:12" s="1" customFormat="1" ht="24.9" customHeight="1">
      <c r="B75" s="34"/>
      <c r="C75" s="22" t="s">
        <v>371</v>
      </c>
      <c r="L75" s="34"/>
    </row>
    <row r="76" spans="2:12" s="1" customFormat="1" ht="6.9" customHeight="1">
      <c r="B76" s="34"/>
      <c r="L76" s="34"/>
    </row>
    <row r="77" spans="2:12" s="1" customFormat="1" ht="12" customHeight="1">
      <c r="B77" s="34"/>
      <c r="C77" s="28" t="s">
        <v>16</v>
      </c>
      <c r="L77" s="34"/>
    </row>
    <row r="78" spans="2:12" s="1" customFormat="1" ht="16.5" customHeight="1">
      <c r="B78" s="34"/>
      <c r="E78" s="338" t="str">
        <f>E7</f>
        <v>Dobříš - Rekonstrukce ulice Tylova</v>
      </c>
      <c r="F78" s="339"/>
      <c r="G78" s="339"/>
      <c r="H78" s="339"/>
      <c r="L78" s="34"/>
    </row>
    <row r="79" spans="2:12" s="1" customFormat="1" ht="12" customHeight="1">
      <c r="B79" s="34"/>
      <c r="C79" s="28" t="s">
        <v>117</v>
      </c>
      <c r="L79" s="34"/>
    </row>
    <row r="80" spans="2:12" s="1" customFormat="1" ht="16.5" customHeight="1">
      <c r="B80" s="34"/>
      <c r="E80" s="301" t="str">
        <f>E9</f>
        <v>SO 401 - Veřejné osvětlení</v>
      </c>
      <c r="F80" s="340"/>
      <c r="G80" s="340"/>
      <c r="H80" s="340"/>
      <c r="L80" s="34"/>
    </row>
    <row r="81" spans="2:65" s="1" customFormat="1" ht="6.9" customHeight="1">
      <c r="B81" s="34"/>
      <c r="L81" s="34"/>
    </row>
    <row r="82" spans="2:65" s="1" customFormat="1" ht="12" customHeight="1">
      <c r="B82" s="34"/>
      <c r="C82" s="28" t="s">
        <v>22</v>
      </c>
      <c r="F82" s="26" t="str">
        <f>F12</f>
        <v>Město Dobříš [540111]</v>
      </c>
      <c r="I82" s="28" t="s">
        <v>24</v>
      </c>
      <c r="J82" s="51" t="str">
        <f>IF(J12="","",J12)</f>
        <v>2. 5. 2024</v>
      </c>
      <c r="L82" s="34"/>
    </row>
    <row r="83" spans="2:65" s="1" customFormat="1" ht="6.9" customHeight="1">
      <c r="B83" s="34"/>
      <c r="L83" s="34"/>
    </row>
    <row r="84" spans="2:65" s="1" customFormat="1" ht="40.049999999999997" customHeight="1">
      <c r="B84" s="34"/>
      <c r="C84" s="28" t="s">
        <v>30</v>
      </c>
      <c r="F84" s="26" t="str">
        <f>E15</f>
        <v>Město Dobříš, Mírové nám. 119, 263 01 Dobříš</v>
      </c>
      <c r="I84" s="28" t="s">
        <v>38</v>
      </c>
      <c r="J84" s="32" t="str">
        <f>E21</f>
        <v>DOPAS s.r.o., Mahenova 494/3, 150 00 Praha 5</v>
      </c>
      <c r="L84" s="34"/>
    </row>
    <row r="85" spans="2:65" s="1" customFormat="1" ht="15.15" customHeight="1">
      <c r="B85" s="34"/>
      <c r="C85" s="28" t="s">
        <v>36</v>
      </c>
      <c r="F85" s="26" t="str">
        <f>IF(E18="","",E18)</f>
        <v>Vyplň údaj</v>
      </c>
      <c r="I85" s="28" t="s">
        <v>43</v>
      </c>
      <c r="J85" s="32" t="str">
        <f>E24</f>
        <v>L. Štuller</v>
      </c>
      <c r="L85" s="34"/>
    </row>
    <row r="86" spans="2:65" s="1" customFormat="1" ht="10.35" customHeight="1">
      <c r="B86" s="34"/>
      <c r="L86" s="34"/>
    </row>
    <row r="87" spans="2:65" s="10" customFormat="1" ht="29.25" customHeight="1">
      <c r="B87" s="113"/>
      <c r="C87" s="114" t="s">
        <v>372</v>
      </c>
      <c r="D87" s="115" t="s">
        <v>66</v>
      </c>
      <c r="E87" s="115" t="s">
        <v>62</v>
      </c>
      <c r="F87" s="115" t="s">
        <v>63</v>
      </c>
      <c r="G87" s="115" t="s">
        <v>373</v>
      </c>
      <c r="H87" s="115" t="s">
        <v>374</v>
      </c>
      <c r="I87" s="115" t="s">
        <v>375</v>
      </c>
      <c r="J87" s="115" t="s">
        <v>262</v>
      </c>
      <c r="K87" s="116" t="s">
        <v>376</v>
      </c>
      <c r="L87" s="113"/>
      <c r="M87" s="58" t="s">
        <v>35</v>
      </c>
      <c r="N87" s="59" t="s">
        <v>51</v>
      </c>
      <c r="O87" s="59" t="s">
        <v>377</v>
      </c>
      <c r="P87" s="59" t="s">
        <v>378</v>
      </c>
      <c r="Q87" s="59" t="s">
        <v>379</v>
      </c>
      <c r="R87" s="59" t="s">
        <v>380</v>
      </c>
      <c r="S87" s="59" t="s">
        <v>381</v>
      </c>
      <c r="T87" s="60" t="s">
        <v>382</v>
      </c>
    </row>
    <row r="88" spans="2:65" s="1" customFormat="1" ht="22.8" customHeight="1">
      <c r="B88" s="34"/>
      <c r="C88" s="63" t="s">
        <v>383</v>
      </c>
      <c r="J88" s="117">
        <f>BK88</f>
        <v>0</v>
      </c>
      <c r="L88" s="34"/>
      <c r="M88" s="61"/>
      <c r="N88" s="52"/>
      <c r="O88" s="52"/>
      <c r="P88" s="118">
        <f>P89</f>
        <v>0</v>
      </c>
      <c r="Q88" s="52"/>
      <c r="R88" s="118">
        <f>R89</f>
        <v>0</v>
      </c>
      <c r="S88" s="52"/>
      <c r="T88" s="119">
        <f>T89</f>
        <v>0</v>
      </c>
      <c r="AT88" s="18" t="s">
        <v>80</v>
      </c>
      <c r="AU88" s="18" t="s">
        <v>269</v>
      </c>
      <c r="BK88" s="120">
        <f>BK89</f>
        <v>0</v>
      </c>
    </row>
    <row r="89" spans="2:65" s="11" customFormat="1" ht="25.95" customHeight="1">
      <c r="B89" s="121"/>
      <c r="D89" s="122" t="s">
        <v>80</v>
      </c>
      <c r="E89" s="123" t="s">
        <v>523</v>
      </c>
      <c r="F89" s="123" t="s">
        <v>1679</v>
      </c>
      <c r="I89" s="124"/>
      <c r="J89" s="125">
        <f>BK89</f>
        <v>0</v>
      </c>
      <c r="L89" s="121"/>
      <c r="M89" s="126"/>
      <c r="P89" s="127">
        <f>P90+P125</f>
        <v>0</v>
      </c>
      <c r="R89" s="127">
        <f>R90+R125</f>
        <v>0</v>
      </c>
      <c r="T89" s="128">
        <f>T90+T125</f>
        <v>0</v>
      </c>
      <c r="AR89" s="122" t="s">
        <v>103</v>
      </c>
      <c r="AT89" s="129" t="s">
        <v>80</v>
      </c>
      <c r="AU89" s="129" t="s">
        <v>81</v>
      </c>
      <c r="AY89" s="122" t="s">
        <v>386</v>
      </c>
      <c r="BK89" s="130">
        <f>BK90+BK125</f>
        <v>0</v>
      </c>
    </row>
    <row r="90" spans="2:65" s="11" customFormat="1" ht="22.8" customHeight="1">
      <c r="B90" s="121"/>
      <c r="D90" s="122" t="s">
        <v>80</v>
      </c>
      <c r="E90" s="131" t="s">
        <v>1794</v>
      </c>
      <c r="F90" s="131" t="s">
        <v>1795</v>
      </c>
      <c r="I90" s="124"/>
      <c r="J90" s="132">
        <f>BK90</f>
        <v>0</v>
      </c>
      <c r="L90" s="121"/>
      <c r="M90" s="126"/>
      <c r="P90" s="127">
        <f>P91+P96+P104+P114</f>
        <v>0</v>
      </c>
      <c r="R90" s="127">
        <f>R91+R96+R104+R114</f>
        <v>0</v>
      </c>
      <c r="T90" s="128">
        <f>T91+T96+T104+T114</f>
        <v>0</v>
      </c>
      <c r="AR90" s="122" t="s">
        <v>103</v>
      </c>
      <c r="AT90" s="129" t="s">
        <v>80</v>
      </c>
      <c r="AU90" s="129" t="s">
        <v>89</v>
      </c>
      <c r="AY90" s="122" t="s">
        <v>386</v>
      </c>
      <c r="BK90" s="130">
        <f>BK91+BK96+BK104+BK114</f>
        <v>0</v>
      </c>
    </row>
    <row r="91" spans="2:65" s="11" customFormat="1" ht="20.85" customHeight="1">
      <c r="B91" s="121"/>
      <c r="D91" s="122" t="s">
        <v>80</v>
      </c>
      <c r="E91" s="131" t="s">
        <v>1796</v>
      </c>
      <c r="F91" s="131" t="s">
        <v>1797</v>
      </c>
      <c r="I91" s="124"/>
      <c r="J91" s="132">
        <f>BK91</f>
        <v>0</v>
      </c>
      <c r="L91" s="121"/>
      <c r="M91" s="126"/>
      <c r="P91" s="127">
        <f>SUM(P92:P95)</f>
        <v>0</v>
      </c>
      <c r="R91" s="127">
        <f>SUM(R92:R95)</f>
        <v>0</v>
      </c>
      <c r="T91" s="128">
        <f>SUM(T92:T95)</f>
        <v>0</v>
      </c>
      <c r="AR91" s="122" t="s">
        <v>103</v>
      </c>
      <c r="AT91" s="129" t="s">
        <v>80</v>
      </c>
      <c r="AU91" s="129" t="s">
        <v>91</v>
      </c>
      <c r="AY91" s="122" t="s">
        <v>386</v>
      </c>
      <c r="BK91" s="130">
        <f>SUM(BK92:BK95)</f>
        <v>0</v>
      </c>
    </row>
    <row r="92" spans="2:65" s="1" customFormat="1" ht="16.5" customHeight="1">
      <c r="B92" s="34"/>
      <c r="C92" s="168" t="s">
        <v>89</v>
      </c>
      <c r="D92" s="168" t="s">
        <v>523</v>
      </c>
      <c r="E92" s="169" t="s">
        <v>1798</v>
      </c>
      <c r="F92" s="170" t="s">
        <v>1799</v>
      </c>
      <c r="G92" s="171" t="s">
        <v>1800</v>
      </c>
      <c r="H92" s="172">
        <v>3</v>
      </c>
      <c r="I92" s="173"/>
      <c r="J92" s="174">
        <f>ROUND(I92*H92,2)</f>
        <v>0</v>
      </c>
      <c r="K92" s="170" t="s">
        <v>35</v>
      </c>
      <c r="L92" s="175"/>
      <c r="M92" s="176" t="s">
        <v>35</v>
      </c>
      <c r="N92" s="177" t="s">
        <v>52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1153</v>
      </c>
      <c r="AT92" s="144" t="s">
        <v>523</v>
      </c>
      <c r="AU92" s="144" t="s">
        <v>103</v>
      </c>
      <c r="AY92" s="18" t="s">
        <v>386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89</v>
      </c>
      <c r="BK92" s="145">
        <f>ROUND(I92*H92,2)</f>
        <v>0</v>
      </c>
      <c r="BL92" s="18" t="s">
        <v>1153</v>
      </c>
      <c r="BM92" s="144" t="s">
        <v>91</v>
      </c>
    </row>
    <row r="93" spans="2:65" s="1" customFormat="1" ht="24.15" customHeight="1">
      <c r="B93" s="34"/>
      <c r="C93" s="168" t="s">
        <v>91</v>
      </c>
      <c r="D93" s="168" t="s">
        <v>523</v>
      </c>
      <c r="E93" s="169" t="s">
        <v>1801</v>
      </c>
      <c r="F93" s="170" t="s">
        <v>1802</v>
      </c>
      <c r="G93" s="171" t="s">
        <v>1800</v>
      </c>
      <c r="H93" s="172">
        <v>9</v>
      </c>
      <c r="I93" s="173"/>
      <c r="J93" s="174">
        <f>ROUND(I93*H93,2)</f>
        <v>0</v>
      </c>
      <c r="K93" s="170" t="s">
        <v>35</v>
      </c>
      <c r="L93" s="175"/>
      <c r="M93" s="176" t="s">
        <v>35</v>
      </c>
      <c r="N93" s="177" t="s">
        <v>52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1153</v>
      </c>
      <c r="AT93" s="144" t="s">
        <v>523</v>
      </c>
      <c r="AU93" s="144" t="s">
        <v>103</v>
      </c>
      <c r="AY93" s="18" t="s">
        <v>386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8" t="s">
        <v>89</v>
      </c>
      <c r="BK93" s="145">
        <f>ROUND(I93*H93,2)</f>
        <v>0</v>
      </c>
      <c r="BL93" s="18" t="s">
        <v>1153</v>
      </c>
      <c r="BM93" s="144" t="s">
        <v>116</v>
      </c>
    </row>
    <row r="94" spans="2:65" s="1" customFormat="1" ht="16.5" customHeight="1">
      <c r="B94" s="34"/>
      <c r="C94" s="168" t="s">
        <v>103</v>
      </c>
      <c r="D94" s="168" t="s">
        <v>523</v>
      </c>
      <c r="E94" s="169" t="s">
        <v>1803</v>
      </c>
      <c r="F94" s="170" t="s">
        <v>1804</v>
      </c>
      <c r="G94" s="171" t="s">
        <v>1800</v>
      </c>
      <c r="H94" s="172">
        <v>9</v>
      </c>
      <c r="I94" s="173"/>
      <c r="J94" s="174">
        <f>ROUND(I94*H94,2)</f>
        <v>0</v>
      </c>
      <c r="K94" s="170" t="s">
        <v>35</v>
      </c>
      <c r="L94" s="175"/>
      <c r="M94" s="176" t="s">
        <v>35</v>
      </c>
      <c r="N94" s="177" t="s">
        <v>52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1153</v>
      </c>
      <c r="AT94" s="144" t="s">
        <v>523</v>
      </c>
      <c r="AU94" s="144" t="s">
        <v>103</v>
      </c>
      <c r="AY94" s="18" t="s">
        <v>386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89</v>
      </c>
      <c r="BK94" s="145">
        <f>ROUND(I94*H94,2)</f>
        <v>0</v>
      </c>
      <c r="BL94" s="18" t="s">
        <v>1153</v>
      </c>
      <c r="BM94" s="144" t="s">
        <v>348</v>
      </c>
    </row>
    <row r="95" spans="2:65" s="1" customFormat="1" ht="16.5" customHeight="1">
      <c r="B95" s="34"/>
      <c r="C95" s="168" t="s">
        <v>116</v>
      </c>
      <c r="D95" s="168" t="s">
        <v>523</v>
      </c>
      <c r="E95" s="169" t="s">
        <v>1805</v>
      </c>
      <c r="F95" s="170" t="s">
        <v>1806</v>
      </c>
      <c r="G95" s="171" t="s">
        <v>1800</v>
      </c>
      <c r="H95" s="172">
        <v>8</v>
      </c>
      <c r="I95" s="173"/>
      <c r="J95" s="174">
        <f>ROUND(I95*H95,2)</f>
        <v>0</v>
      </c>
      <c r="K95" s="170" t="s">
        <v>35</v>
      </c>
      <c r="L95" s="175"/>
      <c r="M95" s="176" t="s">
        <v>35</v>
      </c>
      <c r="N95" s="177" t="s">
        <v>52</v>
      </c>
      <c r="P95" s="142">
        <f>O95*H95</f>
        <v>0</v>
      </c>
      <c r="Q95" s="142">
        <v>0</v>
      </c>
      <c r="R95" s="142">
        <f>Q95*H95</f>
        <v>0</v>
      </c>
      <c r="S95" s="142">
        <v>0</v>
      </c>
      <c r="T95" s="143">
        <f>S95*H95</f>
        <v>0</v>
      </c>
      <c r="AR95" s="144" t="s">
        <v>1153</v>
      </c>
      <c r="AT95" s="144" t="s">
        <v>523</v>
      </c>
      <c r="AU95" s="144" t="s">
        <v>103</v>
      </c>
      <c r="AY95" s="18" t="s">
        <v>386</v>
      </c>
      <c r="BE95" s="145">
        <f>IF(N95="základní",J95,0)</f>
        <v>0</v>
      </c>
      <c r="BF95" s="145">
        <f>IF(N95="snížená",J95,0)</f>
        <v>0</v>
      </c>
      <c r="BG95" s="145">
        <f>IF(N95="zákl. přenesená",J95,0)</f>
        <v>0</v>
      </c>
      <c r="BH95" s="145">
        <f>IF(N95="sníž. přenesená",J95,0)</f>
        <v>0</v>
      </c>
      <c r="BI95" s="145">
        <f>IF(N95="nulová",J95,0)</f>
        <v>0</v>
      </c>
      <c r="BJ95" s="18" t="s">
        <v>89</v>
      </c>
      <c r="BK95" s="145">
        <f>ROUND(I95*H95,2)</f>
        <v>0</v>
      </c>
      <c r="BL95" s="18" t="s">
        <v>1153</v>
      </c>
      <c r="BM95" s="144" t="s">
        <v>470</v>
      </c>
    </row>
    <row r="96" spans="2:65" s="11" customFormat="1" ht="20.85" customHeight="1">
      <c r="B96" s="121"/>
      <c r="D96" s="122" t="s">
        <v>80</v>
      </c>
      <c r="E96" s="131" t="s">
        <v>1807</v>
      </c>
      <c r="F96" s="131" t="s">
        <v>1808</v>
      </c>
      <c r="I96" s="124"/>
      <c r="J96" s="132">
        <f>BK96</f>
        <v>0</v>
      </c>
      <c r="L96" s="121"/>
      <c r="M96" s="126"/>
      <c r="P96" s="127">
        <f>SUM(P97:P103)</f>
        <v>0</v>
      </c>
      <c r="R96" s="127">
        <f>SUM(R97:R103)</f>
        <v>0</v>
      </c>
      <c r="T96" s="128">
        <f>SUM(T97:T103)</f>
        <v>0</v>
      </c>
      <c r="AR96" s="122" t="s">
        <v>103</v>
      </c>
      <c r="AT96" s="129" t="s">
        <v>80</v>
      </c>
      <c r="AU96" s="129" t="s">
        <v>91</v>
      </c>
      <c r="AY96" s="122" t="s">
        <v>386</v>
      </c>
      <c r="BK96" s="130">
        <f>SUM(BK97:BK103)</f>
        <v>0</v>
      </c>
    </row>
    <row r="97" spans="2:65" s="1" customFormat="1" ht="21.75" customHeight="1">
      <c r="B97" s="34"/>
      <c r="C97" s="168" t="s">
        <v>453</v>
      </c>
      <c r="D97" s="168" t="s">
        <v>523</v>
      </c>
      <c r="E97" s="169" t="s">
        <v>1809</v>
      </c>
      <c r="F97" s="170" t="s">
        <v>1810</v>
      </c>
      <c r="G97" s="171" t="s">
        <v>689</v>
      </c>
      <c r="H97" s="172">
        <v>20</v>
      </c>
      <c r="I97" s="173"/>
      <c r="J97" s="174">
        <f t="shared" ref="J97:J103" si="0">ROUND(I97*H97,2)</f>
        <v>0</v>
      </c>
      <c r="K97" s="170" t="s">
        <v>35</v>
      </c>
      <c r="L97" s="175"/>
      <c r="M97" s="176" t="s">
        <v>35</v>
      </c>
      <c r="N97" s="177" t="s">
        <v>52</v>
      </c>
      <c r="P97" s="142">
        <f t="shared" ref="P97:P103" si="1">O97*H97</f>
        <v>0</v>
      </c>
      <c r="Q97" s="142">
        <v>0</v>
      </c>
      <c r="R97" s="142">
        <f t="shared" ref="R97:R103" si="2">Q97*H97</f>
        <v>0</v>
      </c>
      <c r="S97" s="142">
        <v>0</v>
      </c>
      <c r="T97" s="143">
        <f t="shared" ref="T97:T103" si="3">S97*H97</f>
        <v>0</v>
      </c>
      <c r="AR97" s="144" t="s">
        <v>1153</v>
      </c>
      <c r="AT97" s="144" t="s">
        <v>523</v>
      </c>
      <c r="AU97" s="144" t="s">
        <v>103</v>
      </c>
      <c r="AY97" s="18" t="s">
        <v>386</v>
      </c>
      <c r="BE97" s="145">
        <f t="shared" ref="BE97:BE103" si="4">IF(N97="základní",J97,0)</f>
        <v>0</v>
      </c>
      <c r="BF97" s="145">
        <f t="shared" ref="BF97:BF103" si="5">IF(N97="snížená",J97,0)</f>
        <v>0</v>
      </c>
      <c r="BG97" s="145">
        <f t="shared" ref="BG97:BG103" si="6">IF(N97="zákl. přenesená",J97,0)</f>
        <v>0</v>
      </c>
      <c r="BH97" s="145">
        <f t="shared" ref="BH97:BH103" si="7">IF(N97="sníž. přenesená",J97,0)</f>
        <v>0</v>
      </c>
      <c r="BI97" s="145">
        <f t="shared" ref="BI97:BI103" si="8">IF(N97="nulová",J97,0)</f>
        <v>0</v>
      </c>
      <c r="BJ97" s="18" t="s">
        <v>89</v>
      </c>
      <c r="BK97" s="145">
        <f t="shared" ref="BK97:BK103" si="9">ROUND(I97*H97,2)</f>
        <v>0</v>
      </c>
      <c r="BL97" s="18" t="s">
        <v>1153</v>
      </c>
      <c r="BM97" s="144" t="s">
        <v>483</v>
      </c>
    </row>
    <row r="98" spans="2:65" s="1" customFormat="1" ht="21.75" customHeight="1">
      <c r="B98" s="34"/>
      <c r="C98" s="168" t="s">
        <v>348</v>
      </c>
      <c r="D98" s="168" t="s">
        <v>523</v>
      </c>
      <c r="E98" s="169" t="s">
        <v>1811</v>
      </c>
      <c r="F98" s="170" t="s">
        <v>1812</v>
      </c>
      <c r="G98" s="171" t="s">
        <v>1800</v>
      </c>
      <c r="H98" s="172">
        <v>9</v>
      </c>
      <c r="I98" s="173"/>
      <c r="J98" s="174">
        <f t="shared" si="0"/>
        <v>0</v>
      </c>
      <c r="K98" s="170" t="s">
        <v>35</v>
      </c>
      <c r="L98" s="175"/>
      <c r="M98" s="176" t="s">
        <v>35</v>
      </c>
      <c r="N98" s="177" t="s">
        <v>52</v>
      </c>
      <c r="P98" s="142">
        <f t="shared" si="1"/>
        <v>0</v>
      </c>
      <c r="Q98" s="142">
        <v>0</v>
      </c>
      <c r="R98" s="142">
        <f t="shared" si="2"/>
        <v>0</v>
      </c>
      <c r="S98" s="142">
        <v>0</v>
      </c>
      <c r="T98" s="143">
        <f t="shared" si="3"/>
        <v>0</v>
      </c>
      <c r="AR98" s="144" t="s">
        <v>1153</v>
      </c>
      <c r="AT98" s="144" t="s">
        <v>523</v>
      </c>
      <c r="AU98" s="144" t="s">
        <v>103</v>
      </c>
      <c r="AY98" s="18" t="s">
        <v>386</v>
      </c>
      <c r="BE98" s="145">
        <f t="shared" si="4"/>
        <v>0</v>
      </c>
      <c r="BF98" s="145">
        <f t="shared" si="5"/>
        <v>0</v>
      </c>
      <c r="BG98" s="145">
        <f t="shared" si="6"/>
        <v>0</v>
      </c>
      <c r="BH98" s="145">
        <f t="shared" si="7"/>
        <v>0</v>
      </c>
      <c r="BI98" s="145">
        <f t="shared" si="8"/>
        <v>0</v>
      </c>
      <c r="BJ98" s="18" t="s">
        <v>89</v>
      </c>
      <c r="BK98" s="145">
        <f t="shared" si="9"/>
        <v>0</v>
      </c>
      <c r="BL98" s="18" t="s">
        <v>1153</v>
      </c>
      <c r="BM98" s="144" t="s">
        <v>8</v>
      </c>
    </row>
    <row r="99" spans="2:65" s="1" customFormat="1" ht="16.5" customHeight="1">
      <c r="B99" s="34"/>
      <c r="C99" s="168" t="s">
        <v>206</v>
      </c>
      <c r="D99" s="168" t="s">
        <v>523</v>
      </c>
      <c r="E99" s="169" t="s">
        <v>1813</v>
      </c>
      <c r="F99" s="170" t="s">
        <v>1814</v>
      </c>
      <c r="G99" s="171" t="s">
        <v>1800</v>
      </c>
      <c r="H99" s="172">
        <v>9</v>
      </c>
      <c r="I99" s="173"/>
      <c r="J99" s="174">
        <f t="shared" si="0"/>
        <v>0</v>
      </c>
      <c r="K99" s="170" t="s">
        <v>35</v>
      </c>
      <c r="L99" s="175"/>
      <c r="M99" s="176" t="s">
        <v>35</v>
      </c>
      <c r="N99" s="177" t="s">
        <v>52</v>
      </c>
      <c r="P99" s="142">
        <f t="shared" si="1"/>
        <v>0</v>
      </c>
      <c r="Q99" s="142">
        <v>0</v>
      </c>
      <c r="R99" s="142">
        <f t="shared" si="2"/>
        <v>0</v>
      </c>
      <c r="S99" s="142">
        <v>0</v>
      </c>
      <c r="T99" s="143">
        <f t="shared" si="3"/>
        <v>0</v>
      </c>
      <c r="AR99" s="144" t="s">
        <v>1153</v>
      </c>
      <c r="AT99" s="144" t="s">
        <v>523</v>
      </c>
      <c r="AU99" s="144" t="s">
        <v>103</v>
      </c>
      <c r="AY99" s="18" t="s">
        <v>386</v>
      </c>
      <c r="BE99" s="145">
        <f t="shared" si="4"/>
        <v>0</v>
      </c>
      <c r="BF99" s="145">
        <f t="shared" si="5"/>
        <v>0</v>
      </c>
      <c r="BG99" s="145">
        <f t="shared" si="6"/>
        <v>0</v>
      </c>
      <c r="BH99" s="145">
        <f t="shared" si="7"/>
        <v>0</v>
      </c>
      <c r="BI99" s="145">
        <f t="shared" si="8"/>
        <v>0</v>
      </c>
      <c r="BJ99" s="18" t="s">
        <v>89</v>
      </c>
      <c r="BK99" s="145">
        <f t="shared" si="9"/>
        <v>0</v>
      </c>
      <c r="BL99" s="18" t="s">
        <v>1153</v>
      </c>
      <c r="BM99" s="144" t="s">
        <v>511</v>
      </c>
    </row>
    <row r="100" spans="2:65" s="1" customFormat="1" ht="16.5" customHeight="1">
      <c r="B100" s="34"/>
      <c r="C100" s="168" t="s">
        <v>470</v>
      </c>
      <c r="D100" s="168" t="s">
        <v>523</v>
      </c>
      <c r="E100" s="169" t="s">
        <v>1815</v>
      </c>
      <c r="F100" s="170" t="s">
        <v>1816</v>
      </c>
      <c r="G100" s="171" t="s">
        <v>689</v>
      </c>
      <c r="H100" s="172">
        <v>230</v>
      </c>
      <c r="I100" s="173"/>
      <c r="J100" s="174">
        <f t="shared" si="0"/>
        <v>0</v>
      </c>
      <c r="K100" s="170" t="s">
        <v>35</v>
      </c>
      <c r="L100" s="175"/>
      <c r="M100" s="176" t="s">
        <v>35</v>
      </c>
      <c r="N100" s="177" t="s">
        <v>52</v>
      </c>
      <c r="P100" s="142">
        <f t="shared" si="1"/>
        <v>0</v>
      </c>
      <c r="Q100" s="142">
        <v>0</v>
      </c>
      <c r="R100" s="142">
        <f t="shared" si="2"/>
        <v>0</v>
      </c>
      <c r="S100" s="142">
        <v>0</v>
      </c>
      <c r="T100" s="143">
        <f t="shared" si="3"/>
        <v>0</v>
      </c>
      <c r="AR100" s="144" t="s">
        <v>1153</v>
      </c>
      <c r="AT100" s="144" t="s">
        <v>523</v>
      </c>
      <c r="AU100" s="144" t="s">
        <v>103</v>
      </c>
      <c r="AY100" s="18" t="s">
        <v>386</v>
      </c>
      <c r="BE100" s="145">
        <f t="shared" si="4"/>
        <v>0</v>
      </c>
      <c r="BF100" s="145">
        <f t="shared" si="5"/>
        <v>0</v>
      </c>
      <c r="BG100" s="145">
        <f t="shared" si="6"/>
        <v>0</v>
      </c>
      <c r="BH100" s="145">
        <f t="shared" si="7"/>
        <v>0</v>
      </c>
      <c r="BI100" s="145">
        <f t="shared" si="8"/>
        <v>0</v>
      </c>
      <c r="BJ100" s="18" t="s">
        <v>89</v>
      </c>
      <c r="BK100" s="145">
        <f t="shared" si="9"/>
        <v>0</v>
      </c>
      <c r="BL100" s="18" t="s">
        <v>1153</v>
      </c>
      <c r="BM100" s="144" t="s">
        <v>522</v>
      </c>
    </row>
    <row r="101" spans="2:65" s="1" customFormat="1" ht="16.5" customHeight="1">
      <c r="B101" s="34"/>
      <c r="C101" s="168" t="s">
        <v>477</v>
      </c>
      <c r="D101" s="168" t="s">
        <v>523</v>
      </c>
      <c r="E101" s="169" t="s">
        <v>1817</v>
      </c>
      <c r="F101" s="170" t="s">
        <v>1818</v>
      </c>
      <c r="G101" s="171" t="s">
        <v>689</v>
      </c>
      <c r="H101" s="172">
        <v>230</v>
      </c>
      <c r="I101" s="173"/>
      <c r="J101" s="174">
        <f t="shared" si="0"/>
        <v>0</v>
      </c>
      <c r="K101" s="170" t="s">
        <v>35</v>
      </c>
      <c r="L101" s="175"/>
      <c r="M101" s="176" t="s">
        <v>35</v>
      </c>
      <c r="N101" s="177" t="s">
        <v>52</v>
      </c>
      <c r="P101" s="142">
        <f t="shared" si="1"/>
        <v>0</v>
      </c>
      <c r="Q101" s="142">
        <v>0</v>
      </c>
      <c r="R101" s="142">
        <f t="shared" si="2"/>
        <v>0</v>
      </c>
      <c r="S101" s="142">
        <v>0</v>
      </c>
      <c r="T101" s="143">
        <f t="shared" si="3"/>
        <v>0</v>
      </c>
      <c r="AR101" s="144" t="s">
        <v>1153</v>
      </c>
      <c r="AT101" s="144" t="s">
        <v>523</v>
      </c>
      <c r="AU101" s="144" t="s">
        <v>103</v>
      </c>
      <c r="AY101" s="18" t="s">
        <v>386</v>
      </c>
      <c r="BE101" s="145">
        <f t="shared" si="4"/>
        <v>0</v>
      </c>
      <c r="BF101" s="145">
        <f t="shared" si="5"/>
        <v>0</v>
      </c>
      <c r="BG101" s="145">
        <f t="shared" si="6"/>
        <v>0</v>
      </c>
      <c r="BH101" s="145">
        <f t="shared" si="7"/>
        <v>0</v>
      </c>
      <c r="BI101" s="145">
        <f t="shared" si="8"/>
        <v>0</v>
      </c>
      <c r="BJ101" s="18" t="s">
        <v>89</v>
      </c>
      <c r="BK101" s="145">
        <f t="shared" si="9"/>
        <v>0</v>
      </c>
      <c r="BL101" s="18" t="s">
        <v>1153</v>
      </c>
      <c r="BM101" s="144" t="s">
        <v>535</v>
      </c>
    </row>
    <row r="102" spans="2:65" s="1" customFormat="1" ht="16.5" customHeight="1">
      <c r="B102" s="34"/>
      <c r="C102" s="168" t="s">
        <v>483</v>
      </c>
      <c r="D102" s="168" t="s">
        <v>523</v>
      </c>
      <c r="E102" s="169" t="s">
        <v>1819</v>
      </c>
      <c r="F102" s="170" t="s">
        <v>1820</v>
      </c>
      <c r="G102" s="171" t="s">
        <v>1800</v>
      </c>
      <c r="H102" s="172">
        <v>9</v>
      </c>
      <c r="I102" s="173"/>
      <c r="J102" s="174">
        <f t="shared" si="0"/>
        <v>0</v>
      </c>
      <c r="K102" s="170" t="s">
        <v>35</v>
      </c>
      <c r="L102" s="175"/>
      <c r="M102" s="176" t="s">
        <v>35</v>
      </c>
      <c r="N102" s="177" t="s">
        <v>52</v>
      </c>
      <c r="P102" s="142">
        <f t="shared" si="1"/>
        <v>0</v>
      </c>
      <c r="Q102" s="142">
        <v>0</v>
      </c>
      <c r="R102" s="142">
        <f t="shared" si="2"/>
        <v>0</v>
      </c>
      <c r="S102" s="142">
        <v>0</v>
      </c>
      <c r="T102" s="143">
        <f t="shared" si="3"/>
        <v>0</v>
      </c>
      <c r="AR102" s="144" t="s">
        <v>1153</v>
      </c>
      <c r="AT102" s="144" t="s">
        <v>523</v>
      </c>
      <c r="AU102" s="144" t="s">
        <v>103</v>
      </c>
      <c r="AY102" s="18" t="s">
        <v>386</v>
      </c>
      <c r="BE102" s="145">
        <f t="shared" si="4"/>
        <v>0</v>
      </c>
      <c r="BF102" s="145">
        <f t="shared" si="5"/>
        <v>0</v>
      </c>
      <c r="BG102" s="145">
        <f t="shared" si="6"/>
        <v>0</v>
      </c>
      <c r="BH102" s="145">
        <f t="shared" si="7"/>
        <v>0</v>
      </c>
      <c r="BI102" s="145">
        <f t="shared" si="8"/>
        <v>0</v>
      </c>
      <c r="BJ102" s="18" t="s">
        <v>89</v>
      </c>
      <c r="BK102" s="145">
        <f t="shared" si="9"/>
        <v>0</v>
      </c>
      <c r="BL102" s="18" t="s">
        <v>1153</v>
      </c>
      <c r="BM102" s="144" t="s">
        <v>549</v>
      </c>
    </row>
    <row r="103" spans="2:65" s="1" customFormat="1" ht="16.5" customHeight="1">
      <c r="B103" s="34"/>
      <c r="C103" s="168" t="s">
        <v>493</v>
      </c>
      <c r="D103" s="168" t="s">
        <v>523</v>
      </c>
      <c r="E103" s="169" t="s">
        <v>1821</v>
      </c>
      <c r="F103" s="170" t="s">
        <v>1822</v>
      </c>
      <c r="G103" s="171" t="s">
        <v>689</v>
      </c>
      <c r="H103" s="172">
        <v>72</v>
      </c>
      <c r="I103" s="173"/>
      <c r="J103" s="174">
        <f t="shared" si="0"/>
        <v>0</v>
      </c>
      <c r="K103" s="170" t="s">
        <v>35</v>
      </c>
      <c r="L103" s="175"/>
      <c r="M103" s="176" t="s">
        <v>35</v>
      </c>
      <c r="N103" s="177" t="s">
        <v>52</v>
      </c>
      <c r="P103" s="142">
        <f t="shared" si="1"/>
        <v>0</v>
      </c>
      <c r="Q103" s="142">
        <v>0</v>
      </c>
      <c r="R103" s="142">
        <f t="shared" si="2"/>
        <v>0</v>
      </c>
      <c r="S103" s="142">
        <v>0</v>
      </c>
      <c r="T103" s="143">
        <f t="shared" si="3"/>
        <v>0</v>
      </c>
      <c r="AR103" s="144" t="s">
        <v>1153</v>
      </c>
      <c r="AT103" s="144" t="s">
        <v>523</v>
      </c>
      <c r="AU103" s="144" t="s">
        <v>103</v>
      </c>
      <c r="AY103" s="18" t="s">
        <v>386</v>
      </c>
      <c r="BE103" s="145">
        <f t="shared" si="4"/>
        <v>0</v>
      </c>
      <c r="BF103" s="145">
        <f t="shared" si="5"/>
        <v>0</v>
      </c>
      <c r="BG103" s="145">
        <f t="shared" si="6"/>
        <v>0</v>
      </c>
      <c r="BH103" s="145">
        <f t="shared" si="7"/>
        <v>0</v>
      </c>
      <c r="BI103" s="145">
        <f t="shared" si="8"/>
        <v>0</v>
      </c>
      <c r="BJ103" s="18" t="s">
        <v>89</v>
      </c>
      <c r="BK103" s="145">
        <f t="shared" si="9"/>
        <v>0</v>
      </c>
      <c r="BL103" s="18" t="s">
        <v>1153</v>
      </c>
      <c r="BM103" s="144" t="s">
        <v>142</v>
      </c>
    </row>
    <row r="104" spans="2:65" s="11" customFormat="1" ht="20.85" customHeight="1">
      <c r="B104" s="121"/>
      <c r="D104" s="122" t="s">
        <v>80</v>
      </c>
      <c r="E104" s="131" t="s">
        <v>1823</v>
      </c>
      <c r="F104" s="131" t="s">
        <v>1795</v>
      </c>
      <c r="I104" s="124"/>
      <c r="J104" s="132">
        <f>BK104</f>
        <v>0</v>
      </c>
      <c r="L104" s="121"/>
      <c r="M104" s="126"/>
      <c r="P104" s="127">
        <f>SUM(P105:P113)</f>
        <v>0</v>
      </c>
      <c r="R104" s="127">
        <f>SUM(R105:R113)</f>
        <v>0</v>
      </c>
      <c r="T104" s="128">
        <f>SUM(T105:T113)</f>
        <v>0</v>
      </c>
      <c r="AR104" s="122" t="s">
        <v>103</v>
      </c>
      <c r="AT104" s="129" t="s">
        <v>80</v>
      </c>
      <c r="AU104" s="129" t="s">
        <v>91</v>
      </c>
      <c r="AY104" s="122" t="s">
        <v>386</v>
      </c>
      <c r="BK104" s="130">
        <f>SUM(BK105:BK113)</f>
        <v>0</v>
      </c>
    </row>
    <row r="105" spans="2:65" s="1" customFormat="1" ht="16.5" customHeight="1">
      <c r="B105" s="34"/>
      <c r="C105" s="133" t="s">
        <v>8</v>
      </c>
      <c r="D105" s="133" t="s">
        <v>390</v>
      </c>
      <c r="E105" s="134" t="s">
        <v>1824</v>
      </c>
      <c r="F105" s="135" t="s">
        <v>1825</v>
      </c>
      <c r="G105" s="136" t="s">
        <v>689</v>
      </c>
      <c r="H105" s="137">
        <v>20</v>
      </c>
      <c r="I105" s="138"/>
      <c r="J105" s="139">
        <f t="shared" ref="J105:J113" si="10">ROUND(I105*H105,2)</f>
        <v>0</v>
      </c>
      <c r="K105" s="135" t="s">
        <v>35</v>
      </c>
      <c r="L105" s="34"/>
      <c r="M105" s="140" t="s">
        <v>35</v>
      </c>
      <c r="N105" s="141" t="s">
        <v>52</v>
      </c>
      <c r="P105" s="142">
        <f t="shared" ref="P105:P113" si="11">O105*H105</f>
        <v>0</v>
      </c>
      <c r="Q105" s="142">
        <v>0</v>
      </c>
      <c r="R105" s="142">
        <f t="shared" ref="R105:R113" si="12">Q105*H105</f>
        <v>0</v>
      </c>
      <c r="S105" s="142">
        <v>0</v>
      </c>
      <c r="T105" s="143">
        <f t="shared" ref="T105:T113" si="13">S105*H105</f>
        <v>0</v>
      </c>
      <c r="AR105" s="144" t="s">
        <v>803</v>
      </c>
      <c r="AT105" s="144" t="s">
        <v>390</v>
      </c>
      <c r="AU105" s="144" t="s">
        <v>103</v>
      </c>
      <c r="AY105" s="18" t="s">
        <v>386</v>
      </c>
      <c r="BE105" s="145">
        <f t="shared" ref="BE105:BE113" si="14">IF(N105="základní",J105,0)</f>
        <v>0</v>
      </c>
      <c r="BF105" s="145">
        <f t="shared" ref="BF105:BF113" si="15">IF(N105="snížená",J105,0)</f>
        <v>0</v>
      </c>
      <c r="BG105" s="145">
        <f t="shared" ref="BG105:BG113" si="16">IF(N105="zákl. přenesená",J105,0)</f>
        <v>0</v>
      </c>
      <c r="BH105" s="145">
        <f t="shared" ref="BH105:BH113" si="17">IF(N105="sníž. přenesená",J105,0)</f>
        <v>0</v>
      </c>
      <c r="BI105" s="145">
        <f t="shared" ref="BI105:BI113" si="18">IF(N105="nulová",J105,0)</f>
        <v>0</v>
      </c>
      <c r="BJ105" s="18" t="s">
        <v>89</v>
      </c>
      <c r="BK105" s="145">
        <f t="shared" ref="BK105:BK113" si="19">ROUND(I105*H105,2)</f>
        <v>0</v>
      </c>
      <c r="BL105" s="18" t="s">
        <v>803</v>
      </c>
      <c r="BM105" s="144" t="s">
        <v>731</v>
      </c>
    </row>
    <row r="106" spans="2:65" s="1" customFormat="1" ht="16.5" customHeight="1">
      <c r="B106" s="34"/>
      <c r="C106" s="133" t="s">
        <v>505</v>
      </c>
      <c r="D106" s="133" t="s">
        <v>390</v>
      </c>
      <c r="E106" s="134" t="s">
        <v>1826</v>
      </c>
      <c r="F106" s="135" t="s">
        <v>1827</v>
      </c>
      <c r="G106" s="136" t="s">
        <v>1800</v>
      </c>
      <c r="H106" s="137">
        <v>3</v>
      </c>
      <c r="I106" s="138"/>
      <c r="J106" s="139">
        <f t="shared" si="10"/>
        <v>0</v>
      </c>
      <c r="K106" s="135" t="s">
        <v>35</v>
      </c>
      <c r="L106" s="34"/>
      <c r="M106" s="140" t="s">
        <v>35</v>
      </c>
      <c r="N106" s="141" t="s">
        <v>52</v>
      </c>
      <c r="P106" s="142">
        <f t="shared" si="11"/>
        <v>0</v>
      </c>
      <c r="Q106" s="142">
        <v>0</v>
      </c>
      <c r="R106" s="142">
        <f t="shared" si="12"/>
        <v>0</v>
      </c>
      <c r="S106" s="142">
        <v>0</v>
      </c>
      <c r="T106" s="143">
        <f t="shared" si="13"/>
        <v>0</v>
      </c>
      <c r="AR106" s="144" t="s">
        <v>803</v>
      </c>
      <c r="AT106" s="144" t="s">
        <v>390</v>
      </c>
      <c r="AU106" s="144" t="s">
        <v>103</v>
      </c>
      <c r="AY106" s="18" t="s">
        <v>386</v>
      </c>
      <c r="BE106" s="145">
        <f t="shared" si="14"/>
        <v>0</v>
      </c>
      <c r="BF106" s="145">
        <f t="shared" si="15"/>
        <v>0</v>
      </c>
      <c r="BG106" s="145">
        <f t="shared" si="16"/>
        <v>0</v>
      </c>
      <c r="BH106" s="145">
        <f t="shared" si="17"/>
        <v>0</v>
      </c>
      <c r="BI106" s="145">
        <f t="shared" si="18"/>
        <v>0</v>
      </c>
      <c r="BJ106" s="18" t="s">
        <v>89</v>
      </c>
      <c r="BK106" s="145">
        <f t="shared" si="19"/>
        <v>0</v>
      </c>
      <c r="BL106" s="18" t="s">
        <v>803</v>
      </c>
      <c r="BM106" s="144" t="s">
        <v>744</v>
      </c>
    </row>
    <row r="107" spans="2:65" s="1" customFormat="1" ht="16.5" customHeight="1">
      <c r="B107" s="34"/>
      <c r="C107" s="133" t="s">
        <v>511</v>
      </c>
      <c r="D107" s="133" t="s">
        <v>390</v>
      </c>
      <c r="E107" s="134" t="s">
        <v>1828</v>
      </c>
      <c r="F107" s="135" t="s">
        <v>1829</v>
      </c>
      <c r="G107" s="136" t="s">
        <v>1800</v>
      </c>
      <c r="H107" s="137">
        <v>9</v>
      </c>
      <c r="I107" s="138"/>
      <c r="J107" s="139">
        <f t="shared" si="10"/>
        <v>0</v>
      </c>
      <c r="K107" s="135" t="s">
        <v>35</v>
      </c>
      <c r="L107" s="34"/>
      <c r="M107" s="140" t="s">
        <v>35</v>
      </c>
      <c r="N107" s="141" t="s">
        <v>52</v>
      </c>
      <c r="P107" s="142">
        <f t="shared" si="11"/>
        <v>0</v>
      </c>
      <c r="Q107" s="142">
        <v>0</v>
      </c>
      <c r="R107" s="142">
        <f t="shared" si="12"/>
        <v>0</v>
      </c>
      <c r="S107" s="142">
        <v>0</v>
      </c>
      <c r="T107" s="143">
        <f t="shared" si="13"/>
        <v>0</v>
      </c>
      <c r="AR107" s="144" t="s">
        <v>803</v>
      </c>
      <c r="AT107" s="144" t="s">
        <v>390</v>
      </c>
      <c r="AU107" s="144" t="s">
        <v>103</v>
      </c>
      <c r="AY107" s="18" t="s">
        <v>386</v>
      </c>
      <c r="BE107" s="145">
        <f t="shared" si="14"/>
        <v>0</v>
      </c>
      <c r="BF107" s="145">
        <f t="shared" si="15"/>
        <v>0</v>
      </c>
      <c r="BG107" s="145">
        <f t="shared" si="16"/>
        <v>0</v>
      </c>
      <c r="BH107" s="145">
        <f t="shared" si="17"/>
        <v>0</v>
      </c>
      <c r="BI107" s="145">
        <f t="shared" si="18"/>
        <v>0</v>
      </c>
      <c r="BJ107" s="18" t="s">
        <v>89</v>
      </c>
      <c r="BK107" s="145">
        <f t="shared" si="19"/>
        <v>0</v>
      </c>
      <c r="BL107" s="18" t="s">
        <v>803</v>
      </c>
      <c r="BM107" s="144" t="s">
        <v>757</v>
      </c>
    </row>
    <row r="108" spans="2:65" s="1" customFormat="1" ht="16.5" customHeight="1">
      <c r="B108" s="34"/>
      <c r="C108" s="133" t="s">
        <v>517</v>
      </c>
      <c r="D108" s="133" t="s">
        <v>390</v>
      </c>
      <c r="E108" s="134" t="s">
        <v>1830</v>
      </c>
      <c r="F108" s="135" t="s">
        <v>1831</v>
      </c>
      <c r="G108" s="136" t="s">
        <v>1800</v>
      </c>
      <c r="H108" s="137">
        <v>9</v>
      </c>
      <c r="I108" s="138"/>
      <c r="J108" s="139">
        <f t="shared" si="10"/>
        <v>0</v>
      </c>
      <c r="K108" s="135" t="s">
        <v>35</v>
      </c>
      <c r="L108" s="34"/>
      <c r="M108" s="140" t="s">
        <v>35</v>
      </c>
      <c r="N108" s="141" t="s">
        <v>52</v>
      </c>
      <c r="P108" s="142">
        <f t="shared" si="11"/>
        <v>0</v>
      </c>
      <c r="Q108" s="142">
        <v>0</v>
      </c>
      <c r="R108" s="142">
        <f t="shared" si="12"/>
        <v>0</v>
      </c>
      <c r="S108" s="142">
        <v>0</v>
      </c>
      <c r="T108" s="143">
        <f t="shared" si="13"/>
        <v>0</v>
      </c>
      <c r="AR108" s="144" t="s">
        <v>803</v>
      </c>
      <c r="AT108" s="144" t="s">
        <v>390</v>
      </c>
      <c r="AU108" s="144" t="s">
        <v>103</v>
      </c>
      <c r="AY108" s="18" t="s">
        <v>386</v>
      </c>
      <c r="BE108" s="145">
        <f t="shared" si="14"/>
        <v>0</v>
      </c>
      <c r="BF108" s="145">
        <f t="shared" si="15"/>
        <v>0</v>
      </c>
      <c r="BG108" s="145">
        <f t="shared" si="16"/>
        <v>0</v>
      </c>
      <c r="BH108" s="145">
        <f t="shared" si="17"/>
        <v>0</v>
      </c>
      <c r="BI108" s="145">
        <f t="shared" si="18"/>
        <v>0</v>
      </c>
      <c r="BJ108" s="18" t="s">
        <v>89</v>
      </c>
      <c r="BK108" s="145">
        <f t="shared" si="19"/>
        <v>0</v>
      </c>
      <c r="BL108" s="18" t="s">
        <v>803</v>
      </c>
      <c r="BM108" s="144" t="s">
        <v>768</v>
      </c>
    </row>
    <row r="109" spans="2:65" s="1" customFormat="1" ht="16.5" customHeight="1">
      <c r="B109" s="34"/>
      <c r="C109" s="133" t="s">
        <v>522</v>
      </c>
      <c r="D109" s="133" t="s">
        <v>390</v>
      </c>
      <c r="E109" s="134" t="s">
        <v>1832</v>
      </c>
      <c r="F109" s="135" t="s">
        <v>1833</v>
      </c>
      <c r="G109" s="136" t="s">
        <v>1800</v>
      </c>
      <c r="H109" s="137">
        <v>8</v>
      </c>
      <c r="I109" s="138"/>
      <c r="J109" s="139">
        <f t="shared" si="10"/>
        <v>0</v>
      </c>
      <c r="K109" s="135" t="s">
        <v>35</v>
      </c>
      <c r="L109" s="34"/>
      <c r="M109" s="140" t="s">
        <v>35</v>
      </c>
      <c r="N109" s="141" t="s">
        <v>52</v>
      </c>
      <c r="P109" s="142">
        <f t="shared" si="11"/>
        <v>0</v>
      </c>
      <c r="Q109" s="142">
        <v>0</v>
      </c>
      <c r="R109" s="142">
        <f t="shared" si="12"/>
        <v>0</v>
      </c>
      <c r="S109" s="142">
        <v>0</v>
      </c>
      <c r="T109" s="143">
        <f t="shared" si="13"/>
        <v>0</v>
      </c>
      <c r="AR109" s="144" t="s">
        <v>803</v>
      </c>
      <c r="AT109" s="144" t="s">
        <v>390</v>
      </c>
      <c r="AU109" s="144" t="s">
        <v>103</v>
      </c>
      <c r="AY109" s="18" t="s">
        <v>386</v>
      </c>
      <c r="BE109" s="145">
        <f t="shared" si="14"/>
        <v>0</v>
      </c>
      <c r="BF109" s="145">
        <f t="shared" si="15"/>
        <v>0</v>
      </c>
      <c r="BG109" s="145">
        <f t="shared" si="16"/>
        <v>0</v>
      </c>
      <c r="BH109" s="145">
        <f t="shared" si="17"/>
        <v>0</v>
      </c>
      <c r="BI109" s="145">
        <f t="shared" si="18"/>
        <v>0</v>
      </c>
      <c r="BJ109" s="18" t="s">
        <v>89</v>
      </c>
      <c r="BK109" s="145">
        <f t="shared" si="19"/>
        <v>0</v>
      </c>
      <c r="BL109" s="18" t="s">
        <v>803</v>
      </c>
      <c r="BM109" s="144" t="s">
        <v>777</v>
      </c>
    </row>
    <row r="110" spans="2:65" s="1" customFormat="1" ht="21.75" customHeight="1">
      <c r="B110" s="34"/>
      <c r="C110" s="133" t="s">
        <v>529</v>
      </c>
      <c r="D110" s="133" t="s">
        <v>390</v>
      </c>
      <c r="E110" s="134" t="s">
        <v>1834</v>
      </c>
      <c r="F110" s="135" t="s">
        <v>1835</v>
      </c>
      <c r="G110" s="136" t="s">
        <v>689</v>
      </c>
      <c r="H110" s="137">
        <v>230</v>
      </c>
      <c r="I110" s="138"/>
      <c r="J110" s="139">
        <f t="shared" si="10"/>
        <v>0</v>
      </c>
      <c r="K110" s="135" t="s">
        <v>35</v>
      </c>
      <c r="L110" s="34"/>
      <c r="M110" s="140" t="s">
        <v>35</v>
      </c>
      <c r="N110" s="141" t="s">
        <v>52</v>
      </c>
      <c r="P110" s="142">
        <f t="shared" si="11"/>
        <v>0</v>
      </c>
      <c r="Q110" s="142">
        <v>0</v>
      </c>
      <c r="R110" s="142">
        <f t="shared" si="12"/>
        <v>0</v>
      </c>
      <c r="S110" s="142">
        <v>0</v>
      </c>
      <c r="T110" s="143">
        <f t="shared" si="13"/>
        <v>0</v>
      </c>
      <c r="AR110" s="144" t="s">
        <v>803</v>
      </c>
      <c r="AT110" s="144" t="s">
        <v>390</v>
      </c>
      <c r="AU110" s="144" t="s">
        <v>103</v>
      </c>
      <c r="AY110" s="18" t="s">
        <v>386</v>
      </c>
      <c r="BE110" s="145">
        <f t="shared" si="14"/>
        <v>0</v>
      </c>
      <c r="BF110" s="145">
        <f t="shared" si="15"/>
        <v>0</v>
      </c>
      <c r="BG110" s="145">
        <f t="shared" si="16"/>
        <v>0</v>
      </c>
      <c r="BH110" s="145">
        <f t="shared" si="17"/>
        <v>0</v>
      </c>
      <c r="BI110" s="145">
        <f t="shared" si="18"/>
        <v>0</v>
      </c>
      <c r="BJ110" s="18" t="s">
        <v>89</v>
      </c>
      <c r="BK110" s="145">
        <f t="shared" si="19"/>
        <v>0</v>
      </c>
      <c r="BL110" s="18" t="s">
        <v>803</v>
      </c>
      <c r="BM110" s="144" t="s">
        <v>784</v>
      </c>
    </row>
    <row r="111" spans="2:65" s="1" customFormat="1" ht="16.5" customHeight="1">
      <c r="B111" s="34"/>
      <c r="C111" s="133" t="s">
        <v>535</v>
      </c>
      <c r="D111" s="133" t="s">
        <v>390</v>
      </c>
      <c r="E111" s="134" t="s">
        <v>1836</v>
      </c>
      <c r="F111" s="135" t="s">
        <v>1837</v>
      </c>
      <c r="G111" s="136" t="s">
        <v>1800</v>
      </c>
      <c r="H111" s="137">
        <v>64</v>
      </c>
      <c r="I111" s="138"/>
      <c r="J111" s="139">
        <f t="shared" si="10"/>
        <v>0</v>
      </c>
      <c r="K111" s="135" t="s">
        <v>35</v>
      </c>
      <c r="L111" s="34"/>
      <c r="M111" s="140" t="s">
        <v>35</v>
      </c>
      <c r="N111" s="141" t="s">
        <v>52</v>
      </c>
      <c r="P111" s="142">
        <f t="shared" si="11"/>
        <v>0</v>
      </c>
      <c r="Q111" s="142">
        <v>0</v>
      </c>
      <c r="R111" s="142">
        <f t="shared" si="12"/>
        <v>0</v>
      </c>
      <c r="S111" s="142">
        <v>0</v>
      </c>
      <c r="T111" s="143">
        <f t="shared" si="13"/>
        <v>0</v>
      </c>
      <c r="AR111" s="144" t="s">
        <v>803</v>
      </c>
      <c r="AT111" s="144" t="s">
        <v>390</v>
      </c>
      <c r="AU111" s="144" t="s">
        <v>103</v>
      </c>
      <c r="AY111" s="18" t="s">
        <v>386</v>
      </c>
      <c r="BE111" s="145">
        <f t="shared" si="14"/>
        <v>0</v>
      </c>
      <c r="BF111" s="145">
        <f t="shared" si="15"/>
        <v>0</v>
      </c>
      <c r="BG111" s="145">
        <f t="shared" si="16"/>
        <v>0</v>
      </c>
      <c r="BH111" s="145">
        <f t="shared" si="17"/>
        <v>0</v>
      </c>
      <c r="BI111" s="145">
        <f t="shared" si="18"/>
        <v>0</v>
      </c>
      <c r="BJ111" s="18" t="s">
        <v>89</v>
      </c>
      <c r="BK111" s="145">
        <f t="shared" si="19"/>
        <v>0</v>
      </c>
      <c r="BL111" s="18" t="s">
        <v>803</v>
      </c>
      <c r="BM111" s="144" t="s">
        <v>793</v>
      </c>
    </row>
    <row r="112" spans="2:65" s="1" customFormat="1" ht="21.75" customHeight="1">
      <c r="B112" s="34"/>
      <c r="C112" s="133" t="s">
        <v>542</v>
      </c>
      <c r="D112" s="133" t="s">
        <v>390</v>
      </c>
      <c r="E112" s="134" t="s">
        <v>1838</v>
      </c>
      <c r="F112" s="135" t="s">
        <v>1839</v>
      </c>
      <c r="G112" s="136" t="s">
        <v>689</v>
      </c>
      <c r="H112" s="137">
        <v>230</v>
      </c>
      <c r="I112" s="138"/>
      <c r="J112" s="139">
        <f t="shared" si="10"/>
        <v>0</v>
      </c>
      <c r="K112" s="135" t="s">
        <v>35</v>
      </c>
      <c r="L112" s="34"/>
      <c r="M112" s="140" t="s">
        <v>35</v>
      </c>
      <c r="N112" s="141" t="s">
        <v>52</v>
      </c>
      <c r="P112" s="142">
        <f t="shared" si="11"/>
        <v>0</v>
      </c>
      <c r="Q112" s="142">
        <v>0</v>
      </c>
      <c r="R112" s="142">
        <f t="shared" si="12"/>
        <v>0</v>
      </c>
      <c r="S112" s="142">
        <v>0</v>
      </c>
      <c r="T112" s="143">
        <f t="shared" si="13"/>
        <v>0</v>
      </c>
      <c r="AR112" s="144" t="s">
        <v>803</v>
      </c>
      <c r="AT112" s="144" t="s">
        <v>390</v>
      </c>
      <c r="AU112" s="144" t="s">
        <v>103</v>
      </c>
      <c r="AY112" s="18" t="s">
        <v>386</v>
      </c>
      <c r="BE112" s="145">
        <f t="shared" si="14"/>
        <v>0</v>
      </c>
      <c r="BF112" s="145">
        <f t="shared" si="15"/>
        <v>0</v>
      </c>
      <c r="BG112" s="145">
        <f t="shared" si="16"/>
        <v>0</v>
      </c>
      <c r="BH112" s="145">
        <f t="shared" si="17"/>
        <v>0</v>
      </c>
      <c r="BI112" s="145">
        <f t="shared" si="18"/>
        <v>0</v>
      </c>
      <c r="BJ112" s="18" t="s">
        <v>89</v>
      </c>
      <c r="BK112" s="145">
        <f t="shared" si="19"/>
        <v>0</v>
      </c>
      <c r="BL112" s="18" t="s">
        <v>803</v>
      </c>
      <c r="BM112" s="144" t="s">
        <v>803</v>
      </c>
    </row>
    <row r="113" spans="2:65" s="1" customFormat="1" ht="16.5" customHeight="1">
      <c r="B113" s="34"/>
      <c r="C113" s="133" t="s">
        <v>549</v>
      </c>
      <c r="D113" s="133" t="s">
        <v>390</v>
      </c>
      <c r="E113" s="134" t="s">
        <v>1840</v>
      </c>
      <c r="F113" s="135" t="s">
        <v>1841</v>
      </c>
      <c r="G113" s="136" t="s">
        <v>689</v>
      </c>
      <c r="H113" s="137">
        <v>72</v>
      </c>
      <c r="I113" s="138"/>
      <c r="J113" s="139">
        <f t="shared" si="10"/>
        <v>0</v>
      </c>
      <c r="K113" s="135" t="s">
        <v>35</v>
      </c>
      <c r="L113" s="34"/>
      <c r="M113" s="140" t="s">
        <v>35</v>
      </c>
      <c r="N113" s="141" t="s">
        <v>52</v>
      </c>
      <c r="P113" s="142">
        <f t="shared" si="11"/>
        <v>0</v>
      </c>
      <c r="Q113" s="142">
        <v>0</v>
      </c>
      <c r="R113" s="142">
        <f t="shared" si="12"/>
        <v>0</v>
      </c>
      <c r="S113" s="142">
        <v>0</v>
      </c>
      <c r="T113" s="143">
        <f t="shared" si="13"/>
        <v>0</v>
      </c>
      <c r="AR113" s="144" t="s">
        <v>803</v>
      </c>
      <c r="AT113" s="144" t="s">
        <v>390</v>
      </c>
      <c r="AU113" s="144" t="s">
        <v>103</v>
      </c>
      <c r="AY113" s="18" t="s">
        <v>386</v>
      </c>
      <c r="BE113" s="145">
        <f t="shared" si="14"/>
        <v>0</v>
      </c>
      <c r="BF113" s="145">
        <f t="shared" si="15"/>
        <v>0</v>
      </c>
      <c r="BG113" s="145">
        <f t="shared" si="16"/>
        <v>0</v>
      </c>
      <c r="BH113" s="145">
        <f t="shared" si="17"/>
        <v>0</v>
      </c>
      <c r="BI113" s="145">
        <f t="shared" si="18"/>
        <v>0</v>
      </c>
      <c r="BJ113" s="18" t="s">
        <v>89</v>
      </c>
      <c r="BK113" s="145">
        <f t="shared" si="19"/>
        <v>0</v>
      </c>
      <c r="BL113" s="18" t="s">
        <v>803</v>
      </c>
      <c r="BM113" s="144" t="s">
        <v>808</v>
      </c>
    </row>
    <row r="114" spans="2:65" s="11" customFormat="1" ht="20.85" customHeight="1">
      <c r="B114" s="121"/>
      <c r="D114" s="122" t="s">
        <v>80</v>
      </c>
      <c r="E114" s="131" t="s">
        <v>1842</v>
      </c>
      <c r="F114" s="131" t="s">
        <v>1843</v>
      </c>
      <c r="I114" s="124"/>
      <c r="J114" s="132">
        <f>BK114</f>
        <v>0</v>
      </c>
      <c r="L114" s="121"/>
      <c r="M114" s="126"/>
      <c r="P114" s="127">
        <f>SUM(P115:P124)</f>
        <v>0</v>
      </c>
      <c r="R114" s="127">
        <f>SUM(R115:R124)</f>
        <v>0</v>
      </c>
      <c r="T114" s="128">
        <f>SUM(T115:T124)</f>
        <v>0</v>
      </c>
      <c r="AR114" s="122" t="s">
        <v>103</v>
      </c>
      <c r="AT114" s="129" t="s">
        <v>80</v>
      </c>
      <c r="AU114" s="129" t="s">
        <v>91</v>
      </c>
      <c r="AY114" s="122" t="s">
        <v>386</v>
      </c>
      <c r="BK114" s="130">
        <f>SUM(BK115:BK124)</f>
        <v>0</v>
      </c>
    </row>
    <row r="115" spans="2:65" s="1" customFormat="1" ht="16.5" customHeight="1">
      <c r="B115" s="34"/>
      <c r="C115" s="133" t="s">
        <v>7</v>
      </c>
      <c r="D115" s="133" t="s">
        <v>390</v>
      </c>
      <c r="E115" s="134" t="s">
        <v>1844</v>
      </c>
      <c r="F115" s="135" t="s">
        <v>1845</v>
      </c>
      <c r="G115" s="136" t="s">
        <v>1846</v>
      </c>
      <c r="H115" s="137">
        <v>3</v>
      </c>
      <c r="I115" s="138"/>
      <c r="J115" s="139">
        <f t="shared" ref="J115:J124" si="20">ROUND(I115*H115,2)</f>
        <v>0</v>
      </c>
      <c r="K115" s="135" t="s">
        <v>35</v>
      </c>
      <c r="L115" s="34"/>
      <c r="M115" s="140" t="s">
        <v>35</v>
      </c>
      <c r="N115" s="141" t="s">
        <v>52</v>
      </c>
      <c r="P115" s="142">
        <f t="shared" ref="P115:P124" si="21">O115*H115</f>
        <v>0</v>
      </c>
      <c r="Q115" s="142">
        <v>0</v>
      </c>
      <c r="R115" s="142">
        <f t="shared" ref="R115:R124" si="22">Q115*H115</f>
        <v>0</v>
      </c>
      <c r="S115" s="142">
        <v>0</v>
      </c>
      <c r="T115" s="143">
        <f t="shared" ref="T115:T124" si="23">S115*H115</f>
        <v>0</v>
      </c>
      <c r="AR115" s="144" t="s">
        <v>803</v>
      </c>
      <c r="AT115" s="144" t="s">
        <v>390</v>
      </c>
      <c r="AU115" s="144" t="s">
        <v>103</v>
      </c>
      <c r="AY115" s="18" t="s">
        <v>386</v>
      </c>
      <c r="BE115" s="145">
        <f t="shared" ref="BE115:BE124" si="24">IF(N115="základní",J115,0)</f>
        <v>0</v>
      </c>
      <c r="BF115" s="145">
        <f t="shared" ref="BF115:BF124" si="25">IF(N115="snížená",J115,0)</f>
        <v>0</v>
      </c>
      <c r="BG115" s="145">
        <f t="shared" ref="BG115:BG124" si="26">IF(N115="zákl. přenesená",J115,0)</f>
        <v>0</v>
      </c>
      <c r="BH115" s="145">
        <f t="shared" ref="BH115:BH124" si="27">IF(N115="sníž. přenesená",J115,0)</f>
        <v>0</v>
      </c>
      <c r="BI115" s="145">
        <f t="shared" ref="BI115:BI124" si="28">IF(N115="nulová",J115,0)</f>
        <v>0</v>
      </c>
      <c r="BJ115" s="18" t="s">
        <v>89</v>
      </c>
      <c r="BK115" s="145">
        <f t="shared" ref="BK115:BK124" si="29">ROUND(I115*H115,2)</f>
        <v>0</v>
      </c>
      <c r="BL115" s="18" t="s">
        <v>803</v>
      </c>
      <c r="BM115" s="144" t="s">
        <v>1112</v>
      </c>
    </row>
    <row r="116" spans="2:65" s="1" customFormat="1" ht="16.5" customHeight="1">
      <c r="B116" s="34"/>
      <c r="C116" s="133" t="s">
        <v>142</v>
      </c>
      <c r="D116" s="133" t="s">
        <v>390</v>
      </c>
      <c r="E116" s="134" t="s">
        <v>1847</v>
      </c>
      <c r="F116" s="135" t="s">
        <v>1848</v>
      </c>
      <c r="G116" s="136" t="s">
        <v>1846</v>
      </c>
      <c r="H116" s="137">
        <v>9</v>
      </c>
      <c r="I116" s="138"/>
      <c r="J116" s="139">
        <f t="shared" si="20"/>
        <v>0</v>
      </c>
      <c r="K116" s="135" t="s">
        <v>35</v>
      </c>
      <c r="L116" s="34"/>
      <c r="M116" s="140" t="s">
        <v>35</v>
      </c>
      <c r="N116" s="141" t="s">
        <v>52</v>
      </c>
      <c r="P116" s="142">
        <f t="shared" si="21"/>
        <v>0</v>
      </c>
      <c r="Q116" s="142">
        <v>0</v>
      </c>
      <c r="R116" s="142">
        <f t="shared" si="22"/>
        <v>0</v>
      </c>
      <c r="S116" s="142">
        <v>0</v>
      </c>
      <c r="T116" s="143">
        <f t="shared" si="23"/>
        <v>0</v>
      </c>
      <c r="AR116" s="144" t="s">
        <v>803</v>
      </c>
      <c r="AT116" s="144" t="s">
        <v>390</v>
      </c>
      <c r="AU116" s="144" t="s">
        <v>103</v>
      </c>
      <c r="AY116" s="18" t="s">
        <v>386</v>
      </c>
      <c r="BE116" s="145">
        <f t="shared" si="24"/>
        <v>0</v>
      </c>
      <c r="BF116" s="145">
        <f t="shared" si="25"/>
        <v>0</v>
      </c>
      <c r="BG116" s="145">
        <f t="shared" si="26"/>
        <v>0</v>
      </c>
      <c r="BH116" s="145">
        <f t="shared" si="27"/>
        <v>0</v>
      </c>
      <c r="BI116" s="145">
        <f t="shared" si="28"/>
        <v>0</v>
      </c>
      <c r="BJ116" s="18" t="s">
        <v>89</v>
      </c>
      <c r="BK116" s="145">
        <f t="shared" si="29"/>
        <v>0</v>
      </c>
      <c r="BL116" s="18" t="s">
        <v>803</v>
      </c>
      <c r="BM116" s="144" t="s">
        <v>1121</v>
      </c>
    </row>
    <row r="117" spans="2:65" s="1" customFormat="1" ht="16.5" customHeight="1">
      <c r="B117" s="34"/>
      <c r="C117" s="133" t="s">
        <v>563</v>
      </c>
      <c r="D117" s="133" t="s">
        <v>390</v>
      </c>
      <c r="E117" s="134" t="s">
        <v>944</v>
      </c>
      <c r="F117" s="135" t="s">
        <v>1849</v>
      </c>
      <c r="G117" s="136" t="s">
        <v>1850</v>
      </c>
      <c r="H117" s="137">
        <v>1</v>
      </c>
      <c r="I117" s="138"/>
      <c r="J117" s="139">
        <f t="shared" si="20"/>
        <v>0</v>
      </c>
      <c r="K117" s="135" t="s">
        <v>35</v>
      </c>
      <c r="L117" s="34"/>
      <c r="M117" s="140" t="s">
        <v>35</v>
      </c>
      <c r="N117" s="141" t="s">
        <v>52</v>
      </c>
      <c r="P117" s="142">
        <f t="shared" si="21"/>
        <v>0</v>
      </c>
      <c r="Q117" s="142">
        <v>0</v>
      </c>
      <c r="R117" s="142">
        <f t="shared" si="22"/>
        <v>0</v>
      </c>
      <c r="S117" s="142">
        <v>0</v>
      </c>
      <c r="T117" s="143">
        <f t="shared" si="23"/>
        <v>0</v>
      </c>
      <c r="AR117" s="144" t="s">
        <v>803</v>
      </c>
      <c r="AT117" s="144" t="s">
        <v>390</v>
      </c>
      <c r="AU117" s="144" t="s">
        <v>103</v>
      </c>
      <c r="AY117" s="18" t="s">
        <v>386</v>
      </c>
      <c r="BE117" s="145">
        <f t="shared" si="24"/>
        <v>0</v>
      </c>
      <c r="BF117" s="145">
        <f t="shared" si="25"/>
        <v>0</v>
      </c>
      <c r="BG117" s="145">
        <f t="shared" si="26"/>
        <v>0</v>
      </c>
      <c r="BH117" s="145">
        <f t="shared" si="27"/>
        <v>0</v>
      </c>
      <c r="BI117" s="145">
        <f t="shared" si="28"/>
        <v>0</v>
      </c>
      <c r="BJ117" s="18" t="s">
        <v>89</v>
      </c>
      <c r="BK117" s="145">
        <f t="shared" si="29"/>
        <v>0</v>
      </c>
      <c r="BL117" s="18" t="s">
        <v>803</v>
      </c>
      <c r="BM117" s="144" t="s">
        <v>1851</v>
      </c>
    </row>
    <row r="118" spans="2:65" s="1" customFormat="1" ht="16.5" customHeight="1">
      <c r="B118" s="34"/>
      <c r="C118" s="133" t="s">
        <v>568</v>
      </c>
      <c r="D118" s="133" t="s">
        <v>390</v>
      </c>
      <c r="E118" s="134" t="s">
        <v>1852</v>
      </c>
      <c r="F118" s="135" t="s">
        <v>1853</v>
      </c>
      <c r="G118" s="136" t="s">
        <v>1850</v>
      </c>
      <c r="H118" s="137">
        <v>1</v>
      </c>
      <c r="I118" s="138"/>
      <c r="J118" s="139">
        <f t="shared" si="20"/>
        <v>0</v>
      </c>
      <c r="K118" s="135" t="s">
        <v>35</v>
      </c>
      <c r="L118" s="34"/>
      <c r="M118" s="140" t="s">
        <v>35</v>
      </c>
      <c r="N118" s="141" t="s">
        <v>52</v>
      </c>
      <c r="P118" s="142">
        <f t="shared" si="21"/>
        <v>0</v>
      </c>
      <c r="Q118" s="142">
        <v>0</v>
      </c>
      <c r="R118" s="142">
        <f t="shared" si="22"/>
        <v>0</v>
      </c>
      <c r="S118" s="142">
        <v>0</v>
      </c>
      <c r="T118" s="143">
        <f t="shared" si="23"/>
        <v>0</v>
      </c>
      <c r="AR118" s="144" t="s">
        <v>803</v>
      </c>
      <c r="AT118" s="144" t="s">
        <v>390</v>
      </c>
      <c r="AU118" s="144" t="s">
        <v>103</v>
      </c>
      <c r="AY118" s="18" t="s">
        <v>386</v>
      </c>
      <c r="BE118" s="145">
        <f t="shared" si="24"/>
        <v>0</v>
      </c>
      <c r="BF118" s="145">
        <f t="shared" si="25"/>
        <v>0</v>
      </c>
      <c r="BG118" s="145">
        <f t="shared" si="26"/>
        <v>0</v>
      </c>
      <c r="BH118" s="145">
        <f t="shared" si="27"/>
        <v>0</v>
      </c>
      <c r="BI118" s="145">
        <f t="shared" si="28"/>
        <v>0</v>
      </c>
      <c r="BJ118" s="18" t="s">
        <v>89</v>
      </c>
      <c r="BK118" s="145">
        <f t="shared" si="29"/>
        <v>0</v>
      </c>
      <c r="BL118" s="18" t="s">
        <v>803</v>
      </c>
      <c r="BM118" s="144" t="s">
        <v>1854</v>
      </c>
    </row>
    <row r="119" spans="2:65" s="1" customFormat="1" ht="16.5" customHeight="1">
      <c r="B119" s="34"/>
      <c r="C119" s="168" t="s">
        <v>579</v>
      </c>
      <c r="D119" s="168" t="s">
        <v>523</v>
      </c>
      <c r="E119" s="169" t="s">
        <v>1154</v>
      </c>
      <c r="F119" s="170" t="s">
        <v>1855</v>
      </c>
      <c r="G119" s="171" t="s">
        <v>1850</v>
      </c>
      <c r="H119" s="172">
        <v>1</v>
      </c>
      <c r="I119" s="173"/>
      <c r="J119" s="174">
        <f t="shared" si="20"/>
        <v>0</v>
      </c>
      <c r="K119" s="170" t="s">
        <v>35</v>
      </c>
      <c r="L119" s="175"/>
      <c r="M119" s="176" t="s">
        <v>35</v>
      </c>
      <c r="N119" s="177" t="s">
        <v>52</v>
      </c>
      <c r="P119" s="142">
        <f t="shared" si="21"/>
        <v>0</v>
      </c>
      <c r="Q119" s="142">
        <v>0</v>
      </c>
      <c r="R119" s="142">
        <f t="shared" si="22"/>
        <v>0</v>
      </c>
      <c r="S119" s="142">
        <v>0</v>
      </c>
      <c r="T119" s="143">
        <f t="shared" si="23"/>
        <v>0</v>
      </c>
      <c r="AR119" s="144" t="s">
        <v>1856</v>
      </c>
      <c r="AT119" s="144" t="s">
        <v>523</v>
      </c>
      <c r="AU119" s="144" t="s">
        <v>103</v>
      </c>
      <c r="AY119" s="18" t="s">
        <v>386</v>
      </c>
      <c r="BE119" s="145">
        <f t="shared" si="24"/>
        <v>0</v>
      </c>
      <c r="BF119" s="145">
        <f t="shared" si="25"/>
        <v>0</v>
      </c>
      <c r="BG119" s="145">
        <f t="shared" si="26"/>
        <v>0</v>
      </c>
      <c r="BH119" s="145">
        <f t="shared" si="27"/>
        <v>0</v>
      </c>
      <c r="BI119" s="145">
        <f t="shared" si="28"/>
        <v>0</v>
      </c>
      <c r="BJ119" s="18" t="s">
        <v>89</v>
      </c>
      <c r="BK119" s="145">
        <f t="shared" si="29"/>
        <v>0</v>
      </c>
      <c r="BL119" s="18" t="s">
        <v>803</v>
      </c>
      <c r="BM119" s="144" t="s">
        <v>1857</v>
      </c>
    </row>
    <row r="120" spans="2:65" s="1" customFormat="1" ht="16.5" customHeight="1">
      <c r="B120" s="34"/>
      <c r="C120" s="168" t="s">
        <v>587</v>
      </c>
      <c r="D120" s="168" t="s">
        <v>523</v>
      </c>
      <c r="E120" s="169" t="s">
        <v>1778</v>
      </c>
      <c r="F120" s="170" t="s">
        <v>1858</v>
      </c>
      <c r="G120" s="171" t="s">
        <v>1850</v>
      </c>
      <c r="H120" s="172">
        <v>1</v>
      </c>
      <c r="I120" s="173"/>
      <c r="J120" s="174">
        <f t="shared" si="20"/>
        <v>0</v>
      </c>
      <c r="K120" s="170" t="s">
        <v>35</v>
      </c>
      <c r="L120" s="175"/>
      <c r="M120" s="176" t="s">
        <v>35</v>
      </c>
      <c r="N120" s="177" t="s">
        <v>52</v>
      </c>
      <c r="P120" s="142">
        <f t="shared" si="21"/>
        <v>0</v>
      </c>
      <c r="Q120" s="142">
        <v>0</v>
      </c>
      <c r="R120" s="142">
        <f t="shared" si="22"/>
        <v>0</v>
      </c>
      <c r="S120" s="142">
        <v>0</v>
      </c>
      <c r="T120" s="143">
        <f t="shared" si="23"/>
        <v>0</v>
      </c>
      <c r="AR120" s="144" t="s">
        <v>1856</v>
      </c>
      <c r="AT120" s="144" t="s">
        <v>523</v>
      </c>
      <c r="AU120" s="144" t="s">
        <v>103</v>
      </c>
      <c r="AY120" s="18" t="s">
        <v>386</v>
      </c>
      <c r="BE120" s="145">
        <f t="shared" si="24"/>
        <v>0</v>
      </c>
      <c r="BF120" s="145">
        <f t="shared" si="25"/>
        <v>0</v>
      </c>
      <c r="BG120" s="145">
        <f t="shared" si="26"/>
        <v>0</v>
      </c>
      <c r="BH120" s="145">
        <f t="shared" si="27"/>
        <v>0</v>
      </c>
      <c r="BI120" s="145">
        <f t="shared" si="28"/>
        <v>0</v>
      </c>
      <c r="BJ120" s="18" t="s">
        <v>89</v>
      </c>
      <c r="BK120" s="145">
        <f t="shared" si="29"/>
        <v>0</v>
      </c>
      <c r="BL120" s="18" t="s">
        <v>803</v>
      </c>
      <c r="BM120" s="144" t="s">
        <v>1859</v>
      </c>
    </row>
    <row r="121" spans="2:65" s="1" customFormat="1" ht="16.5" customHeight="1">
      <c r="B121" s="34"/>
      <c r="C121" s="133" t="s">
        <v>595</v>
      </c>
      <c r="D121" s="133" t="s">
        <v>390</v>
      </c>
      <c r="E121" s="134" t="s">
        <v>1860</v>
      </c>
      <c r="F121" s="135" t="s">
        <v>1861</v>
      </c>
      <c r="G121" s="136" t="s">
        <v>1850</v>
      </c>
      <c r="H121" s="137">
        <v>1</v>
      </c>
      <c r="I121" s="138"/>
      <c r="J121" s="139">
        <f t="shared" si="20"/>
        <v>0</v>
      </c>
      <c r="K121" s="135" t="s">
        <v>35</v>
      </c>
      <c r="L121" s="34"/>
      <c r="M121" s="140" t="s">
        <v>35</v>
      </c>
      <c r="N121" s="141" t="s">
        <v>52</v>
      </c>
      <c r="P121" s="142">
        <f t="shared" si="21"/>
        <v>0</v>
      </c>
      <c r="Q121" s="142">
        <v>0</v>
      </c>
      <c r="R121" s="142">
        <f t="shared" si="22"/>
        <v>0</v>
      </c>
      <c r="S121" s="142">
        <v>0</v>
      </c>
      <c r="T121" s="143">
        <f t="shared" si="23"/>
        <v>0</v>
      </c>
      <c r="AR121" s="144" t="s">
        <v>803</v>
      </c>
      <c r="AT121" s="144" t="s">
        <v>390</v>
      </c>
      <c r="AU121" s="144" t="s">
        <v>103</v>
      </c>
      <c r="AY121" s="18" t="s">
        <v>386</v>
      </c>
      <c r="BE121" s="145">
        <f t="shared" si="24"/>
        <v>0</v>
      </c>
      <c r="BF121" s="145">
        <f t="shared" si="25"/>
        <v>0</v>
      </c>
      <c r="BG121" s="145">
        <f t="shared" si="26"/>
        <v>0</v>
      </c>
      <c r="BH121" s="145">
        <f t="shared" si="27"/>
        <v>0</v>
      </c>
      <c r="BI121" s="145">
        <f t="shared" si="28"/>
        <v>0</v>
      </c>
      <c r="BJ121" s="18" t="s">
        <v>89</v>
      </c>
      <c r="BK121" s="145">
        <f t="shared" si="29"/>
        <v>0</v>
      </c>
      <c r="BL121" s="18" t="s">
        <v>803</v>
      </c>
      <c r="BM121" s="144" t="s">
        <v>1862</v>
      </c>
    </row>
    <row r="122" spans="2:65" s="1" customFormat="1" ht="16.5" customHeight="1">
      <c r="B122" s="34"/>
      <c r="C122" s="133" t="s">
        <v>603</v>
      </c>
      <c r="D122" s="133" t="s">
        <v>390</v>
      </c>
      <c r="E122" s="134" t="s">
        <v>1863</v>
      </c>
      <c r="F122" s="135" t="s">
        <v>1864</v>
      </c>
      <c r="G122" s="136" t="s">
        <v>1850</v>
      </c>
      <c r="H122" s="137">
        <v>1</v>
      </c>
      <c r="I122" s="138"/>
      <c r="J122" s="139">
        <f t="shared" si="20"/>
        <v>0</v>
      </c>
      <c r="K122" s="135" t="s">
        <v>35</v>
      </c>
      <c r="L122" s="34"/>
      <c r="M122" s="140" t="s">
        <v>35</v>
      </c>
      <c r="N122" s="141" t="s">
        <v>52</v>
      </c>
      <c r="P122" s="142">
        <f t="shared" si="21"/>
        <v>0</v>
      </c>
      <c r="Q122" s="142">
        <v>0</v>
      </c>
      <c r="R122" s="142">
        <f t="shared" si="22"/>
        <v>0</v>
      </c>
      <c r="S122" s="142">
        <v>0</v>
      </c>
      <c r="T122" s="143">
        <f t="shared" si="23"/>
        <v>0</v>
      </c>
      <c r="AR122" s="144" t="s">
        <v>803</v>
      </c>
      <c r="AT122" s="144" t="s">
        <v>390</v>
      </c>
      <c r="AU122" s="144" t="s">
        <v>103</v>
      </c>
      <c r="AY122" s="18" t="s">
        <v>386</v>
      </c>
      <c r="BE122" s="145">
        <f t="shared" si="24"/>
        <v>0</v>
      </c>
      <c r="BF122" s="145">
        <f t="shared" si="25"/>
        <v>0</v>
      </c>
      <c r="BG122" s="145">
        <f t="shared" si="26"/>
        <v>0</v>
      </c>
      <c r="BH122" s="145">
        <f t="shared" si="27"/>
        <v>0</v>
      </c>
      <c r="BI122" s="145">
        <f t="shared" si="28"/>
        <v>0</v>
      </c>
      <c r="BJ122" s="18" t="s">
        <v>89</v>
      </c>
      <c r="BK122" s="145">
        <f t="shared" si="29"/>
        <v>0</v>
      </c>
      <c r="BL122" s="18" t="s">
        <v>803</v>
      </c>
      <c r="BM122" s="144" t="s">
        <v>1865</v>
      </c>
    </row>
    <row r="123" spans="2:65" s="1" customFormat="1" ht="16.5" customHeight="1">
      <c r="B123" s="34"/>
      <c r="C123" s="133" t="s">
        <v>612</v>
      </c>
      <c r="D123" s="133" t="s">
        <v>390</v>
      </c>
      <c r="E123" s="134" t="s">
        <v>1866</v>
      </c>
      <c r="F123" s="135" t="s">
        <v>1867</v>
      </c>
      <c r="G123" s="136" t="s">
        <v>1850</v>
      </c>
      <c r="H123" s="137">
        <v>1</v>
      </c>
      <c r="I123" s="138"/>
      <c r="J123" s="139">
        <f t="shared" si="20"/>
        <v>0</v>
      </c>
      <c r="K123" s="135" t="s">
        <v>35</v>
      </c>
      <c r="L123" s="34"/>
      <c r="M123" s="140" t="s">
        <v>35</v>
      </c>
      <c r="N123" s="141" t="s">
        <v>52</v>
      </c>
      <c r="P123" s="142">
        <f t="shared" si="21"/>
        <v>0</v>
      </c>
      <c r="Q123" s="142">
        <v>0</v>
      </c>
      <c r="R123" s="142">
        <f t="shared" si="22"/>
        <v>0</v>
      </c>
      <c r="S123" s="142">
        <v>0</v>
      </c>
      <c r="T123" s="143">
        <f t="shared" si="23"/>
        <v>0</v>
      </c>
      <c r="AR123" s="144" t="s">
        <v>803</v>
      </c>
      <c r="AT123" s="144" t="s">
        <v>390</v>
      </c>
      <c r="AU123" s="144" t="s">
        <v>103</v>
      </c>
      <c r="AY123" s="18" t="s">
        <v>386</v>
      </c>
      <c r="BE123" s="145">
        <f t="shared" si="24"/>
        <v>0</v>
      </c>
      <c r="BF123" s="145">
        <f t="shared" si="25"/>
        <v>0</v>
      </c>
      <c r="BG123" s="145">
        <f t="shared" si="26"/>
        <v>0</v>
      </c>
      <c r="BH123" s="145">
        <f t="shared" si="27"/>
        <v>0</v>
      </c>
      <c r="BI123" s="145">
        <f t="shared" si="28"/>
        <v>0</v>
      </c>
      <c r="BJ123" s="18" t="s">
        <v>89</v>
      </c>
      <c r="BK123" s="145">
        <f t="shared" si="29"/>
        <v>0</v>
      </c>
      <c r="BL123" s="18" t="s">
        <v>803</v>
      </c>
      <c r="BM123" s="144" t="s">
        <v>1868</v>
      </c>
    </row>
    <row r="124" spans="2:65" s="1" customFormat="1" ht="16.5" customHeight="1">
      <c r="B124" s="34"/>
      <c r="C124" s="133" t="s">
        <v>617</v>
      </c>
      <c r="D124" s="133" t="s">
        <v>390</v>
      </c>
      <c r="E124" s="134" t="s">
        <v>1869</v>
      </c>
      <c r="F124" s="135" t="s">
        <v>1870</v>
      </c>
      <c r="G124" s="136" t="s">
        <v>1850</v>
      </c>
      <c r="H124" s="137">
        <v>1</v>
      </c>
      <c r="I124" s="138"/>
      <c r="J124" s="139">
        <f t="shared" si="20"/>
        <v>0</v>
      </c>
      <c r="K124" s="135" t="s">
        <v>35</v>
      </c>
      <c r="L124" s="34"/>
      <c r="M124" s="140" t="s">
        <v>35</v>
      </c>
      <c r="N124" s="141" t="s">
        <v>52</v>
      </c>
      <c r="P124" s="142">
        <f t="shared" si="21"/>
        <v>0</v>
      </c>
      <c r="Q124" s="142">
        <v>0</v>
      </c>
      <c r="R124" s="142">
        <f t="shared" si="22"/>
        <v>0</v>
      </c>
      <c r="S124" s="142">
        <v>0</v>
      </c>
      <c r="T124" s="143">
        <f t="shared" si="23"/>
        <v>0</v>
      </c>
      <c r="AR124" s="144" t="s">
        <v>803</v>
      </c>
      <c r="AT124" s="144" t="s">
        <v>390</v>
      </c>
      <c r="AU124" s="144" t="s">
        <v>103</v>
      </c>
      <c r="AY124" s="18" t="s">
        <v>386</v>
      </c>
      <c r="BE124" s="145">
        <f t="shared" si="24"/>
        <v>0</v>
      </c>
      <c r="BF124" s="145">
        <f t="shared" si="25"/>
        <v>0</v>
      </c>
      <c r="BG124" s="145">
        <f t="shared" si="26"/>
        <v>0</v>
      </c>
      <c r="BH124" s="145">
        <f t="shared" si="27"/>
        <v>0</v>
      </c>
      <c r="BI124" s="145">
        <f t="shared" si="28"/>
        <v>0</v>
      </c>
      <c r="BJ124" s="18" t="s">
        <v>89</v>
      </c>
      <c r="BK124" s="145">
        <f t="shared" si="29"/>
        <v>0</v>
      </c>
      <c r="BL124" s="18" t="s">
        <v>803</v>
      </c>
      <c r="BM124" s="144" t="s">
        <v>1871</v>
      </c>
    </row>
    <row r="125" spans="2:65" s="11" customFormat="1" ht="22.8" customHeight="1">
      <c r="B125" s="121"/>
      <c r="D125" s="122" t="s">
        <v>80</v>
      </c>
      <c r="E125" s="131" t="s">
        <v>1680</v>
      </c>
      <c r="F125" s="131" t="s">
        <v>1681</v>
      </c>
      <c r="I125" s="124"/>
      <c r="J125" s="132">
        <f>BK125</f>
        <v>0</v>
      </c>
      <c r="L125" s="121"/>
      <c r="M125" s="126"/>
      <c r="P125" s="127">
        <f>P126+P140</f>
        <v>0</v>
      </c>
      <c r="R125" s="127">
        <f>R126+R140</f>
        <v>0</v>
      </c>
      <c r="T125" s="128">
        <f>T126+T140</f>
        <v>0</v>
      </c>
      <c r="AR125" s="122" t="s">
        <v>103</v>
      </c>
      <c r="AT125" s="129" t="s">
        <v>80</v>
      </c>
      <c r="AU125" s="129" t="s">
        <v>89</v>
      </c>
      <c r="AY125" s="122" t="s">
        <v>386</v>
      </c>
      <c r="BK125" s="130">
        <f>BK126+BK140</f>
        <v>0</v>
      </c>
    </row>
    <row r="126" spans="2:65" s="11" customFormat="1" ht="20.85" customHeight="1">
      <c r="B126" s="121"/>
      <c r="D126" s="122" t="s">
        <v>80</v>
      </c>
      <c r="E126" s="131" t="s">
        <v>1872</v>
      </c>
      <c r="F126" s="131" t="s">
        <v>1873</v>
      </c>
      <c r="I126" s="124"/>
      <c r="J126" s="132">
        <f>BK126</f>
        <v>0</v>
      </c>
      <c r="L126" s="121"/>
      <c r="M126" s="126"/>
      <c r="P126" s="127">
        <f>SUM(P127:P139)</f>
        <v>0</v>
      </c>
      <c r="R126" s="127">
        <f>SUM(R127:R139)</f>
        <v>0</v>
      </c>
      <c r="T126" s="128">
        <f>SUM(T127:T139)</f>
        <v>0</v>
      </c>
      <c r="AR126" s="122" t="s">
        <v>103</v>
      </c>
      <c r="AT126" s="129" t="s">
        <v>80</v>
      </c>
      <c r="AU126" s="129" t="s">
        <v>91</v>
      </c>
      <c r="AY126" s="122" t="s">
        <v>386</v>
      </c>
      <c r="BK126" s="130">
        <f>SUM(BK127:BK139)</f>
        <v>0</v>
      </c>
    </row>
    <row r="127" spans="2:65" s="1" customFormat="1" ht="16.5" customHeight="1">
      <c r="B127" s="34"/>
      <c r="C127" s="168" t="s">
        <v>621</v>
      </c>
      <c r="D127" s="168" t="s">
        <v>523</v>
      </c>
      <c r="E127" s="169" t="s">
        <v>1874</v>
      </c>
      <c r="F127" s="170" t="s">
        <v>1875</v>
      </c>
      <c r="G127" s="171" t="s">
        <v>393</v>
      </c>
      <c r="H127" s="172">
        <v>62.8</v>
      </c>
      <c r="I127" s="173"/>
      <c r="J127" s="174">
        <f t="shared" ref="J127:J139" si="30">ROUND(I127*H127,2)</f>
        <v>0</v>
      </c>
      <c r="K127" s="170" t="s">
        <v>35</v>
      </c>
      <c r="L127" s="175"/>
      <c r="M127" s="176" t="s">
        <v>35</v>
      </c>
      <c r="N127" s="177" t="s">
        <v>52</v>
      </c>
      <c r="P127" s="142">
        <f t="shared" ref="P127:P139" si="31">O127*H127</f>
        <v>0</v>
      </c>
      <c r="Q127" s="142">
        <v>0</v>
      </c>
      <c r="R127" s="142">
        <f t="shared" ref="R127:R139" si="32">Q127*H127</f>
        <v>0</v>
      </c>
      <c r="S127" s="142">
        <v>0</v>
      </c>
      <c r="T127" s="143">
        <f t="shared" ref="T127:T139" si="33">S127*H127</f>
        <v>0</v>
      </c>
      <c r="AR127" s="144" t="s">
        <v>1153</v>
      </c>
      <c r="AT127" s="144" t="s">
        <v>523</v>
      </c>
      <c r="AU127" s="144" t="s">
        <v>103</v>
      </c>
      <c r="AY127" s="18" t="s">
        <v>386</v>
      </c>
      <c r="BE127" s="145">
        <f t="shared" ref="BE127:BE139" si="34">IF(N127="základní",J127,0)</f>
        <v>0</v>
      </c>
      <c r="BF127" s="145">
        <f t="shared" ref="BF127:BF139" si="35">IF(N127="snížená",J127,0)</f>
        <v>0</v>
      </c>
      <c r="BG127" s="145">
        <f t="shared" ref="BG127:BG139" si="36">IF(N127="zákl. přenesená",J127,0)</f>
        <v>0</v>
      </c>
      <c r="BH127" s="145">
        <f t="shared" ref="BH127:BH139" si="37">IF(N127="sníž. přenesená",J127,0)</f>
        <v>0</v>
      </c>
      <c r="BI127" s="145">
        <f t="shared" ref="BI127:BI139" si="38">IF(N127="nulová",J127,0)</f>
        <v>0</v>
      </c>
      <c r="BJ127" s="18" t="s">
        <v>89</v>
      </c>
      <c r="BK127" s="145">
        <f t="shared" ref="BK127:BK139" si="39">ROUND(I127*H127,2)</f>
        <v>0</v>
      </c>
      <c r="BL127" s="18" t="s">
        <v>1153</v>
      </c>
      <c r="BM127" s="144" t="s">
        <v>568</v>
      </c>
    </row>
    <row r="128" spans="2:65" s="1" customFormat="1" ht="16.5" customHeight="1">
      <c r="B128" s="34"/>
      <c r="C128" s="168" t="s">
        <v>624</v>
      </c>
      <c r="D128" s="168" t="s">
        <v>523</v>
      </c>
      <c r="E128" s="169" t="s">
        <v>1876</v>
      </c>
      <c r="F128" s="170" t="s">
        <v>1877</v>
      </c>
      <c r="G128" s="171" t="s">
        <v>689</v>
      </c>
      <c r="H128" s="172">
        <v>50</v>
      </c>
      <c r="I128" s="173"/>
      <c r="J128" s="174">
        <f t="shared" si="30"/>
        <v>0</v>
      </c>
      <c r="K128" s="170" t="s">
        <v>35</v>
      </c>
      <c r="L128" s="175"/>
      <c r="M128" s="176" t="s">
        <v>35</v>
      </c>
      <c r="N128" s="177" t="s">
        <v>52</v>
      </c>
      <c r="P128" s="142">
        <f t="shared" si="31"/>
        <v>0</v>
      </c>
      <c r="Q128" s="142">
        <v>0</v>
      </c>
      <c r="R128" s="142">
        <f t="shared" si="32"/>
        <v>0</v>
      </c>
      <c r="S128" s="142">
        <v>0</v>
      </c>
      <c r="T128" s="143">
        <f t="shared" si="33"/>
        <v>0</v>
      </c>
      <c r="AR128" s="144" t="s">
        <v>1153</v>
      </c>
      <c r="AT128" s="144" t="s">
        <v>523</v>
      </c>
      <c r="AU128" s="144" t="s">
        <v>103</v>
      </c>
      <c r="AY128" s="18" t="s">
        <v>386</v>
      </c>
      <c r="BE128" s="145">
        <f t="shared" si="34"/>
        <v>0</v>
      </c>
      <c r="BF128" s="145">
        <f t="shared" si="35"/>
        <v>0</v>
      </c>
      <c r="BG128" s="145">
        <f t="shared" si="36"/>
        <v>0</v>
      </c>
      <c r="BH128" s="145">
        <f t="shared" si="37"/>
        <v>0</v>
      </c>
      <c r="BI128" s="145">
        <f t="shared" si="38"/>
        <v>0</v>
      </c>
      <c r="BJ128" s="18" t="s">
        <v>89</v>
      </c>
      <c r="BK128" s="145">
        <f t="shared" si="39"/>
        <v>0</v>
      </c>
      <c r="BL128" s="18" t="s">
        <v>1153</v>
      </c>
      <c r="BM128" s="144" t="s">
        <v>587</v>
      </c>
    </row>
    <row r="129" spans="2:65" s="1" customFormat="1" ht="21.75" customHeight="1">
      <c r="B129" s="34"/>
      <c r="C129" s="168" t="s">
        <v>627</v>
      </c>
      <c r="D129" s="168" t="s">
        <v>523</v>
      </c>
      <c r="E129" s="169" t="s">
        <v>1878</v>
      </c>
      <c r="F129" s="170" t="s">
        <v>1879</v>
      </c>
      <c r="G129" s="171" t="s">
        <v>689</v>
      </c>
      <c r="H129" s="172">
        <v>50</v>
      </c>
      <c r="I129" s="173"/>
      <c r="J129" s="174">
        <f t="shared" si="30"/>
        <v>0</v>
      </c>
      <c r="K129" s="170" t="s">
        <v>35</v>
      </c>
      <c r="L129" s="175"/>
      <c r="M129" s="176" t="s">
        <v>35</v>
      </c>
      <c r="N129" s="177" t="s">
        <v>52</v>
      </c>
      <c r="P129" s="142">
        <f t="shared" si="31"/>
        <v>0</v>
      </c>
      <c r="Q129" s="142">
        <v>0</v>
      </c>
      <c r="R129" s="142">
        <f t="shared" si="32"/>
        <v>0</v>
      </c>
      <c r="S129" s="142">
        <v>0</v>
      </c>
      <c r="T129" s="143">
        <f t="shared" si="33"/>
        <v>0</v>
      </c>
      <c r="AR129" s="144" t="s">
        <v>1153</v>
      </c>
      <c r="AT129" s="144" t="s">
        <v>523</v>
      </c>
      <c r="AU129" s="144" t="s">
        <v>103</v>
      </c>
      <c r="AY129" s="18" t="s">
        <v>386</v>
      </c>
      <c r="BE129" s="145">
        <f t="shared" si="34"/>
        <v>0</v>
      </c>
      <c r="BF129" s="145">
        <f t="shared" si="35"/>
        <v>0</v>
      </c>
      <c r="BG129" s="145">
        <f t="shared" si="36"/>
        <v>0</v>
      </c>
      <c r="BH129" s="145">
        <f t="shared" si="37"/>
        <v>0</v>
      </c>
      <c r="BI129" s="145">
        <f t="shared" si="38"/>
        <v>0</v>
      </c>
      <c r="BJ129" s="18" t="s">
        <v>89</v>
      </c>
      <c r="BK129" s="145">
        <f t="shared" si="39"/>
        <v>0</v>
      </c>
      <c r="BL129" s="18" t="s">
        <v>1153</v>
      </c>
      <c r="BM129" s="144" t="s">
        <v>603</v>
      </c>
    </row>
    <row r="130" spans="2:65" s="1" customFormat="1" ht="16.5" customHeight="1">
      <c r="B130" s="34"/>
      <c r="C130" s="168" t="s">
        <v>632</v>
      </c>
      <c r="D130" s="168" t="s">
        <v>523</v>
      </c>
      <c r="E130" s="169" t="s">
        <v>1880</v>
      </c>
      <c r="F130" s="170" t="s">
        <v>1881</v>
      </c>
      <c r="G130" s="171" t="s">
        <v>1800</v>
      </c>
      <c r="H130" s="172">
        <v>8</v>
      </c>
      <c r="I130" s="173"/>
      <c r="J130" s="174">
        <f t="shared" si="30"/>
        <v>0</v>
      </c>
      <c r="K130" s="170" t="s">
        <v>35</v>
      </c>
      <c r="L130" s="175"/>
      <c r="M130" s="176" t="s">
        <v>35</v>
      </c>
      <c r="N130" s="177" t="s">
        <v>52</v>
      </c>
      <c r="P130" s="142">
        <f t="shared" si="31"/>
        <v>0</v>
      </c>
      <c r="Q130" s="142">
        <v>0</v>
      </c>
      <c r="R130" s="142">
        <f t="shared" si="32"/>
        <v>0</v>
      </c>
      <c r="S130" s="142">
        <v>0</v>
      </c>
      <c r="T130" s="143">
        <f t="shared" si="33"/>
        <v>0</v>
      </c>
      <c r="AR130" s="144" t="s">
        <v>1153</v>
      </c>
      <c r="AT130" s="144" t="s">
        <v>523</v>
      </c>
      <c r="AU130" s="144" t="s">
        <v>103</v>
      </c>
      <c r="AY130" s="18" t="s">
        <v>386</v>
      </c>
      <c r="BE130" s="145">
        <f t="shared" si="34"/>
        <v>0</v>
      </c>
      <c r="BF130" s="145">
        <f t="shared" si="35"/>
        <v>0</v>
      </c>
      <c r="BG130" s="145">
        <f t="shared" si="36"/>
        <v>0</v>
      </c>
      <c r="BH130" s="145">
        <f t="shared" si="37"/>
        <v>0</v>
      </c>
      <c r="BI130" s="145">
        <f t="shared" si="38"/>
        <v>0</v>
      </c>
      <c r="BJ130" s="18" t="s">
        <v>89</v>
      </c>
      <c r="BK130" s="145">
        <f t="shared" si="39"/>
        <v>0</v>
      </c>
      <c r="BL130" s="18" t="s">
        <v>1153</v>
      </c>
      <c r="BM130" s="144" t="s">
        <v>617</v>
      </c>
    </row>
    <row r="131" spans="2:65" s="1" customFormat="1" ht="16.5" customHeight="1">
      <c r="B131" s="34"/>
      <c r="C131" s="168" t="s">
        <v>640</v>
      </c>
      <c r="D131" s="168" t="s">
        <v>523</v>
      </c>
      <c r="E131" s="169" t="s">
        <v>1874</v>
      </c>
      <c r="F131" s="170" t="s">
        <v>1875</v>
      </c>
      <c r="G131" s="171" t="s">
        <v>393</v>
      </c>
      <c r="H131" s="172">
        <v>15.76</v>
      </c>
      <c r="I131" s="173"/>
      <c r="J131" s="174">
        <f t="shared" si="30"/>
        <v>0</v>
      </c>
      <c r="K131" s="170" t="s">
        <v>35</v>
      </c>
      <c r="L131" s="175"/>
      <c r="M131" s="176" t="s">
        <v>35</v>
      </c>
      <c r="N131" s="177" t="s">
        <v>52</v>
      </c>
      <c r="P131" s="142">
        <f t="shared" si="31"/>
        <v>0</v>
      </c>
      <c r="Q131" s="142">
        <v>0</v>
      </c>
      <c r="R131" s="142">
        <f t="shared" si="32"/>
        <v>0</v>
      </c>
      <c r="S131" s="142">
        <v>0</v>
      </c>
      <c r="T131" s="143">
        <f t="shared" si="33"/>
        <v>0</v>
      </c>
      <c r="AR131" s="144" t="s">
        <v>1153</v>
      </c>
      <c r="AT131" s="144" t="s">
        <v>523</v>
      </c>
      <c r="AU131" s="144" t="s">
        <v>103</v>
      </c>
      <c r="AY131" s="18" t="s">
        <v>386</v>
      </c>
      <c r="BE131" s="145">
        <f t="shared" si="34"/>
        <v>0</v>
      </c>
      <c r="BF131" s="145">
        <f t="shared" si="35"/>
        <v>0</v>
      </c>
      <c r="BG131" s="145">
        <f t="shared" si="36"/>
        <v>0</v>
      </c>
      <c r="BH131" s="145">
        <f t="shared" si="37"/>
        <v>0</v>
      </c>
      <c r="BI131" s="145">
        <f t="shared" si="38"/>
        <v>0</v>
      </c>
      <c r="BJ131" s="18" t="s">
        <v>89</v>
      </c>
      <c r="BK131" s="145">
        <f t="shared" si="39"/>
        <v>0</v>
      </c>
      <c r="BL131" s="18" t="s">
        <v>1153</v>
      </c>
      <c r="BM131" s="144" t="s">
        <v>624</v>
      </c>
    </row>
    <row r="132" spans="2:65" s="1" customFormat="1" ht="16.5" customHeight="1">
      <c r="B132" s="34"/>
      <c r="C132" s="168" t="s">
        <v>651</v>
      </c>
      <c r="D132" s="168" t="s">
        <v>523</v>
      </c>
      <c r="E132" s="169" t="s">
        <v>1882</v>
      </c>
      <c r="F132" s="170" t="s">
        <v>1883</v>
      </c>
      <c r="G132" s="171" t="s">
        <v>393</v>
      </c>
      <c r="H132" s="172">
        <v>13.7</v>
      </c>
      <c r="I132" s="173"/>
      <c r="J132" s="174">
        <f t="shared" si="30"/>
        <v>0</v>
      </c>
      <c r="K132" s="170" t="s">
        <v>35</v>
      </c>
      <c r="L132" s="175"/>
      <c r="M132" s="176" t="s">
        <v>35</v>
      </c>
      <c r="N132" s="177" t="s">
        <v>52</v>
      </c>
      <c r="P132" s="142">
        <f t="shared" si="31"/>
        <v>0</v>
      </c>
      <c r="Q132" s="142">
        <v>0</v>
      </c>
      <c r="R132" s="142">
        <f t="shared" si="32"/>
        <v>0</v>
      </c>
      <c r="S132" s="142">
        <v>0</v>
      </c>
      <c r="T132" s="143">
        <f t="shared" si="33"/>
        <v>0</v>
      </c>
      <c r="AR132" s="144" t="s">
        <v>1153</v>
      </c>
      <c r="AT132" s="144" t="s">
        <v>523</v>
      </c>
      <c r="AU132" s="144" t="s">
        <v>103</v>
      </c>
      <c r="AY132" s="18" t="s">
        <v>386</v>
      </c>
      <c r="BE132" s="145">
        <f t="shared" si="34"/>
        <v>0</v>
      </c>
      <c r="BF132" s="145">
        <f t="shared" si="35"/>
        <v>0</v>
      </c>
      <c r="BG132" s="145">
        <f t="shared" si="36"/>
        <v>0</v>
      </c>
      <c r="BH132" s="145">
        <f t="shared" si="37"/>
        <v>0</v>
      </c>
      <c r="BI132" s="145">
        <f t="shared" si="38"/>
        <v>0</v>
      </c>
      <c r="BJ132" s="18" t="s">
        <v>89</v>
      </c>
      <c r="BK132" s="145">
        <f t="shared" si="39"/>
        <v>0</v>
      </c>
      <c r="BL132" s="18" t="s">
        <v>1153</v>
      </c>
      <c r="BM132" s="144" t="s">
        <v>632</v>
      </c>
    </row>
    <row r="133" spans="2:65" s="1" customFormat="1" ht="16.5" customHeight="1">
      <c r="B133" s="34"/>
      <c r="C133" s="168" t="s">
        <v>660</v>
      </c>
      <c r="D133" s="168" t="s">
        <v>523</v>
      </c>
      <c r="E133" s="169" t="s">
        <v>1884</v>
      </c>
      <c r="F133" s="170" t="s">
        <v>1885</v>
      </c>
      <c r="G133" s="171" t="s">
        <v>1800</v>
      </c>
      <c r="H133" s="172">
        <v>274</v>
      </c>
      <c r="I133" s="173"/>
      <c r="J133" s="174">
        <f t="shared" si="30"/>
        <v>0</v>
      </c>
      <c r="K133" s="170" t="s">
        <v>35</v>
      </c>
      <c r="L133" s="175"/>
      <c r="M133" s="176" t="s">
        <v>35</v>
      </c>
      <c r="N133" s="177" t="s">
        <v>52</v>
      </c>
      <c r="P133" s="142">
        <f t="shared" si="31"/>
        <v>0</v>
      </c>
      <c r="Q133" s="142">
        <v>0</v>
      </c>
      <c r="R133" s="142">
        <f t="shared" si="32"/>
        <v>0</v>
      </c>
      <c r="S133" s="142">
        <v>0</v>
      </c>
      <c r="T133" s="143">
        <f t="shared" si="33"/>
        <v>0</v>
      </c>
      <c r="AR133" s="144" t="s">
        <v>1153</v>
      </c>
      <c r="AT133" s="144" t="s">
        <v>523</v>
      </c>
      <c r="AU133" s="144" t="s">
        <v>103</v>
      </c>
      <c r="AY133" s="18" t="s">
        <v>386</v>
      </c>
      <c r="BE133" s="145">
        <f t="shared" si="34"/>
        <v>0</v>
      </c>
      <c r="BF133" s="145">
        <f t="shared" si="35"/>
        <v>0</v>
      </c>
      <c r="BG133" s="145">
        <f t="shared" si="36"/>
        <v>0</v>
      </c>
      <c r="BH133" s="145">
        <f t="shared" si="37"/>
        <v>0</v>
      </c>
      <c r="BI133" s="145">
        <f t="shared" si="38"/>
        <v>0</v>
      </c>
      <c r="BJ133" s="18" t="s">
        <v>89</v>
      </c>
      <c r="BK133" s="145">
        <f t="shared" si="39"/>
        <v>0</v>
      </c>
      <c r="BL133" s="18" t="s">
        <v>1153</v>
      </c>
      <c r="BM133" s="144" t="s">
        <v>651</v>
      </c>
    </row>
    <row r="134" spans="2:65" s="1" customFormat="1" ht="16.5" customHeight="1">
      <c r="B134" s="34"/>
      <c r="C134" s="168" t="s">
        <v>663</v>
      </c>
      <c r="D134" s="168" t="s">
        <v>523</v>
      </c>
      <c r="E134" s="169" t="s">
        <v>1876</v>
      </c>
      <c r="F134" s="170" t="s">
        <v>1877</v>
      </c>
      <c r="G134" s="171" t="s">
        <v>689</v>
      </c>
      <c r="H134" s="172">
        <v>137</v>
      </c>
      <c r="I134" s="173"/>
      <c r="J134" s="174">
        <f t="shared" si="30"/>
        <v>0</v>
      </c>
      <c r="K134" s="170" t="s">
        <v>35</v>
      </c>
      <c r="L134" s="175"/>
      <c r="M134" s="176" t="s">
        <v>35</v>
      </c>
      <c r="N134" s="177" t="s">
        <v>52</v>
      </c>
      <c r="P134" s="142">
        <f t="shared" si="31"/>
        <v>0</v>
      </c>
      <c r="Q134" s="142">
        <v>0</v>
      </c>
      <c r="R134" s="142">
        <f t="shared" si="32"/>
        <v>0</v>
      </c>
      <c r="S134" s="142">
        <v>0</v>
      </c>
      <c r="T134" s="143">
        <f t="shared" si="33"/>
        <v>0</v>
      </c>
      <c r="AR134" s="144" t="s">
        <v>1153</v>
      </c>
      <c r="AT134" s="144" t="s">
        <v>523</v>
      </c>
      <c r="AU134" s="144" t="s">
        <v>103</v>
      </c>
      <c r="AY134" s="18" t="s">
        <v>386</v>
      </c>
      <c r="BE134" s="145">
        <f t="shared" si="34"/>
        <v>0</v>
      </c>
      <c r="BF134" s="145">
        <f t="shared" si="35"/>
        <v>0</v>
      </c>
      <c r="BG134" s="145">
        <f t="shared" si="36"/>
        <v>0</v>
      </c>
      <c r="BH134" s="145">
        <f t="shared" si="37"/>
        <v>0</v>
      </c>
      <c r="BI134" s="145">
        <f t="shared" si="38"/>
        <v>0</v>
      </c>
      <c r="BJ134" s="18" t="s">
        <v>89</v>
      </c>
      <c r="BK134" s="145">
        <f t="shared" si="39"/>
        <v>0</v>
      </c>
      <c r="BL134" s="18" t="s">
        <v>1153</v>
      </c>
      <c r="BM134" s="144" t="s">
        <v>663</v>
      </c>
    </row>
    <row r="135" spans="2:65" s="1" customFormat="1" ht="16.5" customHeight="1">
      <c r="B135" s="34"/>
      <c r="C135" s="168" t="s">
        <v>665</v>
      </c>
      <c r="D135" s="168" t="s">
        <v>523</v>
      </c>
      <c r="E135" s="169" t="s">
        <v>1876</v>
      </c>
      <c r="F135" s="170" t="s">
        <v>1877</v>
      </c>
      <c r="G135" s="171" t="s">
        <v>689</v>
      </c>
      <c r="H135" s="172">
        <v>3</v>
      </c>
      <c r="I135" s="173"/>
      <c r="J135" s="174">
        <f t="shared" si="30"/>
        <v>0</v>
      </c>
      <c r="K135" s="170" t="s">
        <v>35</v>
      </c>
      <c r="L135" s="175"/>
      <c r="M135" s="176" t="s">
        <v>35</v>
      </c>
      <c r="N135" s="177" t="s">
        <v>52</v>
      </c>
      <c r="P135" s="142">
        <f t="shared" si="31"/>
        <v>0</v>
      </c>
      <c r="Q135" s="142">
        <v>0</v>
      </c>
      <c r="R135" s="142">
        <f t="shared" si="32"/>
        <v>0</v>
      </c>
      <c r="S135" s="142">
        <v>0</v>
      </c>
      <c r="T135" s="143">
        <f t="shared" si="33"/>
        <v>0</v>
      </c>
      <c r="AR135" s="144" t="s">
        <v>1153</v>
      </c>
      <c r="AT135" s="144" t="s">
        <v>523</v>
      </c>
      <c r="AU135" s="144" t="s">
        <v>103</v>
      </c>
      <c r="AY135" s="18" t="s">
        <v>386</v>
      </c>
      <c r="BE135" s="145">
        <f t="shared" si="34"/>
        <v>0</v>
      </c>
      <c r="BF135" s="145">
        <f t="shared" si="35"/>
        <v>0</v>
      </c>
      <c r="BG135" s="145">
        <f t="shared" si="36"/>
        <v>0</v>
      </c>
      <c r="BH135" s="145">
        <f t="shared" si="37"/>
        <v>0</v>
      </c>
      <c r="BI135" s="145">
        <f t="shared" si="38"/>
        <v>0</v>
      </c>
      <c r="BJ135" s="18" t="s">
        <v>89</v>
      </c>
      <c r="BK135" s="145">
        <f t="shared" si="39"/>
        <v>0</v>
      </c>
      <c r="BL135" s="18" t="s">
        <v>1153</v>
      </c>
      <c r="BM135" s="144" t="s">
        <v>668</v>
      </c>
    </row>
    <row r="136" spans="2:65" s="1" customFormat="1" ht="21.75" customHeight="1">
      <c r="B136" s="34"/>
      <c r="C136" s="168" t="s">
        <v>668</v>
      </c>
      <c r="D136" s="168" t="s">
        <v>523</v>
      </c>
      <c r="E136" s="169" t="s">
        <v>1878</v>
      </c>
      <c r="F136" s="170" t="s">
        <v>1879</v>
      </c>
      <c r="G136" s="171" t="s">
        <v>689</v>
      </c>
      <c r="H136" s="172">
        <v>6</v>
      </c>
      <c r="I136" s="173"/>
      <c r="J136" s="174">
        <f t="shared" si="30"/>
        <v>0</v>
      </c>
      <c r="K136" s="170" t="s">
        <v>35</v>
      </c>
      <c r="L136" s="175"/>
      <c r="M136" s="176" t="s">
        <v>35</v>
      </c>
      <c r="N136" s="177" t="s">
        <v>52</v>
      </c>
      <c r="P136" s="142">
        <f t="shared" si="31"/>
        <v>0</v>
      </c>
      <c r="Q136" s="142">
        <v>0</v>
      </c>
      <c r="R136" s="142">
        <f t="shared" si="32"/>
        <v>0</v>
      </c>
      <c r="S136" s="142">
        <v>0</v>
      </c>
      <c r="T136" s="143">
        <f t="shared" si="33"/>
        <v>0</v>
      </c>
      <c r="AR136" s="144" t="s">
        <v>1153</v>
      </c>
      <c r="AT136" s="144" t="s">
        <v>523</v>
      </c>
      <c r="AU136" s="144" t="s">
        <v>103</v>
      </c>
      <c r="AY136" s="18" t="s">
        <v>386</v>
      </c>
      <c r="BE136" s="145">
        <f t="shared" si="34"/>
        <v>0</v>
      </c>
      <c r="BF136" s="145">
        <f t="shared" si="35"/>
        <v>0</v>
      </c>
      <c r="BG136" s="145">
        <f t="shared" si="36"/>
        <v>0</v>
      </c>
      <c r="BH136" s="145">
        <f t="shared" si="37"/>
        <v>0</v>
      </c>
      <c r="BI136" s="145">
        <f t="shared" si="38"/>
        <v>0</v>
      </c>
      <c r="BJ136" s="18" t="s">
        <v>89</v>
      </c>
      <c r="BK136" s="145">
        <f t="shared" si="39"/>
        <v>0</v>
      </c>
      <c r="BL136" s="18" t="s">
        <v>1153</v>
      </c>
      <c r="BM136" s="144" t="s">
        <v>681</v>
      </c>
    </row>
    <row r="137" spans="2:65" s="1" customFormat="1" ht="16.5" customHeight="1">
      <c r="B137" s="34"/>
      <c r="C137" s="168" t="s">
        <v>675</v>
      </c>
      <c r="D137" s="168" t="s">
        <v>523</v>
      </c>
      <c r="E137" s="169" t="s">
        <v>1880</v>
      </c>
      <c r="F137" s="170" t="s">
        <v>1881</v>
      </c>
      <c r="G137" s="171" t="s">
        <v>1800</v>
      </c>
      <c r="H137" s="172">
        <v>1</v>
      </c>
      <c r="I137" s="173"/>
      <c r="J137" s="174">
        <f t="shared" si="30"/>
        <v>0</v>
      </c>
      <c r="K137" s="170" t="s">
        <v>35</v>
      </c>
      <c r="L137" s="175"/>
      <c r="M137" s="176" t="s">
        <v>35</v>
      </c>
      <c r="N137" s="177" t="s">
        <v>52</v>
      </c>
      <c r="P137" s="142">
        <f t="shared" si="31"/>
        <v>0</v>
      </c>
      <c r="Q137" s="142">
        <v>0</v>
      </c>
      <c r="R137" s="142">
        <f t="shared" si="32"/>
        <v>0</v>
      </c>
      <c r="S137" s="142">
        <v>0</v>
      </c>
      <c r="T137" s="143">
        <f t="shared" si="33"/>
        <v>0</v>
      </c>
      <c r="AR137" s="144" t="s">
        <v>1153</v>
      </c>
      <c r="AT137" s="144" t="s">
        <v>523</v>
      </c>
      <c r="AU137" s="144" t="s">
        <v>103</v>
      </c>
      <c r="AY137" s="18" t="s">
        <v>386</v>
      </c>
      <c r="BE137" s="145">
        <f t="shared" si="34"/>
        <v>0</v>
      </c>
      <c r="BF137" s="145">
        <f t="shared" si="35"/>
        <v>0</v>
      </c>
      <c r="BG137" s="145">
        <f t="shared" si="36"/>
        <v>0</v>
      </c>
      <c r="BH137" s="145">
        <f t="shared" si="37"/>
        <v>0</v>
      </c>
      <c r="BI137" s="145">
        <f t="shared" si="38"/>
        <v>0</v>
      </c>
      <c r="BJ137" s="18" t="s">
        <v>89</v>
      </c>
      <c r="BK137" s="145">
        <f t="shared" si="39"/>
        <v>0</v>
      </c>
      <c r="BL137" s="18" t="s">
        <v>1153</v>
      </c>
      <c r="BM137" s="144" t="s">
        <v>696</v>
      </c>
    </row>
    <row r="138" spans="2:65" s="1" customFormat="1" ht="16.5" customHeight="1">
      <c r="B138" s="34"/>
      <c r="C138" s="168" t="s">
        <v>681</v>
      </c>
      <c r="D138" s="168" t="s">
        <v>523</v>
      </c>
      <c r="E138" s="169" t="s">
        <v>1886</v>
      </c>
      <c r="F138" s="170" t="s">
        <v>1887</v>
      </c>
      <c r="G138" s="171" t="s">
        <v>393</v>
      </c>
      <c r="H138" s="172">
        <v>3.06</v>
      </c>
      <c r="I138" s="173"/>
      <c r="J138" s="174">
        <f t="shared" si="30"/>
        <v>0</v>
      </c>
      <c r="K138" s="170" t="s">
        <v>35</v>
      </c>
      <c r="L138" s="175"/>
      <c r="M138" s="176" t="s">
        <v>35</v>
      </c>
      <c r="N138" s="177" t="s">
        <v>52</v>
      </c>
      <c r="P138" s="142">
        <f t="shared" si="31"/>
        <v>0</v>
      </c>
      <c r="Q138" s="142">
        <v>0</v>
      </c>
      <c r="R138" s="142">
        <f t="shared" si="32"/>
        <v>0</v>
      </c>
      <c r="S138" s="142">
        <v>0</v>
      </c>
      <c r="T138" s="143">
        <f t="shared" si="33"/>
        <v>0</v>
      </c>
      <c r="AR138" s="144" t="s">
        <v>1153</v>
      </c>
      <c r="AT138" s="144" t="s">
        <v>523</v>
      </c>
      <c r="AU138" s="144" t="s">
        <v>103</v>
      </c>
      <c r="AY138" s="18" t="s">
        <v>386</v>
      </c>
      <c r="BE138" s="145">
        <f t="shared" si="34"/>
        <v>0</v>
      </c>
      <c r="BF138" s="145">
        <f t="shared" si="35"/>
        <v>0</v>
      </c>
      <c r="BG138" s="145">
        <f t="shared" si="36"/>
        <v>0</v>
      </c>
      <c r="BH138" s="145">
        <f t="shared" si="37"/>
        <v>0</v>
      </c>
      <c r="BI138" s="145">
        <f t="shared" si="38"/>
        <v>0</v>
      </c>
      <c r="BJ138" s="18" t="s">
        <v>89</v>
      </c>
      <c r="BK138" s="145">
        <f t="shared" si="39"/>
        <v>0</v>
      </c>
      <c r="BL138" s="18" t="s">
        <v>1153</v>
      </c>
      <c r="BM138" s="144" t="s">
        <v>709</v>
      </c>
    </row>
    <row r="139" spans="2:65" s="1" customFormat="1" ht="16.5" customHeight="1">
      <c r="B139" s="34"/>
      <c r="C139" s="168" t="s">
        <v>686</v>
      </c>
      <c r="D139" s="168" t="s">
        <v>523</v>
      </c>
      <c r="E139" s="169" t="s">
        <v>1888</v>
      </c>
      <c r="F139" s="170" t="s">
        <v>1889</v>
      </c>
      <c r="G139" s="171" t="s">
        <v>1800</v>
      </c>
      <c r="H139" s="172">
        <v>9</v>
      </c>
      <c r="I139" s="173"/>
      <c r="J139" s="174">
        <f t="shared" si="30"/>
        <v>0</v>
      </c>
      <c r="K139" s="170" t="s">
        <v>35</v>
      </c>
      <c r="L139" s="175"/>
      <c r="M139" s="176" t="s">
        <v>35</v>
      </c>
      <c r="N139" s="177" t="s">
        <v>52</v>
      </c>
      <c r="P139" s="142">
        <f t="shared" si="31"/>
        <v>0</v>
      </c>
      <c r="Q139" s="142">
        <v>0</v>
      </c>
      <c r="R139" s="142">
        <f t="shared" si="32"/>
        <v>0</v>
      </c>
      <c r="S139" s="142">
        <v>0</v>
      </c>
      <c r="T139" s="143">
        <f t="shared" si="33"/>
        <v>0</v>
      </c>
      <c r="AR139" s="144" t="s">
        <v>1153</v>
      </c>
      <c r="AT139" s="144" t="s">
        <v>523</v>
      </c>
      <c r="AU139" s="144" t="s">
        <v>103</v>
      </c>
      <c r="AY139" s="18" t="s">
        <v>386</v>
      </c>
      <c r="BE139" s="145">
        <f t="shared" si="34"/>
        <v>0</v>
      </c>
      <c r="BF139" s="145">
        <f t="shared" si="35"/>
        <v>0</v>
      </c>
      <c r="BG139" s="145">
        <f t="shared" si="36"/>
        <v>0</v>
      </c>
      <c r="BH139" s="145">
        <f t="shared" si="37"/>
        <v>0</v>
      </c>
      <c r="BI139" s="145">
        <f t="shared" si="38"/>
        <v>0</v>
      </c>
      <c r="BJ139" s="18" t="s">
        <v>89</v>
      </c>
      <c r="BK139" s="145">
        <f t="shared" si="39"/>
        <v>0</v>
      </c>
      <c r="BL139" s="18" t="s">
        <v>1153</v>
      </c>
      <c r="BM139" s="144" t="s">
        <v>719</v>
      </c>
    </row>
    <row r="140" spans="2:65" s="11" customFormat="1" ht="20.85" customHeight="1">
      <c r="B140" s="121"/>
      <c r="D140" s="122" t="s">
        <v>80</v>
      </c>
      <c r="E140" s="131" t="s">
        <v>1890</v>
      </c>
      <c r="F140" s="131" t="s">
        <v>387</v>
      </c>
      <c r="I140" s="124"/>
      <c r="J140" s="132">
        <f>BK140</f>
        <v>0</v>
      </c>
      <c r="L140" s="121"/>
      <c r="M140" s="126"/>
      <c r="P140" s="127">
        <f>SUM(P141:P166)</f>
        <v>0</v>
      </c>
      <c r="R140" s="127">
        <f>SUM(R141:R166)</f>
        <v>0</v>
      </c>
      <c r="T140" s="128">
        <f>SUM(T141:T166)</f>
        <v>0</v>
      </c>
      <c r="AR140" s="122" t="s">
        <v>103</v>
      </c>
      <c r="AT140" s="129" t="s">
        <v>80</v>
      </c>
      <c r="AU140" s="129" t="s">
        <v>91</v>
      </c>
      <c r="AY140" s="122" t="s">
        <v>386</v>
      </c>
      <c r="BK140" s="130">
        <f>SUM(BK141:BK166)</f>
        <v>0</v>
      </c>
    </row>
    <row r="141" spans="2:65" s="1" customFormat="1" ht="21.75" customHeight="1">
      <c r="B141" s="34"/>
      <c r="C141" s="133" t="s">
        <v>696</v>
      </c>
      <c r="D141" s="133" t="s">
        <v>390</v>
      </c>
      <c r="E141" s="134" t="s">
        <v>1891</v>
      </c>
      <c r="F141" s="135" t="s">
        <v>1892</v>
      </c>
      <c r="G141" s="136" t="s">
        <v>689</v>
      </c>
      <c r="H141" s="137">
        <v>50</v>
      </c>
      <c r="I141" s="138"/>
      <c r="J141" s="139">
        <f t="shared" ref="J141:J166" si="40">ROUND(I141*H141,2)</f>
        <v>0</v>
      </c>
      <c r="K141" s="135" t="s">
        <v>35</v>
      </c>
      <c r="L141" s="34"/>
      <c r="M141" s="140" t="s">
        <v>35</v>
      </c>
      <c r="N141" s="141" t="s">
        <v>52</v>
      </c>
      <c r="P141" s="142">
        <f t="shared" ref="P141:P166" si="41">O141*H141</f>
        <v>0</v>
      </c>
      <c r="Q141" s="142">
        <v>0</v>
      </c>
      <c r="R141" s="142">
        <f t="shared" ref="R141:R166" si="42">Q141*H141</f>
        <v>0</v>
      </c>
      <c r="S141" s="142">
        <v>0</v>
      </c>
      <c r="T141" s="143">
        <f t="shared" ref="T141:T166" si="43">S141*H141</f>
        <v>0</v>
      </c>
      <c r="AR141" s="144" t="s">
        <v>803</v>
      </c>
      <c r="AT141" s="144" t="s">
        <v>390</v>
      </c>
      <c r="AU141" s="144" t="s">
        <v>103</v>
      </c>
      <c r="AY141" s="18" t="s">
        <v>386</v>
      </c>
      <c r="BE141" s="145">
        <f t="shared" ref="BE141:BE166" si="44">IF(N141="základní",J141,0)</f>
        <v>0</v>
      </c>
      <c r="BF141" s="145">
        <f t="shared" ref="BF141:BF166" si="45">IF(N141="snížená",J141,0)</f>
        <v>0</v>
      </c>
      <c r="BG141" s="145">
        <f t="shared" ref="BG141:BG166" si="46">IF(N141="zákl. přenesená",J141,0)</f>
        <v>0</v>
      </c>
      <c r="BH141" s="145">
        <f t="shared" ref="BH141:BH166" si="47">IF(N141="sníž. přenesená",J141,0)</f>
        <v>0</v>
      </c>
      <c r="BI141" s="145">
        <f t="shared" ref="BI141:BI166" si="48">IF(N141="nulová",J141,0)</f>
        <v>0</v>
      </c>
      <c r="BJ141" s="18" t="s">
        <v>89</v>
      </c>
      <c r="BK141" s="145">
        <f t="shared" ref="BK141:BK166" si="49">ROUND(I141*H141,2)</f>
        <v>0</v>
      </c>
      <c r="BL141" s="18" t="s">
        <v>803</v>
      </c>
      <c r="BM141" s="144" t="s">
        <v>820</v>
      </c>
    </row>
    <row r="142" spans="2:65" s="1" customFormat="1" ht="16.5" customHeight="1">
      <c r="B142" s="34"/>
      <c r="C142" s="133" t="s">
        <v>704</v>
      </c>
      <c r="D142" s="133" t="s">
        <v>390</v>
      </c>
      <c r="E142" s="134" t="s">
        <v>1893</v>
      </c>
      <c r="F142" s="135" t="s">
        <v>1894</v>
      </c>
      <c r="G142" s="136" t="s">
        <v>442</v>
      </c>
      <c r="H142" s="137">
        <v>60</v>
      </c>
      <c r="I142" s="138"/>
      <c r="J142" s="139">
        <f t="shared" si="40"/>
        <v>0</v>
      </c>
      <c r="K142" s="135" t="s">
        <v>35</v>
      </c>
      <c r="L142" s="34"/>
      <c r="M142" s="140" t="s">
        <v>35</v>
      </c>
      <c r="N142" s="141" t="s">
        <v>52</v>
      </c>
      <c r="P142" s="142">
        <f t="shared" si="41"/>
        <v>0</v>
      </c>
      <c r="Q142" s="142">
        <v>0</v>
      </c>
      <c r="R142" s="142">
        <f t="shared" si="42"/>
        <v>0</v>
      </c>
      <c r="S142" s="142">
        <v>0</v>
      </c>
      <c r="T142" s="143">
        <f t="shared" si="43"/>
        <v>0</v>
      </c>
      <c r="AR142" s="144" t="s">
        <v>803</v>
      </c>
      <c r="AT142" s="144" t="s">
        <v>390</v>
      </c>
      <c r="AU142" s="144" t="s">
        <v>103</v>
      </c>
      <c r="AY142" s="18" t="s">
        <v>386</v>
      </c>
      <c r="BE142" s="145">
        <f t="shared" si="44"/>
        <v>0</v>
      </c>
      <c r="BF142" s="145">
        <f t="shared" si="45"/>
        <v>0</v>
      </c>
      <c r="BG142" s="145">
        <f t="shared" si="46"/>
        <v>0</v>
      </c>
      <c r="BH142" s="145">
        <f t="shared" si="47"/>
        <v>0</v>
      </c>
      <c r="BI142" s="145">
        <f t="shared" si="48"/>
        <v>0</v>
      </c>
      <c r="BJ142" s="18" t="s">
        <v>89</v>
      </c>
      <c r="BK142" s="145">
        <f t="shared" si="49"/>
        <v>0</v>
      </c>
      <c r="BL142" s="18" t="s">
        <v>803</v>
      </c>
      <c r="BM142" s="144" t="s">
        <v>838</v>
      </c>
    </row>
    <row r="143" spans="2:65" s="1" customFormat="1" ht="16.5" customHeight="1">
      <c r="B143" s="34"/>
      <c r="C143" s="133" t="s">
        <v>709</v>
      </c>
      <c r="D143" s="133" t="s">
        <v>390</v>
      </c>
      <c r="E143" s="134" t="s">
        <v>1895</v>
      </c>
      <c r="F143" s="135" t="s">
        <v>1896</v>
      </c>
      <c r="G143" s="136" t="s">
        <v>689</v>
      </c>
      <c r="H143" s="137">
        <v>100</v>
      </c>
      <c r="I143" s="138"/>
      <c r="J143" s="139">
        <f t="shared" si="40"/>
        <v>0</v>
      </c>
      <c r="K143" s="135" t="s">
        <v>35</v>
      </c>
      <c r="L143" s="34"/>
      <c r="M143" s="140" t="s">
        <v>35</v>
      </c>
      <c r="N143" s="141" t="s">
        <v>52</v>
      </c>
      <c r="P143" s="142">
        <f t="shared" si="41"/>
        <v>0</v>
      </c>
      <c r="Q143" s="142">
        <v>0</v>
      </c>
      <c r="R143" s="142">
        <f t="shared" si="42"/>
        <v>0</v>
      </c>
      <c r="S143" s="142">
        <v>0</v>
      </c>
      <c r="T143" s="143">
        <f t="shared" si="43"/>
        <v>0</v>
      </c>
      <c r="AR143" s="144" t="s">
        <v>803</v>
      </c>
      <c r="AT143" s="144" t="s">
        <v>390</v>
      </c>
      <c r="AU143" s="144" t="s">
        <v>103</v>
      </c>
      <c r="AY143" s="18" t="s">
        <v>386</v>
      </c>
      <c r="BE143" s="145">
        <f t="shared" si="44"/>
        <v>0</v>
      </c>
      <c r="BF143" s="145">
        <f t="shared" si="45"/>
        <v>0</v>
      </c>
      <c r="BG143" s="145">
        <f t="shared" si="46"/>
        <v>0</v>
      </c>
      <c r="BH143" s="145">
        <f t="shared" si="47"/>
        <v>0</v>
      </c>
      <c r="BI143" s="145">
        <f t="shared" si="48"/>
        <v>0</v>
      </c>
      <c r="BJ143" s="18" t="s">
        <v>89</v>
      </c>
      <c r="BK143" s="145">
        <f t="shared" si="49"/>
        <v>0</v>
      </c>
      <c r="BL143" s="18" t="s">
        <v>803</v>
      </c>
      <c r="BM143" s="144" t="s">
        <v>849</v>
      </c>
    </row>
    <row r="144" spans="2:65" s="1" customFormat="1" ht="16.5" customHeight="1">
      <c r="B144" s="34"/>
      <c r="C144" s="133" t="s">
        <v>714</v>
      </c>
      <c r="D144" s="133" t="s">
        <v>390</v>
      </c>
      <c r="E144" s="134" t="s">
        <v>1897</v>
      </c>
      <c r="F144" s="135" t="s">
        <v>1898</v>
      </c>
      <c r="G144" s="136" t="s">
        <v>442</v>
      </c>
      <c r="H144" s="137">
        <v>60</v>
      </c>
      <c r="I144" s="138"/>
      <c r="J144" s="139">
        <f t="shared" si="40"/>
        <v>0</v>
      </c>
      <c r="K144" s="135" t="s">
        <v>35</v>
      </c>
      <c r="L144" s="34"/>
      <c r="M144" s="140" t="s">
        <v>35</v>
      </c>
      <c r="N144" s="141" t="s">
        <v>52</v>
      </c>
      <c r="P144" s="142">
        <f t="shared" si="41"/>
        <v>0</v>
      </c>
      <c r="Q144" s="142">
        <v>0</v>
      </c>
      <c r="R144" s="142">
        <f t="shared" si="42"/>
        <v>0</v>
      </c>
      <c r="S144" s="142">
        <v>0</v>
      </c>
      <c r="T144" s="143">
        <f t="shared" si="43"/>
        <v>0</v>
      </c>
      <c r="AR144" s="144" t="s">
        <v>803</v>
      </c>
      <c r="AT144" s="144" t="s">
        <v>390</v>
      </c>
      <c r="AU144" s="144" t="s">
        <v>103</v>
      </c>
      <c r="AY144" s="18" t="s">
        <v>386</v>
      </c>
      <c r="BE144" s="145">
        <f t="shared" si="44"/>
        <v>0</v>
      </c>
      <c r="BF144" s="145">
        <f t="shared" si="45"/>
        <v>0</v>
      </c>
      <c r="BG144" s="145">
        <f t="shared" si="46"/>
        <v>0</v>
      </c>
      <c r="BH144" s="145">
        <f t="shared" si="47"/>
        <v>0</v>
      </c>
      <c r="BI144" s="145">
        <f t="shared" si="48"/>
        <v>0</v>
      </c>
      <c r="BJ144" s="18" t="s">
        <v>89</v>
      </c>
      <c r="BK144" s="145">
        <f t="shared" si="49"/>
        <v>0</v>
      </c>
      <c r="BL144" s="18" t="s">
        <v>803</v>
      </c>
      <c r="BM144" s="144" t="s">
        <v>859</v>
      </c>
    </row>
    <row r="145" spans="2:65" s="1" customFormat="1" ht="16.5" customHeight="1">
      <c r="B145" s="34"/>
      <c r="C145" s="133" t="s">
        <v>719</v>
      </c>
      <c r="D145" s="133" t="s">
        <v>390</v>
      </c>
      <c r="E145" s="134" t="s">
        <v>1899</v>
      </c>
      <c r="F145" s="135" t="s">
        <v>1900</v>
      </c>
      <c r="G145" s="136" t="s">
        <v>689</v>
      </c>
      <c r="H145" s="137">
        <v>50</v>
      </c>
      <c r="I145" s="138"/>
      <c r="J145" s="139">
        <f t="shared" si="40"/>
        <v>0</v>
      </c>
      <c r="K145" s="135" t="s">
        <v>35</v>
      </c>
      <c r="L145" s="34"/>
      <c r="M145" s="140" t="s">
        <v>35</v>
      </c>
      <c r="N145" s="141" t="s">
        <v>52</v>
      </c>
      <c r="P145" s="142">
        <f t="shared" si="41"/>
        <v>0</v>
      </c>
      <c r="Q145" s="142">
        <v>0</v>
      </c>
      <c r="R145" s="142">
        <f t="shared" si="42"/>
        <v>0</v>
      </c>
      <c r="S145" s="142">
        <v>0</v>
      </c>
      <c r="T145" s="143">
        <f t="shared" si="43"/>
        <v>0</v>
      </c>
      <c r="AR145" s="144" t="s">
        <v>803</v>
      </c>
      <c r="AT145" s="144" t="s">
        <v>390</v>
      </c>
      <c r="AU145" s="144" t="s">
        <v>103</v>
      </c>
      <c r="AY145" s="18" t="s">
        <v>386</v>
      </c>
      <c r="BE145" s="145">
        <f t="shared" si="44"/>
        <v>0</v>
      </c>
      <c r="BF145" s="145">
        <f t="shared" si="45"/>
        <v>0</v>
      </c>
      <c r="BG145" s="145">
        <f t="shared" si="46"/>
        <v>0</v>
      </c>
      <c r="BH145" s="145">
        <f t="shared" si="47"/>
        <v>0</v>
      </c>
      <c r="BI145" s="145">
        <f t="shared" si="48"/>
        <v>0</v>
      </c>
      <c r="BJ145" s="18" t="s">
        <v>89</v>
      </c>
      <c r="BK145" s="145">
        <f t="shared" si="49"/>
        <v>0</v>
      </c>
      <c r="BL145" s="18" t="s">
        <v>803</v>
      </c>
      <c r="BM145" s="144" t="s">
        <v>867</v>
      </c>
    </row>
    <row r="146" spans="2:65" s="1" customFormat="1" ht="16.5" customHeight="1">
      <c r="B146" s="34"/>
      <c r="C146" s="133" t="s">
        <v>724</v>
      </c>
      <c r="D146" s="133" t="s">
        <v>390</v>
      </c>
      <c r="E146" s="134" t="s">
        <v>1901</v>
      </c>
      <c r="F146" s="135" t="s">
        <v>1902</v>
      </c>
      <c r="G146" s="136" t="s">
        <v>689</v>
      </c>
      <c r="H146" s="137">
        <v>50</v>
      </c>
      <c r="I146" s="138"/>
      <c r="J146" s="139">
        <f t="shared" si="40"/>
        <v>0</v>
      </c>
      <c r="K146" s="135" t="s">
        <v>35</v>
      </c>
      <c r="L146" s="34"/>
      <c r="M146" s="140" t="s">
        <v>35</v>
      </c>
      <c r="N146" s="141" t="s">
        <v>52</v>
      </c>
      <c r="P146" s="142">
        <f t="shared" si="41"/>
        <v>0</v>
      </c>
      <c r="Q146" s="142">
        <v>0</v>
      </c>
      <c r="R146" s="142">
        <f t="shared" si="42"/>
        <v>0</v>
      </c>
      <c r="S146" s="142">
        <v>0</v>
      </c>
      <c r="T146" s="143">
        <f t="shared" si="43"/>
        <v>0</v>
      </c>
      <c r="AR146" s="144" t="s">
        <v>803</v>
      </c>
      <c r="AT146" s="144" t="s">
        <v>390</v>
      </c>
      <c r="AU146" s="144" t="s">
        <v>103</v>
      </c>
      <c r="AY146" s="18" t="s">
        <v>386</v>
      </c>
      <c r="BE146" s="145">
        <f t="shared" si="44"/>
        <v>0</v>
      </c>
      <c r="BF146" s="145">
        <f t="shared" si="45"/>
        <v>0</v>
      </c>
      <c r="BG146" s="145">
        <f t="shared" si="46"/>
        <v>0</v>
      </c>
      <c r="BH146" s="145">
        <f t="shared" si="47"/>
        <v>0</v>
      </c>
      <c r="BI146" s="145">
        <f t="shared" si="48"/>
        <v>0</v>
      </c>
      <c r="BJ146" s="18" t="s">
        <v>89</v>
      </c>
      <c r="BK146" s="145">
        <f t="shared" si="49"/>
        <v>0</v>
      </c>
      <c r="BL146" s="18" t="s">
        <v>803</v>
      </c>
      <c r="BM146" s="144" t="s">
        <v>877</v>
      </c>
    </row>
    <row r="147" spans="2:65" s="1" customFormat="1" ht="16.5" customHeight="1">
      <c r="B147" s="34"/>
      <c r="C147" s="133" t="s">
        <v>731</v>
      </c>
      <c r="D147" s="133" t="s">
        <v>390</v>
      </c>
      <c r="E147" s="134" t="s">
        <v>1903</v>
      </c>
      <c r="F147" s="135" t="s">
        <v>1904</v>
      </c>
      <c r="G147" s="136" t="s">
        <v>393</v>
      </c>
      <c r="H147" s="137">
        <v>72</v>
      </c>
      <c r="I147" s="138"/>
      <c r="J147" s="139">
        <f t="shared" si="40"/>
        <v>0</v>
      </c>
      <c r="K147" s="135" t="s">
        <v>35</v>
      </c>
      <c r="L147" s="34"/>
      <c r="M147" s="140" t="s">
        <v>35</v>
      </c>
      <c r="N147" s="141" t="s">
        <v>52</v>
      </c>
      <c r="P147" s="142">
        <f t="shared" si="41"/>
        <v>0</v>
      </c>
      <c r="Q147" s="142">
        <v>0</v>
      </c>
      <c r="R147" s="142">
        <f t="shared" si="42"/>
        <v>0</v>
      </c>
      <c r="S147" s="142">
        <v>0</v>
      </c>
      <c r="T147" s="143">
        <f t="shared" si="43"/>
        <v>0</v>
      </c>
      <c r="AR147" s="144" t="s">
        <v>803</v>
      </c>
      <c r="AT147" s="144" t="s">
        <v>390</v>
      </c>
      <c r="AU147" s="144" t="s">
        <v>103</v>
      </c>
      <c r="AY147" s="18" t="s">
        <v>386</v>
      </c>
      <c r="BE147" s="145">
        <f t="shared" si="44"/>
        <v>0</v>
      </c>
      <c r="BF147" s="145">
        <f t="shared" si="45"/>
        <v>0</v>
      </c>
      <c r="BG147" s="145">
        <f t="shared" si="46"/>
        <v>0</v>
      </c>
      <c r="BH147" s="145">
        <f t="shared" si="47"/>
        <v>0</v>
      </c>
      <c r="BI147" s="145">
        <f t="shared" si="48"/>
        <v>0</v>
      </c>
      <c r="BJ147" s="18" t="s">
        <v>89</v>
      </c>
      <c r="BK147" s="145">
        <f t="shared" si="49"/>
        <v>0</v>
      </c>
      <c r="BL147" s="18" t="s">
        <v>803</v>
      </c>
      <c r="BM147" s="144" t="s">
        <v>887</v>
      </c>
    </row>
    <row r="148" spans="2:65" s="1" customFormat="1" ht="16.5" customHeight="1">
      <c r="B148" s="34"/>
      <c r="C148" s="133" t="s">
        <v>736</v>
      </c>
      <c r="D148" s="133" t="s">
        <v>390</v>
      </c>
      <c r="E148" s="134" t="s">
        <v>1905</v>
      </c>
      <c r="F148" s="135" t="s">
        <v>1906</v>
      </c>
      <c r="G148" s="136" t="s">
        <v>393</v>
      </c>
      <c r="H148" s="137">
        <v>62.8</v>
      </c>
      <c r="I148" s="138"/>
      <c r="J148" s="139">
        <f t="shared" si="40"/>
        <v>0</v>
      </c>
      <c r="K148" s="135" t="s">
        <v>35</v>
      </c>
      <c r="L148" s="34"/>
      <c r="M148" s="140" t="s">
        <v>35</v>
      </c>
      <c r="N148" s="141" t="s">
        <v>52</v>
      </c>
      <c r="P148" s="142">
        <f t="shared" si="41"/>
        <v>0</v>
      </c>
      <c r="Q148" s="142">
        <v>0</v>
      </c>
      <c r="R148" s="142">
        <f t="shared" si="42"/>
        <v>0</v>
      </c>
      <c r="S148" s="142">
        <v>0</v>
      </c>
      <c r="T148" s="143">
        <f t="shared" si="43"/>
        <v>0</v>
      </c>
      <c r="AR148" s="144" t="s">
        <v>803</v>
      </c>
      <c r="AT148" s="144" t="s">
        <v>390</v>
      </c>
      <c r="AU148" s="144" t="s">
        <v>103</v>
      </c>
      <c r="AY148" s="18" t="s">
        <v>386</v>
      </c>
      <c r="BE148" s="145">
        <f t="shared" si="44"/>
        <v>0</v>
      </c>
      <c r="BF148" s="145">
        <f t="shared" si="45"/>
        <v>0</v>
      </c>
      <c r="BG148" s="145">
        <f t="shared" si="46"/>
        <v>0</v>
      </c>
      <c r="BH148" s="145">
        <f t="shared" si="47"/>
        <v>0</v>
      </c>
      <c r="BI148" s="145">
        <f t="shared" si="48"/>
        <v>0</v>
      </c>
      <c r="BJ148" s="18" t="s">
        <v>89</v>
      </c>
      <c r="BK148" s="145">
        <f t="shared" si="49"/>
        <v>0</v>
      </c>
      <c r="BL148" s="18" t="s">
        <v>803</v>
      </c>
      <c r="BM148" s="144" t="s">
        <v>898</v>
      </c>
    </row>
    <row r="149" spans="2:65" s="1" customFormat="1" ht="16.5" customHeight="1">
      <c r="B149" s="34"/>
      <c r="C149" s="133" t="s">
        <v>744</v>
      </c>
      <c r="D149" s="133" t="s">
        <v>390</v>
      </c>
      <c r="E149" s="134" t="s">
        <v>1907</v>
      </c>
      <c r="F149" s="135" t="s">
        <v>1908</v>
      </c>
      <c r="G149" s="136" t="s">
        <v>442</v>
      </c>
      <c r="H149" s="137">
        <v>60</v>
      </c>
      <c r="I149" s="138"/>
      <c r="J149" s="139">
        <f t="shared" si="40"/>
        <v>0</v>
      </c>
      <c r="K149" s="135" t="s">
        <v>35</v>
      </c>
      <c r="L149" s="34"/>
      <c r="M149" s="140" t="s">
        <v>35</v>
      </c>
      <c r="N149" s="141" t="s">
        <v>52</v>
      </c>
      <c r="P149" s="142">
        <f t="shared" si="41"/>
        <v>0</v>
      </c>
      <c r="Q149" s="142">
        <v>0</v>
      </c>
      <c r="R149" s="142">
        <f t="shared" si="42"/>
        <v>0</v>
      </c>
      <c r="S149" s="142">
        <v>0</v>
      </c>
      <c r="T149" s="143">
        <f t="shared" si="43"/>
        <v>0</v>
      </c>
      <c r="AR149" s="144" t="s">
        <v>803</v>
      </c>
      <c r="AT149" s="144" t="s">
        <v>390</v>
      </c>
      <c r="AU149" s="144" t="s">
        <v>103</v>
      </c>
      <c r="AY149" s="18" t="s">
        <v>386</v>
      </c>
      <c r="BE149" s="145">
        <f t="shared" si="44"/>
        <v>0</v>
      </c>
      <c r="BF149" s="145">
        <f t="shared" si="45"/>
        <v>0</v>
      </c>
      <c r="BG149" s="145">
        <f t="shared" si="46"/>
        <v>0</v>
      </c>
      <c r="BH149" s="145">
        <f t="shared" si="47"/>
        <v>0</v>
      </c>
      <c r="BI149" s="145">
        <f t="shared" si="48"/>
        <v>0</v>
      </c>
      <c r="BJ149" s="18" t="s">
        <v>89</v>
      </c>
      <c r="BK149" s="145">
        <f t="shared" si="49"/>
        <v>0</v>
      </c>
      <c r="BL149" s="18" t="s">
        <v>803</v>
      </c>
      <c r="BM149" s="144" t="s">
        <v>912</v>
      </c>
    </row>
    <row r="150" spans="2:65" s="1" customFormat="1" ht="16.5" customHeight="1">
      <c r="B150" s="34"/>
      <c r="C150" s="133" t="s">
        <v>750</v>
      </c>
      <c r="D150" s="133" t="s">
        <v>390</v>
      </c>
      <c r="E150" s="134" t="s">
        <v>1909</v>
      </c>
      <c r="F150" s="135" t="s">
        <v>1910</v>
      </c>
      <c r="G150" s="136" t="s">
        <v>442</v>
      </c>
      <c r="H150" s="137">
        <v>60</v>
      </c>
      <c r="I150" s="138"/>
      <c r="J150" s="139">
        <f t="shared" si="40"/>
        <v>0</v>
      </c>
      <c r="K150" s="135" t="s">
        <v>35</v>
      </c>
      <c r="L150" s="34"/>
      <c r="M150" s="140" t="s">
        <v>35</v>
      </c>
      <c r="N150" s="141" t="s">
        <v>52</v>
      </c>
      <c r="P150" s="142">
        <f t="shared" si="41"/>
        <v>0</v>
      </c>
      <c r="Q150" s="142">
        <v>0</v>
      </c>
      <c r="R150" s="142">
        <f t="shared" si="42"/>
        <v>0</v>
      </c>
      <c r="S150" s="142">
        <v>0</v>
      </c>
      <c r="T150" s="143">
        <f t="shared" si="43"/>
        <v>0</v>
      </c>
      <c r="AR150" s="144" t="s">
        <v>803</v>
      </c>
      <c r="AT150" s="144" t="s">
        <v>390</v>
      </c>
      <c r="AU150" s="144" t="s">
        <v>103</v>
      </c>
      <c r="AY150" s="18" t="s">
        <v>386</v>
      </c>
      <c r="BE150" s="145">
        <f t="shared" si="44"/>
        <v>0</v>
      </c>
      <c r="BF150" s="145">
        <f t="shared" si="45"/>
        <v>0</v>
      </c>
      <c r="BG150" s="145">
        <f t="shared" si="46"/>
        <v>0</v>
      </c>
      <c r="BH150" s="145">
        <f t="shared" si="47"/>
        <v>0</v>
      </c>
      <c r="BI150" s="145">
        <f t="shared" si="48"/>
        <v>0</v>
      </c>
      <c r="BJ150" s="18" t="s">
        <v>89</v>
      </c>
      <c r="BK150" s="145">
        <f t="shared" si="49"/>
        <v>0</v>
      </c>
      <c r="BL150" s="18" t="s">
        <v>803</v>
      </c>
      <c r="BM150" s="144" t="s">
        <v>922</v>
      </c>
    </row>
    <row r="151" spans="2:65" s="1" customFormat="1" ht="16.5" customHeight="1">
      <c r="B151" s="34"/>
      <c r="C151" s="133" t="s">
        <v>757</v>
      </c>
      <c r="D151" s="133" t="s">
        <v>390</v>
      </c>
      <c r="E151" s="134" t="s">
        <v>1911</v>
      </c>
      <c r="F151" s="135" t="s">
        <v>1912</v>
      </c>
      <c r="G151" s="136" t="s">
        <v>689</v>
      </c>
      <c r="H151" s="137">
        <v>137</v>
      </c>
      <c r="I151" s="138"/>
      <c r="J151" s="139">
        <f t="shared" si="40"/>
        <v>0</v>
      </c>
      <c r="K151" s="135" t="s">
        <v>35</v>
      </c>
      <c r="L151" s="34"/>
      <c r="M151" s="140" t="s">
        <v>35</v>
      </c>
      <c r="N151" s="141" t="s">
        <v>52</v>
      </c>
      <c r="P151" s="142">
        <f t="shared" si="41"/>
        <v>0</v>
      </c>
      <c r="Q151" s="142">
        <v>0</v>
      </c>
      <c r="R151" s="142">
        <f t="shared" si="42"/>
        <v>0</v>
      </c>
      <c r="S151" s="142">
        <v>0</v>
      </c>
      <c r="T151" s="143">
        <f t="shared" si="43"/>
        <v>0</v>
      </c>
      <c r="AR151" s="144" t="s">
        <v>803</v>
      </c>
      <c r="AT151" s="144" t="s">
        <v>390</v>
      </c>
      <c r="AU151" s="144" t="s">
        <v>103</v>
      </c>
      <c r="AY151" s="18" t="s">
        <v>386</v>
      </c>
      <c r="BE151" s="145">
        <f t="shared" si="44"/>
        <v>0</v>
      </c>
      <c r="BF151" s="145">
        <f t="shared" si="45"/>
        <v>0</v>
      </c>
      <c r="BG151" s="145">
        <f t="shared" si="46"/>
        <v>0</v>
      </c>
      <c r="BH151" s="145">
        <f t="shared" si="47"/>
        <v>0</v>
      </c>
      <c r="BI151" s="145">
        <f t="shared" si="48"/>
        <v>0</v>
      </c>
      <c r="BJ151" s="18" t="s">
        <v>89</v>
      </c>
      <c r="BK151" s="145">
        <f t="shared" si="49"/>
        <v>0</v>
      </c>
      <c r="BL151" s="18" t="s">
        <v>803</v>
      </c>
      <c r="BM151" s="144" t="s">
        <v>929</v>
      </c>
    </row>
    <row r="152" spans="2:65" s="1" customFormat="1" ht="16.5" customHeight="1">
      <c r="B152" s="34"/>
      <c r="C152" s="133" t="s">
        <v>764</v>
      </c>
      <c r="D152" s="133" t="s">
        <v>390</v>
      </c>
      <c r="E152" s="134" t="s">
        <v>1913</v>
      </c>
      <c r="F152" s="135" t="s">
        <v>1914</v>
      </c>
      <c r="G152" s="136" t="s">
        <v>442</v>
      </c>
      <c r="H152" s="137">
        <v>68.5</v>
      </c>
      <c r="I152" s="138"/>
      <c r="J152" s="139">
        <f t="shared" si="40"/>
        <v>0</v>
      </c>
      <c r="K152" s="135" t="s">
        <v>35</v>
      </c>
      <c r="L152" s="34"/>
      <c r="M152" s="140" t="s">
        <v>35</v>
      </c>
      <c r="N152" s="141" t="s">
        <v>52</v>
      </c>
      <c r="P152" s="142">
        <f t="shared" si="41"/>
        <v>0</v>
      </c>
      <c r="Q152" s="142">
        <v>0</v>
      </c>
      <c r="R152" s="142">
        <f t="shared" si="42"/>
        <v>0</v>
      </c>
      <c r="S152" s="142">
        <v>0</v>
      </c>
      <c r="T152" s="143">
        <f t="shared" si="43"/>
        <v>0</v>
      </c>
      <c r="AR152" s="144" t="s">
        <v>803</v>
      </c>
      <c r="AT152" s="144" t="s">
        <v>390</v>
      </c>
      <c r="AU152" s="144" t="s">
        <v>103</v>
      </c>
      <c r="AY152" s="18" t="s">
        <v>386</v>
      </c>
      <c r="BE152" s="145">
        <f t="shared" si="44"/>
        <v>0</v>
      </c>
      <c r="BF152" s="145">
        <f t="shared" si="45"/>
        <v>0</v>
      </c>
      <c r="BG152" s="145">
        <f t="shared" si="46"/>
        <v>0</v>
      </c>
      <c r="BH152" s="145">
        <f t="shared" si="47"/>
        <v>0</v>
      </c>
      <c r="BI152" s="145">
        <f t="shared" si="48"/>
        <v>0</v>
      </c>
      <c r="BJ152" s="18" t="s">
        <v>89</v>
      </c>
      <c r="BK152" s="145">
        <f t="shared" si="49"/>
        <v>0</v>
      </c>
      <c r="BL152" s="18" t="s">
        <v>803</v>
      </c>
      <c r="BM152" s="144" t="s">
        <v>943</v>
      </c>
    </row>
    <row r="153" spans="2:65" s="1" customFormat="1" ht="21.75" customHeight="1">
      <c r="B153" s="34"/>
      <c r="C153" s="133" t="s">
        <v>768</v>
      </c>
      <c r="D153" s="133" t="s">
        <v>390</v>
      </c>
      <c r="E153" s="134" t="s">
        <v>1915</v>
      </c>
      <c r="F153" s="135" t="s">
        <v>1916</v>
      </c>
      <c r="G153" s="136" t="s">
        <v>689</v>
      </c>
      <c r="H153" s="137">
        <v>137</v>
      </c>
      <c r="I153" s="138"/>
      <c r="J153" s="139">
        <f t="shared" si="40"/>
        <v>0</v>
      </c>
      <c r="K153" s="135" t="s">
        <v>35</v>
      </c>
      <c r="L153" s="34"/>
      <c r="M153" s="140" t="s">
        <v>35</v>
      </c>
      <c r="N153" s="141" t="s">
        <v>52</v>
      </c>
      <c r="P153" s="142">
        <f t="shared" si="41"/>
        <v>0</v>
      </c>
      <c r="Q153" s="142">
        <v>0</v>
      </c>
      <c r="R153" s="142">
        <f t="shared" si="42"/>
        <v>0</v>
      </c>
      <c r="S153" s="142">
        <v>0</v>
      </c>
      <c r="T153" s="143">
        <f t="shared" si="43"/>
        <v>0</v>
      </c>
      <c r="AR153" s="144" t="s">
        <v>803</v>
      </c>
      <c r="AT153" s="144" t="s">
        <v>390</v>
      </c>
      <c r="AU153" s="144" t="s">
        <v>103</v>
      </c>
      <c r="AY153" s="18" t="s">
        <v>386</v>
      </c>
      <c r="BE153" s="145">
        <f t="shared" si="44"/>
        <v>0</v>
      </c>
      <c r="BF153" s="145">
        <f t="shared" si="45"/>
        <v>0</v>
      </c>
      <c r="BG153" s="145">
        <f t="shared" si="46"/>
        <v>0</v>
      </c>
      <c r="BH153" s="145">
        <f t="shared" si="47"/>
        <v>0</v>
      </c>
      <c r="BI153" s="145">
        <f t="shared" si="48"/>
        <v>0</v>
      </c>
      <c r="BJ153" s="18" t="s">
        <v>89</v>
      </c>
      <c r="BK153" s="145">
        <f t="shared" si="49"/>
        <v>0</v>
      </c>
      <c r="BL153" s="18" t="s">
        <v>803</v>
      </c>
      <c r="BM153" s="144" t="s">
        <v>953</v>
      </c>
    </row>
    <row r="154" spans="2:65" s="1" customFormat="1" ht="16.5" customHeight="1">
      <c r="B154" s="34"/>
      <c r="C154" s="133" t="s">
        <v>775</v>
      </c>
      <c r="D154" s="133" t="s">
        <v>390</v>
      </c>
      <c r="E154" s="134" t="s">
        <v>1899</v>
      </c>
      <c r="F154" s="135" t="s">
        <v>1900</v>
      </c>
      <c r="G154" s="136" t="s">
        <v>689</v>
      </c>
      <c r="H154" s="137">
        <v>137</v>
      </c>
      <c r="I154" s="138"/>
      <c r="J154" s="139">
        <f t="shared" si="40"/>
        <v>0</v>
      </c>
      <c r="K154" s="135" t="s">
        <v>35</v>
      </c>
      <c r="L154" s="34"/>
      <c r="M154" s="140" t="s">
        <v>35</v>
      </c>
      <c r="N154" s="141" t="s">
        <v>52</v>
      </c>
      <c r="P154" s="142">
        <f t="shared" si="41"/>
        <v>0</v>
      </c>
      <c r="Q154" s="142">
        <v>0</v>
      </c>
      <c r="R154" s="142">
        <f t="shared" si="42"/>
        <v>0</v>
      </c>
      <c r="S154" s="142">
        <v>0</v>
      </c>
      <c r="T154" s="143">
        <f t="shared" si="43"/>
        <v>0</v>
      </c>
      <c r="AR154" s="144" t="s">
        <v>803</v>
      </c>
      <c r="AT154" s="144" t="s">
        <v>390</v>
      </c>
      <c r="AU154" s="144" t="s">
        <v>103</v>
      </c>
      <c r="AY154" s="18" t="s">
        <v>386</v>
      </c>
      <c r="BE154" s="145">
        <f t="shared" si="44"/>
        <v>0</v>
      </c>
      <c r="BF154" s="145">
        <f t="shared" si="45"/>
        <v>0</v>
      </c>
      <c r="BG154" s="145">
        <f t="shared" si="46"/>
        <v>0</v>
      </c>
      <c r="BH154" s="145">
        <f t="shared" si="47"/>
        <v>0</v>
      </c>
      <c r="BI154" s="145">
        <f t="shared" si="48"/>
        <v>0</v>
      </c>
      <c r="BJ154" s="18" t="s">
        <v>89</v>
      </c>
      <c r="BK154" s="145">
        <f t="shared" si="49"/>
        <v>0</v>
      </c>
      <c r="BL154" s="18" t="s">
        <v>803</v>
      </c>
      <c r="BM154" s="144" t="s">
        <v>963</v>
      </c>
    </row>
    <row r="155" spans="2:65" s="1" customFormat="1" ht="16.5" customHeight="1">
      <c r="B155" s="34"/>
      <c r="C155" s="133" t="s">
        <v>777</v>
      </c>
      <c r="D155" s="133" t="s">
        <v>390</v>
      </c>
      <c r="E155" s="134" t="s">
        <v>1903</v>
      </c>
      <c r="F155" s="135" t="s">
        <v>1904</v>
      </c>
      <c r="G155" s="136" t="s">
        <v>393</v>
      </c>
      <c r="H155" s="137">
        <v>41.1</v>
      </c>
      <c r="I155" s="138"/>
      <c r="J155" s="139">
        <f t="shared" si="40"/>
        <v>0</v>
      </c>
      <c r="K155" s="135" t="s">
        <v>35</v>
      </c>
      <c r="L155" s="34"/>
      <c r="M155" s="140" t="s">
        <v>35</v>
      </c>
      <c r="N155" s="141" t="s">
        <v>52</v>
      </c>
      <c r="P155" s="142">
        <f t="shared" si="41"/>
        <v>0</v>
      </c>
      <c r="Q155" s="142">
        <v>0</v>
      </c>
      <c r="R155" s="142">
        <f t="shared" si="42"/>
        <v>0</v>
      </c>
      <c r="S155" s="142">
        <v>0</v>
      </c>
      <c r="T155" s="143">
        <f t="shared" si="43"/>
        <v>0</v>
      </c>
      <c r="AR155" s="144" t="s">
        <v>803</v>
      </c>
      <c r="AT155" s="144" t="s">
        <v>390</v>
      </c>
      <c r="AU155" s="144" t="s">
        <v>103</v>
      </c>
      <c r="AY155" s="18" t="s">
        <v>386</v>
      </c>
      <c r="BE155" s="145">
        <f t="shared" si="44"/>
        <v>0</v>
      </c>
      <c r="BF155" s="145">
        <f t="shared" si="45"/>
        <v>0</v>
      </c>
      <c r="BG155" s="145">
        <f t="shared" si="46"/>
        <v>0</v>
      </c>
      <c r="BH155" s="145">
        <f t="shared" si="47"/>
        <v>0</v>
      </c>
      <c r="BI155" s="145">
        <f t="shared" si="48"/>
        <v>0</v>
      </c>
      <c r="BJ155" s="18" t="s">
        <v>89</v>
      </c>
      <c r="BK155" s="145">
        <f t="shared" si="49"/>
        <v>0</v>
      </c>
      <c r="BL155" s="18" t="s">
        <v>803</v>
      </c>
      <c r="BM155" s="144" t="s">
        <v>975</v>
      </c>
    </row>
    <row r="156" spans="2:65" s="1" customFormat="1" ht="16.5" customHeight="1">
      <c r="B156" s="34"/>
      <c r="C156" s="133" t="s">
        <v>779</v>
      </c>
      <c r="D156" s="133" t="s">
        <v>390</v>
      </c>
      <c r="E156" s="134" t="s">
        <v>1905</v>
      </c>
      <c r="F156" s="135" t="s">
        <v>1906</v>
      </c>
      <c r="G156" s="136" t="s">
        <v>393</v>
      </c>
      <c r="H156" s="137">
        <v>15.76</v>
      </c>
      <c r="I156" s="138"/>
      <c r="J156" s="139">
        <f t="shared" si="40"/>
        <v>0</v>
      </c>
      <c r="K156" s="135" t="s">
        <v>35</v>
      </c>
      <c r="L156" s="34"/>
      <c r="M156" s="140" t="s">
        <v>35</v>
      </c>
      <c r="N156" s="141" t="s">
        <v>52</v>
      </c>
      <c r="P156" s="142">
        <f t="shared" si="41"/>
        <v>0</v>
      </c>
      <c r="Q156" s="142">
        <v>0</v>
      </c>
      <c r="R156" s="142">
        <f t="shared" si="42"/>
        <v>0</v>
      </c>
      <c r="S156" s="142">
        <v>0</v>
      </c>
      <c r="T156" s="143">
        <f t="shared" si="43"/>
        <v>0</v>
      </c>
      <c r="AR156" s="144" t="s">
        <v>803</v>
      </c>
      <c r="AT156" s="144" t="s">
        <v>390</v>
      </c>
      <c r="AU156" s="144" t="s">
        <v>103</v>
      </c>
      <c r="AY156" s="18" t="s">
        <v>386</v>
      </c>
      <c r="BE156" s="145">
        <f t="shared" si="44"/>
        <v>0</v>
      </c>
      <c r="BF156" s="145">
        <f t="shared" si="45"/>
        <v>0</v>
      </c>
      <c r="BG156" s="145">
        <f t="shared" si="46"/>
        <v>0</v>
      </c>
      <c r="BH156" s="145">
        <f t="shared" si="47"/>
        <v>0</v>
      </c>
      <c r="BI156" s="145">
        <f t="shared" si="48"/>
        <v>0</v>
      </c>
      <c r="BJ156" s="18" t="s">
        <v>89</v>
      </c>
      <c r="BK156" s="145">
        <f t="shared" si="49"/>
        <v>0</v>
      </c>
      <c r="BL156" s="18" t="s">
        <v>803</v>
      </c>
      <c r="BM156" s="144" t="s">
        <v>991</v>
      </c>
    </row>
    <row r="157" spans="2:65" s="1" customFormat="1" ht="21.75" customHeight="1">
      <c r="B157" s="34"/>
      <c r="C157" s="133" t="s">
        <v>784</v>
      </c>
      <c r="D157" s="133" t="s">
        <v>390</v>
      </c>
      <c r="E157" s="134" t="s">
        <v>1917</v>
      </c>
      <c r="F157" s="135" t="s">
        <v>1918</v>
      </c>
      <c r="G157" s="136" t="s">
        <v>442</v>
      </c>
      <c r="H157" s="137">
        <v>68.5</v>
      </c>
      <c r="I157" s="138"/>
      <c r="J157" s="139">
        <f t="shared" si="40"/>
        <v>0</v>
      </c>
      <c r="K157" s="135" t="s">
        <v>35</v>
      </c>
      <c r="L157" s="34"/>
      <c r="M157" s="140" t="s">
        <v>35</v>
      </c>
      <c r="N157" s="141" t="s">
        <v>52</v>
      </c>
      <c r="P157" s="142">
        <f t="shared" si="41"/>
        <v>0</v>
      </c>
      <c r="Q157" s="142">
        <v>0</v>
      </c>
      <c r="R157" s="142">
        <f t="shared" si="42"/>
        <v>0</v>
      </c>
      <c r="S157" s="142">
        <v>0</v>
      </c>
      <c r="T157" s="143">
        <f t="shared" si="43"/>
        <v>0</v>
      </c>
      <c r="AR157" s="144" t="s">
        <v>803</v>
      </c>
      <c r="AT157" s="144" t="s">
        <v>390</v>
      </c>
      <c r="AU157" s="144" t="s">
        <v>103</v>
      </c>
      <c r="AY157" s="18" t="s">
        <v>386</v>
      </c>
      <c r="BE157" s="145">
        <f t="shared" si="44"/>
        <v>0</v>
      </c>
      <c r="BF157" s="145">
        <f t="shared" si="45"/>
        <v>0</v>
      </c>
      <c r="BG157" s="145">
        <f t="shared" si="46"/>
        <v>0</v>
      </c>
      <c r="BH157" s="145">
        <f t="shared" si="47"/>
        <v>0</v>
      </c>
      <c r="BI157" s="145">
        <f t="shared" si="48"/>
        <v>0</v>
      </c>
      <c r="BJ157" s="18" t="s">
        <v>89</v>
      </c>
      <c r="BK157" s="145">
        <f t="shared" si="49"/>
        <v>0</v>
      </c>
      <c r="BL157" s="18" t="s">
        <v>803</v>
      </c>
      <c r="BM157" s="144" t="s">
        <v>1004</v>
      </c>
    </row>
    <row r="158" spans="2:65" s="1" customFormat="1" ht="16.5" customHeight="1">
      <c r="B158" s="34"/>
      <c r="C158" s="133" t="s">
        <v>788</v>
      </c>
      <c r="D158" s="133" t="s">
        <v>390</v>
      </c>
      <c r="E158" s="134" t="s">
        <v>1919</v>
      </c>
      <c r="F158" s="135" t="s">
        <v>1920</v>
      </c>
      <c r="G158" s="136" t="s">
        <v>689</v>
      </c>
      <c r="H158" s="137">
        <v>3</v>
      </c>
      <c r="I158" s="138"/>
      <c r="J158" s="139">
        <f t="shared" si="40"/>
        <v>0</v>
      </c>
      <c r="K158" s="135" t="s">
        <v>35</v>
      </c>
      <c r="L158" s="34"/>
      <c r="M158" s="140" t="s">
        <v>35</v>
      </c>
      <c r="N158" s="141" t="s">
        <v>52</v>
      </c>
      <c r="P158" s="142">
        <f t="shared" si="41"/>
        <v>0</v>
      </c>
      <c r="Q158" s="142">
        <v>0</v>
      </c>
      <c r="R158" s="142">
        <f t="shared" si="42"/>
        <v>0</v>
      </c>
      <c r="S158" s="142">
        <v>0</v>
      </c>
      <c r="T158" s="143">
        <f t="shared" si="43"/>
        <v>0</v>
      </c>
      <c r="AR158" s="144" t="s">
        <v>803</v>
      </c>
      <c r="AT158" s="144" t="s">
        <v>390</v>
      </c>
      <c r="AU158" s="144" t="s">
        <v>103</v>
      </c>
      <c r="AY158" s="18" t="s">
        <v>386</v>
      </c>
      <c r="BE158" s="145">
        <f t="shared" si="44"/>
        <v>0</v>
      </c>
      <c r="BF158" s="145">
        <f t="shared" si="45"/>
        <v>0</v>
      </c>
      <c r="BG158" s="145">
        <f t="shared" si="46"/>
        <v>0</v>
      </c>
      <c r="BH158" s="145">
        <f t="shared" si="47"/>
        <v>0</v>
      </c>
      <c r="BI158" s="145">
        <f t="shared" si="48"/>
        <v>0</v>
      </c>
      <c r="BJ158" s="18" t="s">
        <v>89</v>
      </c>
      <c r="BK158" s="145">
        <f t="shared" si="49"/>
        <v>0</v>
      </c>
      <c r="BL158" s="18" t="s">
        <v>803</v>
      </c>
      <c r="BM158" s="144" t="s">
        <v>1012</v>
      </c>
    </row>
    <row r="159" spans="2:65" s="1" customFormat="1" ht="16.5" customHeight="1">
      <c r="B159" s="34"/>
      <c r="C159" s="133" t="s">
        <v>793</v>
      </c>
      <c r="D159" s="133" t="s">
        <v>390</v>
      </c>
      <c r="E159" s="134" t="s">
        <v>1899</v>
      </c>
      <c r="F159" s="135" t="s">
        <v>1900</v>
      </c>
      <c r="G159" s="136" t="s">
        <v>689</v>
      </c>
      <c r="H159" s="137">
        <v>3</v>
      </c>
      <c r="I159" s="138"/>
      <c r="J159" s="139">
        <f t="shared" si="40"/>
        <v>0</v>
      </c>
      <c r="K159" s="135" t="s">
        <v>35</v>
      </c>
      <c r="L159" s="34"/>
      <c r="M159" s="140" t="s">
        <v>35</v>
      </c>
      <c r="N159" s="141" t="s">
        <v>52</v>
      </c>
      <c r="P159" s="142">
        <f t="shared" si="41"/>
        <v>0</v>
      </c>
      <c r="Q159" s="142">
        <v>0</v>
      </c>
      <c r="R159" s="142">
        <f t="shared" si="42"/>
        <v>0</v>
      </c>
      <c r="S159" s="142">
        <v>0</v>
      </c>
      <c r="T159" s="143">
        <f t="shared" si="43"/>
        <v>0</v>
      </c>
      <c r="AR159" s="144" t="s">
        <v>803</v>
      </c>
      <c r="AT159" s="144" t="s">
        <v>390</v>
      </c>
      <c r="AU159" s="144" t="s">
        <v>103</v>
      </c>
      <c r="AY159" s="18" t="s">
        <v>386</v>
      </c>
      <c r="BE159" s="145">
        <f t="shared" si="44"/>
        <v>0</v>
      </c>
      <c r="BF159" s="145">
        <f t="shared" si="45"/>
        <v>0</v>
      </c>
      <c r="BG159" s="145">
        <f t="shared" si="46"/>
        <v>0</v>
      </c>
      <c r="BH159" s="145">
        <f t="shared" si="47"/>
        <v>0</v>
      </c>
      <c r="BI159" s="145">
        <f t="shared" si="48"/>
        <v>0</v>
      </c>
      <c r="BJ159" s="18" t="s">
        <v>89</v>
      </c>
      <c r="BK159" s="145">
        <f t="shared" si="49"/>
        <v>0</v>
      </c>
      <c r="BL159" s="18" t="s">
        <v>803</v>
      </c>
      <c r="BM159" s="144" t="s">
        <v>1017</v>
      </c>
    </row>
    <row r="160" spans="2:65" s="1" customFormat="1" ht="16.5" customHeight="1">
      <c r="B160" s="34"/>
      <c r="C160" s="133" t="s">
        <v>798</v>
      </c>
      <c r="D160" s="133" t="s">
        <v>390</v>
      </c>
      <c r="E160" s="134" t="s">
        <v>1901</v>
      </c>
      <c r="F160" s="135" t="s">
        <v>1902</v>
      </c>
      <c r="G160" s="136" t="s">
        <v>689</v>
      </c>
      <c r="H160" s="137">
        <v>3</v>
      </c>
      <c r="I160" s="138"/>
      <c r="J160" s="139">
        <f t="shared" si="40"/>
        <v>0</v>
      </c>
      <c r="K160" s="135" t="s">
        <v>35</v>
      </c>
      <c r="L160" s="34"/>
      <c r="M160" s="140" t="s">
        <v>35</v>
      </c>
      <c r="N160" s="141" t="s">
        <v>52</v>
      </c>
      <c r="P160" s="142">
        <f t="shared" si="41"/>
        <v>0</v>
      </c>
      <c r="Q160" s="142">
        <v>0</v>
      </c>
      <c r="R160" s="142">
        <f t="shared" si="42"/>
        <v>0</v>
      </c>
      <c r="S160" s="142">
        <v>0</v>
      </c>
      <c r="T160" s="143">
        <f t="shared" si="43"/>
        <v>0</v>
      </c>
      <c r="AR160" s="144" t="s">
        <v>803</v>
      </c>
      <c r="AT160" s="144" t="s">
        <v>390</v>
      </c>
      <c r="AU160" s="144" t="s">
        <v>103</v>
      </c>
      <c r="AY160" s="18" t="s">
        <v>386</v>
      </c>
      <c r="BE160" s="145">
        <f t="shared" si="44"/>
        <v>0</v>
      </c>
      <c r="BF160" s="145">
        <f t="shared" si="45"/>
        <v>0</v>
      </c>
      <c r="BG160" s="145">
        <f t="shared" si="46"/>
        <v>0</v>
      </c>
      <c r="BH160" s="145">
        <f t="shared" si="47"/>
        <v>0</v>
      </c>
      <c r="BI160" s="145">
        <f t="shared" si="48"/>
        <v>0</v>
      </c>
      <c r="BJ160" s="18" t="s">
        <v>89</v>
      </c>
      <c r="BK160" s="145">
        <f t="shared" si="49"/>
        <v>0</v>
      </c>
      <c r="BL160" s="18" t="s">
        <v>803</v>
      </c>
      <c r="BM160" s="144" t="s">
        <v>1029</v>
      </c>
    </row>
    <row r="161" spans="2:65" s="1" customFormat="1" ht="16.5" customHeight="1">
      <c r="B161" s="34"/>
      <c r="C161" s="133" t="s">
        <v>803</v>
      </c>
      <c r="D161" s="133" t="s">
        <v>390</v>
      </c>
      <c r="E161" s="134" t="s">
        <v>1921</v>
      </c>
      <c r="F161" s="135" t="s">
        <v>1922</v>
      </c>
      <c r="G161" s="136" t="s">
        <v>689</v>
      </c>
      <c r="H161" s="137">
        <v>3</v>
      </c>
      <c r="I161" s="138"/>
      <c r="J161" s="139">
        <f t="shared" si="40"/>
        <v>0</v>
      </c>
      <c r="K161" s="135" t="s">
        <v>35</v>
      </c>
      <c r="L161" s="34"/>
      <c r="M161" s="140" t="s">
        <v>35</v>
      </c>
      <c r="N161" s="141" t="s">
        <v>52</v>
      </c>
      <c r="P161" s="142">
        <f t="shared" si="41"/>
        <v>0</v>
      </c>
      <c r="Q161" s="142">
        <v>0</v>
      </c>
      <c r="R161" s="142">
        <f t="shared" si="42"/>
        <v>0</v>
      </c>
      <c r="S161" s="142">
        <v>0</v>
      </c>
      <c r="T161" s="143">
        <f t="shared" si="43"/>
        <v>0</v>
      </c>
      <c r="AR161" s="144" t="s">
        <v>803</v>
      </c>
      <c r="AT161" s="144" t="s">
        <v>390</v>
      </c>
      <c r="AU161" s="144" t="s">
        <v>103</v>
      </c>
      <c r="AY161" s="18" t="s">
        <v>386</v>
      </c>
      <c r="BE161" s="145">
        <f t="shared" si="44"/>
        <v>0</v>
      </c>
      <c r="BF161" s="145">
        <f t="shared" si="45"/>
        <v>0</v>
      </c>
      <c r="BG161" s="145">
        <f t="shared" si="46"/>
        <v>0</v>
      </c>
      <c r="BH161" s="145">
        <f t="shared" si="47"/>
        <v>0</v>
      </c>
      <c r="BI161" s="145">
        <f t="shared" si="48"/>
        <v>0</v>
      </c>
      <c r="BJ161" s="18" t="s">
        <v>89</v>
      </c>
      <c r="BK161" s="145">
        <f t="shared" si="49"/>
        <v>0</v>
      </c>
      <c r="BL161" s="18" t="s">
        <v>803</v>
      </c>
      <c r="BM161" s="144" t="s">
        <v>1043</v>
      </c>
    </row>
    <row r="162" spans="2:65" s="1" customFormat="1" ht="16.5" customHeight="1">
      <c r="B162" s="34"/>
      <c r="C162" s="133" t="s">
        <v>806</v>
      </c>
      <c r="D162" s="133" t="s">
        <v>390</v>
      </c>
      <c r="E162" s="134" t="s">
        <v>1903</v>
      </c>
      <c r="F162" s="135" t="s">
        <v>1904</v>
      </c>
      <c r="G162" s="136" t="s">
        <v>393</v>
      </c>
      <c r="H162" s="137">
        <v>0.01</v>
      </c>
      <c r="I162" s="138"/>
      <c r="J162" s="139">
        <f t="shared" si="40"/>
        <v>0</v>
      </c>
      <c r="K162" s="135" t="s">
        <v>35</v>
      </c>
      <c r="L162" s="34"/>
      <c r="M162" s="140" t="s">
        <v>35</v>
      </c>
      <c r="N162" s="141" t="s">
        <v>52</v>
      </c>
      <c r="P162" s="142">
        <f t="shared" si="41"/>
        <v>0</v>
      </c>
      <c r="Q162" s="142">
        <v>0</v>
      </c>
      <c r="R162" s="142">
        <f t="shared" si="42"/>
        <v>0</v>
      </c>
      <c r="S162" s="142">
        <v>0</v>
      </c>
      <c r="T162" s="143">
        <f t="shared" si="43"/>
        <v>0</v>
      </c>
      <c r="AR162" s="144" t="s">
        <v>803</v>
      </c>
      <c r="AT162" s="144" t="s">
        <v>390</v>
      </c>
      <c r="AU162" s="144" t="s">
        <v>103</v>
      </c>
      <c r="AY162" s="18" t="s">
        <v>386</v>
      </c>
      <c r="BE162" s="145">
        <f t="shared" si="44"/>
        <v>0</v>
      </c>
      <c r="BF162" s="145">
        <f t="shared" si="45"/>
        <v>0</v>
      </c>
      <c r="BG162" s="145">
        <f t="shared" si="46"/>
        <v>0</v>
      </c>
      <c r="BH162" s="145">
        <f t="shared" si="47"/>
        <v>0</v>
      </c>
      <c r="BI162" s="145">
        <f t="shared" si="48"/>
        <v>0</v>
      </c>
      <c r="BJ162" s="18" t="s">
        <v>89</v>
      </c>
      <c r="BK162" s="145">
        <f t="shared" si="49"/>
        <v>0</v>
      </c>
      <c r="BL162" s="18" t="s">
        <v>803</v>
      </c>
      <c r="BM162" s="144" t="s">
        <v>1055</v>
      </c>
    </row>
    <row r="163" spans="2:65" s="1" customFormat="1" ht="16.5" customHeight="1">
      <c r="B163" s="34"/>
      <c r="C163" s="133" t="s">
        <v>808</v>
      </c>
      <c r="D163" s="133" t="s">
        <v>390</v>
      </c>
      <c r="E163" s="134" t="s">
        <v>1923</v>
      </c>
      <c r="F163" s="135" t="s">
        <v>1924</v>
      </c>
      <c r="G163" s="136" t="s">
        <v>442</v>
      </c>
      <c r="H163" s="137">
        <v>1.5</v>
      </c>
      <c r="I163" s="138"/>
      <c r="J163" s="139">
        <f t="shared" si="40"/>
        <v>0</v>
      </c>
      <c r="K163" s="135" t="s">
        <v>35</v>
      </c>
      <c r="L163" s="34"/>
      <c r="M163" s="140" t="s">
        <v>35</v>
      </c>
      <c r="N163" s="141" t="s">
        <v>52</v>
      </c>
      <c r="P163" s="142">
        <f t="shared" si="41"/>
        <v>0</v>
      </c>
      <c r="Q163" s="142">
        <v>0</v>
      </c>
      <c r="R163" s="142">
        <f t="shared" si="42"/>
        <v>0</v>
      </c>
      <c r="S163" s="142">
        <v>0</v>
      </c>
      <c r="T163" s="143">
        <f t="shared" si="43"/>
        <v>0</v>
      </c>
      <c r="AR163" s="144" t="s">
        <v>803</v>
      </c>
      <c r="AT163" s="144" t="s">
        <v>390</v>
      </c>
      <c r="AU163" s="144" t="s">
        <v>103</v>
      </c>
      <c r="AY163" s="18" t="s">
        <v>386</v>
      </c>
      <c r="BE163" s="145">
        <f t="shared" si="44"/>
        <v>0</v>
      </c>
      <c r="BF163" s="145">
        <f t="shared" si="45"/>
        <v>0</v>
      </c>
      <c r="BG163" s="145">
        <f t="shared" si="46"/>
        <v>0</v>
      </c>
      <c r="BH163" s="145">
        <f t="shared" si="47"/>
        <v>0</v>
      </c>
      <c r="BI163" s="145">
        <f t="shared" si="48"/>
        <v>0</v>
      </c>
      <c r="BJ163" s="18" t="s">
        <v>89</v>
      </c>
      <c r="BK163" s="145">
        <f t="shared" si="49"/>
        <v>0</v>
      </c>
      <c r="BL163" s="18" t="s">
        <v>803</v>
      </c>
      <c r="BM163" s="144" t="s">
        <v>1066</v>
      </c>
    </row>
    <row r="164" spans="2:65" s="1" customFormat="1" ht="21.75" customHeight="1">
      <c r="B164" s="34"/>
      <c r="C164" s="133" t="s">
        <v>813</v>
      </c>
      <c r="D164" s="133" t="s">
        <v>390</v>
      </c>
      <c r="E164" s="134" t="s">
        <v>1925</v>
      </c>
      <c r="F164" s="135" t="s">
        <v>1926</v>
      </c>
      <c r="G164" s="136" t="s">
        <v>1800</v>
      </c>
      <c r="H164" s="137">
        <v>9</v>
      </c>
      <c r="I164" s="138"/>
      <c r="J164" s="139">
        <f t="shared" si="40"/>
        <v>0</v>
      </c>
      <c r="K164" s="135" t="s">
        <v>35</v>
      </c>
      <c r="L164" s="34"/>
      <c r="M164" s="140" t="s">
        <v>35</v>
      </c>
      <c r="N164" s="141" t="s">
        <v>52</v>
      </c>
      <c r="P164" s="142">
        <f t="shared" si="41"/>
        <v>0</v>
      </c>
      <c r="Q164" s="142">
        <v>0</v>
      </c>
      <c r="R164" s="142">
        <f t="shared" si="42"/>
        <v>0</v>
      </c>
      <c r="S164" s="142">
        <v>0</v>
      </c>
      <c r="T164" s="143">
        <f t="shared" si="43"/>
        <v>0</v>
      </c>
      <c r="AR164" s="144" t="s">
        <v>803</v>
      </c>
      <c r="AT164" s="144" t="s">
        <v>390</v>
      </c>
      <c r="AU164" s="144" t="s">
        <v>103</v>
      </c>
      <c r="AY164" s="18" t="s">
        <v>386</v>
      </c>
      <c r="BE164" s="145">
        <f t="shared" si="44"/>
        <v>0</v>
      </c>
      <c r="BF164" s="145">
        <f t="shared" si="45"/>
        <v>0</v>
      </c>
      <c r="BG164" s="145">
        <f t="shared" si="46"/>
        <v>0</v>
      </c>
      <c r="BH164" s="145">
        <f t="shared" si="47"/>
        <v>0</v>
      </c>
      <c r="BI164" s="145">
        <f t="shared" si="48"/>
        <v>0</v>
      </c>
      <c r="BJ164" s="18" t="s">
        <v>89</v>
      </c>
      <c r="BK164" s="145">
        <f t="shared" si="49"/>
        <v>0</v>
      </c>
      <c r="BL164" s="18" t="s">
        <v>803</v>
      </c>
      <c r="BM164" s="144" t="s">
        <v>1083</v>
      </c>
    </row>
    <row r="165" spans="2:65" s="1" customFormat="1" ht="21.75" customHeight="1">
      <c r="B165" s="34"/>
      <c r="C165" s="133" t="s">
        <v>820</v>
      </c>
      <c r="D165" s="133" t="s">
        <v>390</v>
      </c>
      <c r="E165" s="134" t="s">
        <v>1927</v>
      </c>
      <c r="F165" s="135" t="s">
        <v>1928</v>
      </c>
      <c r="G165" s="136" t="s">
        <v>393</v>
      </c>
      <c r="H165" s="137">
        <v>3.6</v>
      </c>
      <c r="I165" s="138"/>
      <c r="J165" s="139">
        <f t="shared" si="40"/>
        <v>0</v>
      </c>
      <c r="K165" s="135" t="s">
        <v>35</v>
      </c>
      <c r="L165" s="34"/>
      <c r="M165" s="140" t="s">
        <v>35</v>
      </c>
      <c r="N165" s="141" t="s">
        <v>52</v>
      </c>
      <c r="P165" s="142">
        <f t="shared" si="41"/>
        <v>0</v>
      </c>
      <c r="Q165" s="142">
        <v>0</v>
      </c>
      <c r="R165" s="142">
        <f t="shared" si="42"/>
        <v>0</v>
      </c>
      <c r="S165" s="142">
        <v>0</v>
      </c>
      <c r="T165" s="143">
        <f t="shared" si="43"/>
        <v>0</v>
      </c>
      <c r="AR165" s="144" t="s">
        <v>803</v>
      </c>
      <c r="AT165" s="144" t="s">
        <v>390</v>
      </c>
      <c r="AU165" s="144" t="s">
        <v>103</v>
      </c>
      <c r="AY165" s="18" t="s">
        <v>386</v>
      </c>
      <c r="BE165" s="145">
        <f t="shared" si="44"/>
        <v>0</v>
      </c>
      <c r="BF165" s="145">
        <f t="shared" si="45"/>
        <v>0</v>
      </c>
      <c r="BG165" s="145">
        <f t="shared" si="46"/>
        <v>0</v>
      </c>
      <c r="BH165" s="145">
        <f t="shared" si="47"/>
        <v>0</v>
      </c>
      <c r="BI165" s="145">
        <f t="shared" si="48"/>
        <v>0</v>
      </c>
      <c r="BJ165" s="18" t="s">
        <v>89</v>
      </c>
      <c r="BK165" s="145">
        <f t="shared" si="49"/>
        <v>0</v>
      </c>
      <c r="BL165" s="18" t="s">
        <v>803</v>
      </c>
      <c r="BM165" s="144" t="s">
        <v>1092</v>
      </c>
    </row>
    <row r="166" spans="2:65" s="1" customFormat="1" ht="16.5" customHeight="1">
      <c r="B166" s="34"/>
      <c r="C166" s="133" t="s">
        <v>828</v>
      </c>
      <c r="D166" s="133" t="s">
        <v>390</v>
      </c>
      <c r="E166" s="134" t="s">
        <v>1903</v>
      </c>
      <c r="F166" s="135" t="s">
        <v>1904</v>
      </c>
      <c r="G166" s="136" t="s">
        <v>393</v>
      </c>
      <c r="H166" s="137">
        <v>3.6</v>
      </c>
      <c r="I166" s="138"/>
      <c r="J166" s="139">
        <f t="shared" si="40"/>
        <v>0</v>
      </c>
      <c r="K166" s="135" t="s">
        <v>35</v>
      </c>
      <c r="L166" s="34"/>
      <c r="M166" s="199" t="s">
        <v>35</v>
      </c>
      <c r="N166" s="200" t="s">
        <v>52</v>
      </c>
      <c r="O166" s="197"/>
      <c r="P166" s="201">
        <f t="shared" si="41"/>
        <v>0</v>
      </c>
      <c r="Q166" s="201">
        <v>0</v>
      </c>
      <c r="R166" s="201">
        <f t="shared" si="42"/>
        <v>0</v>
      </c>
      <c r="S166" s="201">
        <v>0</v>
      </c>
      <c r="T166" s="202">
        <f t="shared" si="43"/>
        <v>0</v>
      </c>
      <c r="AR166" s="144" t="s">
        <v>803</v>
      </c>
      <c r="AT166" s="144" t="s">
        <v>390</v>
      </c>
      <c r="AU166" s="144" t="s">
        <v>103</v>
      </c>
      <c r="AY166" s="18" t="s">
        <v>386</v>
      </c>
      <c r="BE166" s="145">
        <f t="shared" si="44"/>
        <v>0</v>
      </c>
      <c r="BF166" s="145">
        <f t="shared" si="45"/>
        <v>0</v>
      </c>
      <c r="BG166" s="145">
        <f t="shared" si="46"/>
        <v>0</v>
      </c>
      <c r="BH166" s="145">
        <f t="shared" si="47"/>
        <v>0</v>
      </c>
      <c r="BI166" s="145">
        <f t="shared" si="48"/>
        <v>0</v>
      </c>
      <c r="BJ166" s="18" t="s">
        <v>89</v>
      </c>
      <c r="BK166" s="145">
        <f t="shared" si="49"/>
        <v>0</v>
      </c>
      <c r="BL166" s="18" t="s">
        <v>803</v>
      </c>
      <c r="BM166" s="144" t="s">
        <v>1102</v>
      </c>
    </row>
    <row r="167" spans="2:65" s="1" customFormat="1" ht="6.9" customHeight="1"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34"/>
    </row>
  </sheetData>
  <sheetProtection algorithmName="SHA-512" hashValue="QelSXzNQUHODVozLMkO1CT4yGdoJUdQBIFvQhyVTaDJkSYNRq8ANy6gcl6XRIKL0lGDA7oa33re21iYOTLWJbA==" saltValue="f27/deDVhe67uoFlnUvpMDHdJTQ7jjZvwC6j5TtalZyeRviVZgEPoq5+zTi3FD6urtotbJQQ2oZT4ofdgHMcVw==" spinCount="100000" sheet="1" objects="1" scenarios="1" formatColumns="0" formatRows="0" autoFilter="0"/>
  <autoFilter ref="C87:K166" xr:uid="{00000000-0009-0000-0000-000002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&amp;LMěsto Dobříš - Rekonstrukce ulice Tylova&amp;CDOPAS s.r.o.&amp;RPOLOŽKOVÝ VÝKAZ VÝMĚR</oddHeader>
    <oddFooter>&amp;LSO 401 - Veřejné osvětlení&amp;CStrana &amp;P z &amp;N&amp;RPoložkový soupis prací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8" t="s">
        <v>97</v>
      </c>
      <c r="AZ2" s="87" t="s">
        <v>122</v>
      </c>
      <c r="BA2" s="87" t="s">
        <v>1929</v>
      </c>
      <c r="BB2" s="87" t="s">
        <v>35</v>
      </c>
      <c r="BC2" s="87" t="s">
        <v>1930</v>
      </c>
      <c r="BD2" s="87" t="s">
        <v>103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91</v>
      </c>
      <c r="AZ3" s="87" t="s">
        <v>125</v>
      </c>
      <c r="BA3" s="87" t="s">
        <v>1931</v>
      </c>
      <c r="BB3" s="87" t="s">
        <v>35</v>
      </c>
      <c r="BC3" s="87" t="s">
        <v>89</v>
      </c>
      <c r="BD3" s="87" t="s">
        <v>103</v>
      </c>
    </row>
    <row r="4" spans="2:56" ht="24.9" customHeight="1">
      <c r="B4" s="21"/>
      <c r="D4" s="22" t="s">
        <v>107</v>
      </c>
      <c r="L4" s="21"/>
      <c r="M4" s="88" t="s">
        <v>10</v>
      </c>
      <c r="AT4" s="18" t="s">
        <v>4</v>
      </c>
      <c r="AZ4" s="87" t="s">
        <v>128</v>
      </c>
      <c r="BA4" s="87" t="s">
        <v>1932</v>
      </c>
      <c r="BB4" s="87" t="s">
        <v>35</v>
      </c>
      <c r="BC4" s="87" t="s">
        <v>470</v>
      </c>
      <c r="BD4" s="87" t="s">
        <v>103</v>
      </c>
    </row>
    <row r="5" spans="2:56" ht="6.9" customHeight="1">
      <c r="B5" s="21"/>
      <c r="L5" s="21"/>
      <c r="AZ5" s="87" t="s">
        <v>131</v>
      </c>
      <c r="BA5" s="87" t="s">
        <v>1933</v>
      </c>
      <c r="BB5" s="87" t="s">
        <v>35</v>
      </c>
      <c r="BC5" s="87" t="s">
        <v>103</v>
      </c>
      <c r="BD5" s="87" t="s">
        <v>103</v>
      </c>
    </row>
    <row r="6" spans="2:56" ht="12" customHeight="1">
      <c r="B6" s="21"/>
      <c r="D6" s="28" t="s">
        <v>16</v>
      </c>
      <c r="L6" s="21"/>
      <c r="AZ6" s="87" t="s">
        <v>134</v>
      </c>
      <c r="BA6" s="87" t="s">
        <v>1934</v>
      </c>
      <c r="BB6" s="87" t="s">
        <v>35</v>
      </c>
      <c r="BC6" s="87" t="s">
        <v>348</v>
      </c>
      <c r="BD6" s="87" t="s">
        <v>103</v>
      </c>
    </row>
    <row r="7" spans="2:56" ht="16.5" customHeight="1">
      <c r="B7" s="21"/>
      <c r="E7" s="338" t="str">
        <f>'Rekapitulace stavby'!K6</f>
        <v>Dobříš - Rekonstrukce ulice Tylova</v>
      </c>
      <c r="F7" s="339"/>
      <c r="G7" s="339"/>
      <c r="H7" s="339"/>
      <c r="L7" s="21"/>
      <c r="AZ7" s="87" t="s">
        <v>137</v>
      </c>
      <c r="BA7" s="87" t="s">
        <v>1935</v>
      </c>
      <c r="BB7" s="87" t="s">
        <v>35</v>
      </c>
      <c r="BC7" s="87" t="s">
        <v>453</v>
      </c>
      <c r="BD7" s="87" t="s">
        <v>103</v>
      </c>
    </row>
    <row r="8" spans="2:56" s="1" customFormat="1" ht="12" customHeight="1">
      <c r="B8" s="34"/>
      <c r="D8" s="28" t="s">
        <v>117</v>
      </c>
      <c r="L8" s="34"/>
    </row>
    <row r="9" spans="2:56" s="1" customFormat="1" ht="16.5" customHeight="1">
      <c r="B9" s="34"/>
      <c r="E9" s="301" t="s">
        <v>1936</v>
      </c>
      <c r="F9" s="340"/>
      <c r="G9" s="340"/>
      <c r="H9" s="340"/>
      <c r="L9" s="34"/>
    </row>
    <row r="10" spans="2:56" s="1" customFormat="1" ht="10.199999999999999">
      <c r="B10" s="34"/>
      <c r="L10" s="34"/>
    </row>
    <row r="11" spans="2:56" s="1" customFormat="1" ht="12" customHeight="1">
      <c r="B11" s="34"/>
      <c r="D11" s="28" t="s">
        <v>18</v>
      </c>
      <c r="F11" s="26" t="s">
        <v>35</v>
      </c>
      <c r="I11" s="28" t="s">
        <v>20</v>
      </c>
      <c r="J11" s="26" t="s">
        <v>35</v>
      </c>
      <c r="L11" s="34"/>
    </row>
    <row r="12" spans="2:56" s="1" customFormat="1" ht="12" customHeight="1">
      <c r="B12" s="34"/>
      <c r="D12" s="28" t="s">
        <v>22</v>
      </c>
      <c r="F12" s="26" t="s">
        <v>23</v>
      </c>
      <c r="I12" s="28" t="s">
        <v>24</v>
      </c>
      <c r="J12" s="51" t="str">
        <f>'Rekapitulace stavby'!AN8</f>
        <v>2. 5. 2024</v>
      </c>
      <c r="L12" s="34"/>
    </row>
    <row r="13" spans="2:56" s="1" customFormat="1" ht="10.8" customHeight="1">
      <c r="B13" s="34"/>
      <c r="L13" s="34"/>
    </row>
    <row r="14" spans="2:56" s="1" customFormat="1" ht="12" customHeight="1">
      <c r="B14" s="34"/>
      <c r="D14" s="28" t="s">
        <v>30</v>
      </c>
      <c r="I14" s="28" t="s">
        <v>31</v>
      </c>
      <c r="J14" s="26" t="s">
        <v>32</v>
      </c>
      <c r="L14" s="34"/>
    </row>
    <row r="15" spans="2:56" s="1" customFormat="1" ht="18" customHeight="1">
      <c r="B15" s="34"/>
      <c r="E15" s="26" t="s">
        <v>33</v>
      </c>
      <c r="I15" s="28" t="s">
        <v>34</v>
      </c>
      <c r="J15" s="26" t="s">
        <v>35</v>
      </c>
      <c r="L15" s="34"/>
    </row>
    <row r="16" spans="2:56" s="1" customFormat="1" ht="6.9" customHeight="1">
      <c r="B16" s="34"/>
      <c r="L16" s="34"/>
    </row>
    <row r="17" spans="2:12" s="1" customFormat="1" ht="12" customHeight="1">
      <c r="B17" s="34"/>
      <c r="D17" s="28" t="s">
        <v>36</v>
      </c>
      <c r="I17" s="28" t="s">
        <v>31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41" t="str">
        <f>'Rekapitulace stavby'!E14</f>
        <v>Vyplň údaj</v>
      </c>
      <c r="F18" s="322"/>
      <c r="G18" s="322"/>
      <c r="H18" s="322"/>
      <c r="I18" s="28" t="s">
        <v>34</v>
      </c>
      <c r="J18" s="29" t="str">
        <f>'Rekapitulace stavby'!AN14</f>
        <v>Vyplň údaj</v>
      </c>
      <c r="L18" s="34"/>
    </row>
    <row r="19" spans="2:12" s="1" customFormat="1" ht="6.9" customHeight="1">
      <c r="B19" s="34"/>
      <c r="L19" s="34"/>
    </row>
    <row r="20" spans="2:12" s="1" customFormat="1" ht="12" customHeight="1">
      <c r="B20" s="34"/>
      <c r="D20" s="28" t="s">
        <v>38</v>
      </c>
      <c r="I20" s="28" t="s">
        <v>31</v>
      </c>
      <c r="J20" s="26" t="s">
        <v>39</v>
      </c>
      <c r="L20" s="34"/>
    </row>
    <row r="21" spans="2:12" s="1" customFormat="1" ht="18" customHeight="1">
      <c r="B21" s="34"/>
      <c r="E21" s="26" t="s">
        <v>40</v>
      </c>
      <c r="I21" s="28" t="s">
        <v>34</v>
      </c>
      <c r="J21" s="26" t="s">
        <v>41</v>
      </c>
      <c r="L21" s="34"/>
    </row>
    <row r="22" spans="2:12" s="1" customFormat="1" ht="6.9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31</v>
      </c>
      <c r="J23" s="26" t="s">
        <v>35</v>
      </c>
      <c r="L23" s="34"/>
    </row>
    <row r="24" spans="2:12" s="1" customFormat="1" ht="18" customHeight="1">
      <c r="B24" s="34"/>
      <c r="E24" s="26" t="s">
        <v>44</v>
      </c>
      <c r="I24" s="28" t="s">
        <v>34</v>
      </c>
      <c r="J24" s="26" t="s">
        <v>35</v>
      </c>
      <c r="L24" s="34"/>
    </row>
    <row r="25" spans="2:12" s="1" customFormat="1" ht="6.9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71.25" customHeight="1">
      <c r="B27" s="89"/>
      <c r="E27" s="327" t="s">
        <v>46</v>
      </c>
      <c r="F27" s="327"/>
      <c r="G27" s="327"/>
      <c r="H27" s="327"/>
      <c r="L27" s="89"/>
    </row>
    <row r="28" spans="2:12" s="1" customFormat="1" ht="6.9" customHeight="1">
      <c r="B28" s="34"/>
      <c r="L28" s="34"/>
    </row>
    <row r="29" spans="2:12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1" t="s">
        <v>47</v>
      </c>
      <c r="J30" s="65">
        <f>ROUND(J82, 2)</f>
        <v>0</v>
      </c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" customHeight="1">
      <c r="B33" s="34"/>
      <c r="D33" s="54" t="s">
        <v>51</v>
      </c>
      <c r="E33" s="28" t="s">
        <v>52</v>
      </c>
      <c r="F33" s="92">
        <f>ROUND((SUM(BE82:BE224)),  2)</f>
        <v>0</v>
      </c>
      <c r="I33" s="93">
        <v>0.21</v>
      </c>
      <c r="J33" s="92">
        <f>ROUND(((SUM(BE82:BE224))*I33),  2)</f>
        <v>0</v>
      </c>
      <c r="L33" s="34"/>
    </row>
    <row r="34" spans="2:12" s="1" customFormat="1" ht="14.4" customHeight="1">
      <c r="B34" s="34"/>
      <c r="E34" s="28" t="s">
        <v>53</v>
      </c>
      <c r="F34" s="92">
        <f>ROUND((SUM(BF82:BF224)),  2)</f>
        <v>0</v>
      </c>
      <c r="I34" s="93">
        <v>0.12</v>
      </c>
      <c r="J34" s="92">
        <f>ROUND(((SUM(BF82:BF224))*I34),  2)</f>
        <v>0</v>
      </c>
      <c r="L34" s="34"/>
    </row>
    <row r="35" spans="2:12" s="1" customFormat="1" ht="14.4" hidden="1" customHeight="1">
      <c r="B35" s="34"/>
      <c r="E35" s="28" t="s">
        <v>54</v>
      </c>
      <c r="F35" s="92">
        <f>ROUND((SUM(BG82:BG224)),  2)</f>
        <v>0</v>
      </c>
      <c r="I35" s="93">
        <v>0.21</v>
      </c>
      <c r="J35" s="92">
        <f>0</f>
        <v>0</v>
      </c>
      <c r="L35" s="34"/>
    </row>
    <row r="36" spans="2:12" s="1" customFormat="1" ht="14.4" hidden="1" customHeight="1">
      <c r="B36" s="34"/>
      <c r="E36" s="28" t="s">
        <v>55</v>
      </c>
      <c r="F36" s="92">
        <f>ROUND((SUM(BH82:BH224)),  2)</f>
        <v>0</v>
      </c>
      <c r="I36" s="93">
        <v>0.12</v>
      </c>
      <c r="J36" s="92">
        <f>0</f>
        <v>0</v>
      </c>
      <c r="L36" s="34"/>
    </row>
    <row r="37" spans="2:12" s="1" customFormat="1" ht="14.4" hidden="1" customHeight="1">
      <c r="B37" s="34"/>
      <c r="E37" s="28" t="s">
        <v>56</v>
      </c>
      <c r="F37" s="92">
        <f>ROUND((SUM(BI82:BI224)),  2)</f>
        <v>0</v>
      </c>
      <c r="I37" s="93">
        <v>0</v>
      </c>
      <c r="J37" s="92">
        <f>0</f>
        <v>0</v>
      </c>
      <c r="L37" s="34"/>
    </row>
    <row r="38" spans="2:12" s="1" customFormat="1" ht="6.9" customHeight="1">
      <c r="B38" s="34"/>
      <c r="L38" s="34"/>
    </row>
    <row r="39" spans="2:12" s="1" customFormat="1" ht="25.35" customHeight="1">
      <c r="B39" s="34"/>
      <c r="C39" s="94"/>
      <c r="D39" s="95" t="s">
        <v>57</v>
      </c>
      <c r="E39" s="56"/>
      <c r="F39" s="56"/>
      <c r="G39" s="96" t="s">
        <v>58</v>
      </c>
      <c r="H39" s="97" t="s">
        <v>59</v>
      </c>
      <c r="I39" s="56"/>
      <c r="J39" s="98">
        <f>SUM(J30:J37)</f>
        <v>0</v>
      </c>
      <c r="K39" s="99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>
      <c r="B45" s="34"/>
      <c r="C45" s="22" t="s">
        <v>226</v>
      </c>
      <c r="L45" s="34"/>
    </row>
    <row r="46" spans="2:12" s="1" customFormat="1" ht="6.9" customHeight="1">
      <c r="B46" s="34"/>
      <c r="L46" s="34"/>
    </row>
    <row r="47" spans="2:12" s="1" customFormat="1" ht="12" customHeight="1">
      <c r="B47" s="34"/>
      <c r="C47" s="28" t="s">
        <v>16</v>
      </c>
      <c r="L47" s="34"/>
    </row>
    <row r="48" spans="2:12" s="1" customFormat="1" ht="16.5" customHeight="1">
      <c r="B48" s="34"/>
      <c r="E48" s="338" t="str">
        <f>E7</f>
        <v>Dobříš - Rekonstrukce ulice Tylova</v>
      </c>
      <c r="F48" s="339"/>
      <c r="G48" s="339"/>
      <c r="H48" s="339"/>
      <c r="L48" s="34"/>
    </row>
    <row r="49" spans="2:47" s="1" customFormat="1" ht="12" customHeight="1">
      <c r="B49" s="34"/>
      <c r="C49" s="28" t="s">
        <v>117</v>
      </c>
      <c r="L49" s="34"/>
    </row>
    <row r="50" spans="2:47" s="1" customFormat="1" ht="16.5" customHeight="1">
      <c r="B50" s="34"/>
      <c r="E50" s="301" t="str">
        <f>E9</f>
        <v>SO 901 - Hrubý návrh DIO</v>
      </c>
      <c r="F50" s="340"/>
      <c r="G50" s="340"/>
      <c r="H50" s="340"/>
      <c r="L50" s="34"/>
    </row>
    <row r="51" spans="2:47" s="1" customFormat="1" ht="6.9" customHeight="1">
      <c r="B51" s="34"/>
      <c r="L51" s="34"/>
    </row>
    <row r="52" spans="2:47" s="1" customFormat="1" ht="12" customHeight="1">
      <c r="B52" s="34"/>
      <c r="C52" s="28" t="s">
        <v>22</v>
      </c>
      <c r="F52" s="26" t="str">
        <f>F12</f>
        <v>Město Dobříš [540111]</v>
      </c>
      <c r="I52" s="28" t="s">
        <v>24</v>
      </c>
      <c r="J52" s="51" t="str">
        <f>IF(J12="","",J12)</f>
        <v>2. 5. 2024</v>
      </c>
      <c r="L52" s="34"/>
    </row>
    <row r="53" spans="2:47" s="1" customFormat="1" ht="6.9" customHeight="1">
      <c r="B53" s="34"/>
      <c r="L53" s="34"/>
    </row>
    <row r="54" spans="2:47" s="1" customFormat="1" ht="40.049999999999997" customHeight="1">
      <c r="B54" s="34"/>
      <c r="C54" s="28" t="s">
        <v>30</v>
      </c>
      <c r="F54" s="26" t="str">
        <f>E15</f>
        <v>Město Dobříš, Mírové nám. 119, 263 01 Dobříš</v>
      </c>
      <c r="I54" s="28" t="s">
        <v>38</v>
      </c>
      <c r="J54" s="32" t="str">
        <f>E21</f>
        <v>DOPAS s.r.o., Mahenova 494/3, 150 00 Praha 5</v>
      </c>
      <c r="L54" s="34"/>
    </row>
    <row r="55" spans="2:47" s="1" customFormat="1" ht="15.15" customHeight="1">
      <c r="B55" s="34"/>
      <c r="C55" s="28" t="s">
        <v>36</v>
      </c>
      <c r="F55" s="26" t="str">
        <f>IF(E18="","",E18)</f>
        <v>Vyplň údaj</v>
      </c>
      <c r="I55" s="28" t="s">
        <v>43</v>
      </c>
      <c r="J55" s="32" t="str">
        <f>E24</f>
        <v>L. Štuller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0" t="s">
        <v>261</v>
      </c>
      <c r="D57" s="94"/>
      <c r="E57" s="94"/>
      <c r="F57" s="94"/>
      <c r="G57" s="94"/>
      <c r="H57" s="94"/>
      <c r="I57" s="94"/>
      <c r="J57" s="101" t="s">
        <v>262</v>
      </c>
      <c r="K57" s="94"/>
      <c r="L57" s="34"/>
    </row>
    <row r="58" spans="2:47" s="1" customFormat="1" ht="10.35" customHeight="1">
      <c r="B58" s="34"/>
      <c r="L58" s="34"/>
    </row>
    <row r="59" spans="2:47" s="1" customFormat="1" ht="22.8" customHeight="1">
      <c r="B59" s="34"/>
      <c r="C59" s="102" t="s">
        <v>79</v>
      </c>
      <c r="J59" s="65">
        <f>J82</f>
        <v>0</v>
      </c>
      <c r="L59" s="34"/>
      <c r="AU59" s="18" t="s">
        <v>269</v>
      </c>
    </row>
    <row r="60" spans="2:47" s="8" customFormat="1" ht="24.9" customHeight="1">
      <c r="B60" s="103"/>
      <c r="D60" s="104" t="s">
        <v>273</v>
      </c>
      <c r="E60" s="105"/>
      <c r="F60" s="105"/>
      <c r="G60" s="105"/>
      <c r="H60" s="105"/>
      <c r="I60" s="105"/>
      <c r="J60" s="106">
        <f>J83</f>
        <v>0</v>
      </c>
      <c r="L60" s="103"/>
    </row>
    <row r="61" spans="2:47" s="9" customFormat="1" ht="19.95" customHeight="1">
      <c r="B61" s="108"/>
      <c r="D61" s="109" t="s">
        <v>277</v>
      </c>
      <c r="E61" s="110"/>
      <c r="F61" s="110"/>
      <c r="G61" s="110"/>
      <c r="H61" s="110"/>
      <c r="I61" s="110"/>
      <c r="J61" s="111">
        <f>J84</f>
        <v>0</v>
      </c>
      <c r="L61" s="108"/>
    </row>
    <row r="62" spans="2:47" s="9" customFormat="1" ht="19.95" customHeight="1">
      <c r="B62" s="108"/>
      <c r="D62" s="109" t="s">
        <v>345</v>
      </c>
      <c r="E62" s="110"/>
      <c r="F62" s="110"/>
      <c r="G62" s="110"/>
      <c r="H62" s="110"/>
      <c r="I62" s="110"/>
      <c r="J62" s="111">
        <f>J103</f>
        <v>0</v>
      </c>
      <c r="L62" s="108"/>
    </row>
    <row r="63" spans="2:47" s="1" customFormat="1" ht="21.75" customHeight="1">
      <c r="B63" s="34"/>
      <c r="L63" s="34"/>
    </row>
    <row r="64" spans="2:47" s="1" customFormat="1" ht="6.9" customHeight="1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34"/>
    </row>
    <row r="68" spans="2:12" s="1" customFormat="1" ht="6.9" customHeight="1"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34"/>
    </row>
    <row r="69" spans="2:12" s="1" customFormat="1" ht="24.9" customHeight="1">
      <c r="B69" s="34"/>
      <c r="C69" s="22" t="s">
        <v>371</v>
      </c>
      <c r="L69" s="34"/>
    </row>
    <row r="70" spans="2:12" s="1" customFormat="1" ht="6.9" customHeight="1">
      <c r="B70" s="34"/>
      <c r="L70" s="34"/>
    </row>
    <row r="71" spans="2:12" s="1" customFormat="1" ht="12" customHeight="1">
      <c r="B71" s="34"/>
      <c r="C71" s="28" t="s">
        <v>16</v>
      </c>
      <c r="L71" s="34"/>
    </row>
    <row r="72" spans="2:12" s="1" customFormat="1" ht="16.5" customHeight="1">
      <c r="B72" s="34"/>
      <c r="E72" s="338" t="str">
        <f>E7</f>
        <v>Dobříš - Rekonstrukce ulice Tylova</v>
      </c>
      <c r="F72" s="339"/>
      <c r="G72" s="339"/>
      <c r="H72" s="339"/>
      <c r="L72" s="34"/>
    </row>
    <row r="73" spans="2:12" s="1" customFormat="1" ht="12" customHeight="1">
      <c r="B73" s="34"/>
      <c r="C73" s="28" t="s">
        <v>117</v>
      </c>
      <c r="L73" s="34"/>
    </row>
    <row r="74" spans="2:12" s="1" customFormat="1" ht="16.5" customHeight="1">
      <c r="B74" s="34"/>
      <c r="E74" s="301" t="str">
        <f>E9</f>
        <v>SO 901 - Hrubý návrh DIO</v>
      </c>
      <c r="F74" s="340"/>
      <c r="G74" s="340"/>
      <c r="H74" s="340"/>
      <c r="L74" s="34"/>
    </row>
    <row r="75" spans="2:12" s="1" customFormat="1" ht="6.9" customHeight="1">
      <c r="B75" s="34"/>
      <c r="L75" s="34"/>
    </row>
    <row r="76" spans="2:12" s="1" customFormat="1" ht="12" customHeight="1">
      <c r="B76" s="34"/>
      <c r="C76" s="28" t="s">
        <v>22</v>
      </c>
      <c r="F76" s="26" t="str">
        <f>F12</f>
        <v>Město Dobříš [540111]</v>
      </c>
      <c r="I76" s="28" t="s">
        <v>24</v>
      </c>
      <c r="J76" s="51" t="str">
        <f>IF(J12="","",J12)</f>
        <v>2. 5. 2024</v>
      </c>
      <c r="L76" s="34"/>
    </row>
    <row r="77" spans="2:12" s="1" customFormat="1" ht="6.9" customHeight="1">
      <c r="B77" s="34"/>
      <c r="L77" s="34"/>
    </row>
    <row r="78" spans="2:12" s="1" customFormat="1" ht="40.049999999999997" customHeight="1">
      <c r="B78" s="34"/>
      <c r="C78" s="28" t="s">
        <v>30</v>
      </c>
      <c r="F78" s="26" t="str">
        <f>E15</f>
        <v>Město Dobříš, Mírové nám. 119, 263 01 Dobříš</v>
      </c>
      <c r="I78" s="28" t="s">
        <v>38</v>
      </c>
      <c r="J78" s="32" t="str">
        <f>E21</f>
        <v>DOPAS s.r.o., Mahenova 494/3, 150 00 Praha 5</v>
      </c>
      <c r="L78" s="34"/>
    </row>
    <row r="79" spans="2:12" s="1" customFormat="1" ht="15.15" customHeight="1">
      <c r="B79" s="34"/>
      <c r="C79" s="28" t="s">
        <v>36</v>
      </c>
      <c r="F79" s="26" t="str">
        <f>IF(E18="","",E18)</f>
        <v>Vyplň údaj</v>
      </c>
      <c r="I79" s="28" t="s">
        <v>43</v>
      </c>
      <c r="J79" s="32" t="str">
        <f>E24</f>
        <v>L. Štuller</v>
      </c>
      <c r="L79" s="34"/>
    </row>
    <row r="80" spans="2:12" s="1" customFormat="1" ht="10.35" customHeight="1">
      <c r="B80" s="34"/>
      <c r="L80" s="34"/>
    </row>
    <row r="81" spans="2:65" s="10" customFormat="1" ht="29.25" customHeight="1">
      <c r="B81" s="113"/>
      <c r="C81" s="114" t="s">
        <v>372</v>
      </c>
      <c r="D81" s="115" t="s">
        <v>66</v>
      </c>
      <c r="E81" s="115" t="s">
        <v>62</v>
      </c>
      <c r="F81" s="115" t="s">
        <v>63</v>
      </c>
      <c r="G81" s="115" t="s">
        <v>373</v>
      </c>
      <c r="H81" s="115" t="s">
        <v>374</v>
      </c>
      <c r="I81" s="115" t="s">
        <v>375</v>
      </c>
      <c r="J81" s="115" t="s">
        <v>262</v>
      </c>
      <c r="K81" s="116" t="s">
        <v>376</v>
      </c>
      <c r="L81" s="113"/>
      <c r="M81" s="58" t="s">
        <v>35</v>
      </c>
      <c r="N81" s="59" t="s">
        <v>51</v>
      </c>
      <c r="O81" s="59" t="s">
        <v>377</v>
      </c>
      <c r="P81" s="59" t="s">
        <v>378</v>
      </c>
      <c r="Q81" s="59" t="s">
        <v>379</v>
      </c>
      <c r="R81" s="59" t="s">
        <v>380</v>
      </c>
      <c r="S81" s="59" t="s">
        <v>381</v>
      </c>
      <c r="T81" s="60" t="s">
        <v>382</v>
      </c>
    </row>
    <row r="82" spans="2:65" s="1" customFormat="1" ht="22.8" customHeight="1">
      <c r="B82" s="34"/>
      <c r="C82" s="63" t="s">
        <v>383</v>
      </c>
      <c r="J82" s="117">
        <f>BK82</f>
        <v>0</v>
      </c>
      <c r="L82" s="34"/>
      <c r="M82" s="61"/>
      <c r="N82" s="52"/>
      <c r="O82" s="52"/>
      <c r="P82" s="118">
        <f>P83</f>
        <v>0</v>
      </c>
      <c r="Q82" s="52"/>
      <c r="R82" s="118">
        <f>R83</f>
        <v>9.122799999999999E-2</v>
      </c>
      <c r="S82" s="52"/>
      <c r="T82" s="119">
        <f>T83</f>
        <v>0</v>
      </c>
      <c r="AT82" s="18" t="s">
        <v>80</v>
      </c>
      <c r="AU82" s="18" t="s">
        <v>269</v>
      </c>
      <c r="BK82" s="120">
        <f>BK83</f>
        <v>0</v>
      </c>
    </row>
    <row r="83" spans="2:65" s="11" customFormat="1" ht="25.95" customHeight="1">
      <c r="B83" s="121"/>
      <c r="D83" s="122" t="s">
        <v>80</v>
      </c>
      <c r="E83" s="123" t="s">
        <v>384</v>
      </c>
      <c r="F83" s="123" t="s">
        <v>385</v>
      </c>
      <c r="I83" s="124"/>
      <c r="J83" s="125">
        <f>BK83</f>
        <v>0</v>
      </c>
      <c r="L83" s="121"/>
      <c r="M83" s="126"/>
      <c r="P83" s="127">
        <f>P84+P103</f>
        <v>0</v>
      </c>
      <c r="R83" s="127">
        <f>R84+R103</f>
        <v>9.122799999999999E-2</v>
      </c>
      <c r="T83" s="128">
        <f>T84+T103</f>
        <v>0</v>
      </c>
      <c r="AR83" s="122" t="s">
        <v>89</v>
      </c>
      <c r="AT83" s="129" t="s">
        <v>80</v>
      </c>
      <c r="AU83" s="129" t="s">
        <v>81</v>
      </c>
      <c r="AY83" s="122" t="s">
        <v>386</v>
      </c>
      <c r="BK83" s="130">
        <f>BK84+BK103</f>
        <v>0</v>
      </c>
    </row>
    <row r="84" spans="2:65" s="11" customFormat="1" ht="22.8" customHeight="1">
      <c r="B84" s="121"/>
      <c r="D84" s="122" t="s">
        <v>80</v>
      </c>
      <c r="E84" s="131" t="s">
        <v>89</v>
      </c>
      <c r="F84" s="131" t="s">
        <v>387</v>
      </c>
      <c r="I84" s="124"/>
      <c r="J84" s="132">
        <f>BK84</f>
        <v>0</v>
      </c>
      <c r="L84" s="121"/>
      <c r="M84" s="126"/>
      <c r="P84" s="127">
        <f>SUM(P85:P102)</f>
        <v>0</v>
      </c>
      <c r="R84" s="127">
        <f>SUM(R85:R102)</f>
        <v>9.122799999999999E-2</v>
      </c>
      <c r="T84" s="128">
        <f>SUM(T85:T102)</f>
        <v>0</v>
      </c>
      <c r="AR84" s="122" t="s">
        <v>89</v>
      </c>
      <c r="AT84" s="129" t="s">
        <v>80</v>
      </c>
      <c r="AU84" s="129" t="s">
        <v>89</v>
      </c>
      <c r="AY84" s="122" t="s">
        <v>386</v>
      </c>
      <c r="BK84" s="130">
        <f>SUM(BK85:BK102)</f>
        <v>0</v>
      </c>
    </row>
    <row r="85" spans="2:65" s="1" customFormat="1" ht="24.15" customHeight="1">
      <c r="B85" s="34"/>
      <c r="C85" s="133" t="s">
        <v>89</v>
      </c>
      <c r="D85" s="133" t="s">
        <v>390</v>
      </c>
      <c r="E85" s="134" t="s">
        <v>1937</v>
      </c>
      <c r="F85" s="135" t="s">
        <v>1938</v>
      </c>
      <c r="G85" s="136" t="s">
        <v>689</v>
      </c>
      <c r="H85" s="137">
        <v>364.91199999999998</v>
      </c>
      <c r="I85" s="138"/>
      <c r="J85" s="139">
        <f>ROUND(I85*H85,2)</f>
        <v>0</v>
      </c>
      <c r="K85" s="135" t="s">
        <v>394</v>
      </c>
      <c r="L85" s="34"/>
      <c r="M85" s="140" t="s">
        <v>35</v>
      </c>
      <c r="N85" s="141" t="s">
        <v>52</v>
      </c>
      <c r="P85" s="142">
        <f>O85*H85</f>
        <v>0</v>
      </c>
      <c r="Q85" s="142">
        <v>2.5000000000000001E-4</v>
      </c>
      <c r="R85" s="142">
        <f>Q85*H85</f>
        <v>9.122799999999999E-2</v>
      </c>
      <c r="S85" s="142">
        <v>0</v>
      </c>
      <c r="T85" s="143">
        <f>S85*H85</f>
        <v>0</v>
      </c>
      <c r="AR85" s="144" t="s">
        <v>116</v>
      </c>
      <c r="AT85" s="144" t="s">
        <v>390</v>
      </c>
      <c r="AU85" s="144" t="s">
        <v>91</v>
      </c>
      <c r="AY85" s="18" t="s">
        <v>386</v>
      </c>
      <c r="BE85" s="145">
        <f>IF(N85="základní",J85,0)</f>
        <v>0</v>
      </c>
      <c r="BF85" s="145">
        <f>IF(N85="snížená",J85,0)</f>
        <v>0</v>
      </c>
      <c r="BG85" s="145">
        <f>IF(N85="zákl. přenesená",J85,0)</f>
        <v>0</v>
      </c>
      <c r="BH85" s="145">
        <f>IF(N85="sníž. přenesená",J85,0)</f>
        <v>0</v>
      </c>
      <c r="BI85" s="145">
        <f>IF(N85="nulová",J85,0)</f>
        <v>0</v>
      </c>
      <c r="BJ85" s="18" t="s">
        <v>89</v>
      </c>
      <c r="BK85" s="145">
        <f>ROUND(I85*H85,2)</f>
        <v>0</v>
      </c>
      <c r="BL85" s="18" t="s">
        <v>116</v>
      </c>
      <c r="BM85" s="144" t="s">
        <v>1939</v>
      </c>
    </row>
    <row r="86" spans="2:65" s="1" customFormat="1" ht="10.199999999999999">
      <c r="B86" s="34"/>
      <c r="D86" s="146" t="s">
        <v>396</v>
      </c>
      <c r="F86" s="147" t="s">
        <v>1940</v>
      </c>
      <c r="I86" s="148"/>
      <c r="L86" s="34"/>
      <c r="M86" s="149"/>
      <c r="T86" s="55"/>
      <c r="AT86" s="18" t="s">
        <v>396</v>
      </c>
      <c r="AU86" s="18" t="s">
        <v>91</v>
      </c>
    </row>
    <row r="87" spans="2:65" s="12" customFormat="1" ht="10.199999999999999">
      <c r="B87" s="150"/>
      <c r="D87" s="151" t="s">
        <v>398</v>
      </c>
      <c r="E87" s="152" t="s">
        <v>35</v>
      </c>
      <c r="F87" s="153" t="s">
        <v>399</v>
      </c>
      <c r="H87" s="152" t="s">
        <v>35</v>
      </c>
      <c r="I87" s="154"/>
      <c r="L87" s="150"/>
      <c r="M87" s="155"/>
      <c r="T87" s="156"/>
      <c r="AT87" s="152" t="s">
        <v>398</v>
      </c>
      <c r="AU87" s="152" t="s">
        <v>91</v>
      </c>
      <c r="AV87" s="12" t="s">
        <v>89</v>
      </c>
      <c r="AW87" s="12" t="s">
        <v>42</v>
      </c>
      <c r="AX87" s="12" t="s">
        <v>81</v>
      </c>
      <c r="AY87" s="152" t="s">
        <v>386</v>
      </c>
    </row>
    <row r="88" spans="2:65" s="12" customFormat="1" ht="10.199999999999999">
      <c r="B88" s="150"/>
      <c r="D88" s="151" t="s">
        <v>398</v>
      </c>
      <c r="E88" s="152" t="s">
        <v>35</v>
      </c>
      <c r="F88" s="153" t="s">
        <v>1941</v>
      </c>
      <c r="H88" s="152" t="s">
        <v>35</v>
      </c>
      <c r="I88" s="154"/>
      <c r="L88" s="150"/>
      <c r="M88" s="155"/>
      <c r="T88" s="156"/>
      <c r="AT88" s="152" t="s">
        <v>398</v>
      </c>
      <c r="AU88" s="152" t="s">
        <v>91</v>
      </c>
      <c r="AV88" s="12" t="s">
        <v>89</v>
      </c>
      <c r="AW88" s="12" t="s">
        <v>42</v>
      </c>
      <c r="AX88" s="12" t="s">
        <v>81</v>
      </c>
      <c r="AY88" s="152" t="s">
        <v>386</v>
      </c>
    </row>
    <row r="89" spans="2:65" s="12" customFormat="1" ht="10.199999999999999">
      <c r="B89" s="150"/>
      <c r="D89" s="151" t="s">
        <v>398</v>
      </c>
      <c r="E89" s="152" t="s">
        <v>35</v>
      </c>
      <c r="F89" s="153" t="s">
        <v>1942</v>
      </c>
      <c r="H89" s="152" t="s">
        <v>35</v>
      </c>
      <c r="I89" s="154"/>
      <c r="L89" s="150"/>
      <c r="M89" s="155"/>
      <c r="T89" s="156"/>
      <c r="AT89" s="152" t="s">
        <v>398</v>
      </c>
      <c r="AU89" s="152" t="s">
        <v>91</v>
      </c>
      <c r="AV89" s="12" t="s">
        <v>89</v>
      </c>
      <c r="AW89" s="12" t="s">
        <v>42</v>
      </c>
      <c r="AX89" s="12" t="s">
        <v>81</v>
      </c>
      <c r="AY89" s="152" t="s">
        <v>386</v>
      </c>
    </row>
    <row r="90" spans="2:65" s="12" customFormat="1" ht="10.199999999999999">
      <c r="B90" s="150"/>
      <c r="D90" s="151" t="s">
        <v>398</v>
      </c>
      <c r="E90" s="152" t="s">
        <v>35</v>
      </c>
      <c r="F90" s="153" t="s">
        <v>1943</v>
      </c>
      <c r="H90" s="152" t="s">
        <v>35</v>
      </c>
      <c r="I90" s="154"/>
      <c r="L90" s="150"/>
      <c r="M90" s="155"/>
      <c r="T90" s="156"/>
      <c r="AT90" s="152" t="s">
        <v>398</v>
      </c>
      <c r="AU90" s="152" t="s">
        <v>91</v>
      </c>
      <c r="AV90" s="12" t="s">
        <v>89</v>
      </c>
      <c r="AW90" s="12" t="s">
        <v>42</v>
      </c>
      <c r="AX90" s="12" t="s">
        <v>81</v>
      </c>
      <c r="AY90" s="152" t="s">
        <v>386</v>
      </c>
    </row>
    <row r="91" spans="2:65" s="13" customFormat="1" ht="10.199999999999999">
      <c r="B91" s="157"/>
      <c r="D91" s="151" t="s">
        <v>398</v>
      </c>
      <c r="E91" s="158" t="s">
        <v>35</v>
      </c>
      <c r="F91" s="159" t="s">
        <v>122</v>
      </c>
      <c r="H91" s="160">
        <v>364.91199999999998</v>
      </c>
      <c r="I91" s="161"/>
      <c r="L91" s="157"/>
      <c r="M91" s="162"/>
      <c r="T91" s="163"/>
      <c r="AT91" s="164" t="s">
        <v>398</v>
      </c>
      <c r="AU91" s="164" t="s">
        <v>91</v>
      </c>
      <c r="AV91" s="13" t="s">
        <v>91</v>
      </c>
      <c r="AW91" s="13" t="s">
        <v>42</v>
      </c>
      <c r="AX91" s="13" t="s">
        <v>89</v>
      </c>
      <c r="AY91" s="164" t="s">
        <v>386</v>
      </c>
    </row>
    <row r="92" spans="2:65" s="1" customFormat="1" ht="10.199999999999999">
      <c r="B92" s="34"/>
      <c r="D92" s="151" t="s">
        <v>412</v>
      </c>
      <c r="F92" s="165" t="s">
        <v>1944</v>
      </c>
      <c r="L92" s="34"/>
      <c r="M92" s="149"/>
      <c r="T92" s="55"/>
      <c r="AU92" s="18" t="s">
        <v>91</v>
      </c>
    </row>
    <row r="93" spans="2:65" s="1" customFormat="1" ht="10.199999999999999">
      <c r="B93" s="34"/>
      <c r="D93" s="151" t="s">
        <v>412</v>
      </c>
      <c r="F93" s="166" t="s">
        <v>1945</v>
      </c>
      <c r="H93" s="167">
        <v>182.45599999999999</v>
      </c>
      <c r="L93" s="34"/>
      <c r="M93" s="149"/>
      <c r="T93" s="55"/>
      <c r="AU93" s="18" t="s">
        <v>91</v>
      </c>
    </row>
    <row r="94" spans="2:65" s="1" customFormat="1" ht="24.15" customHeight="1">
      <c r="B94" s="34"/>
      <c r="C94" s="133" t="s">
        <v>91</v>
      </c>
      <c r="D94" s="133" t="s">
        <v>390</v>
      </c>
      <c r="E94" s="134" t="s">
        <v>1946</v>
      </c>
      <c r="F94" s="135" t="s">
        <v>1947</v>
      </c>
      <c r="G94" s="136" t="s">
        <v>689</v>
      </c>
      <c r="H94" s="137">
        <v>364.91199999999998</v>
      </c>
      <c r="I94" s="138"/>
      <c r="J94" s="139">
        <f>ROUND(I94*H94,2)</f>
        <v>0</v>
      </c>
      <c r="K94" s="135" t="s">
        <v>394</v>
      </c>
      <c r="L94" s="34"/>
      <c r="M94" s="140" t="s">
        <v>35</v>
      </c>
      <c r="N94" s="141" t="s">
        <v>52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116</v>
      </c>
      <c r="AT94" s="144" t="s">
        <v>390</v>
      </c>
      <c r="AU94" s="144" t="s">
        <v>91</v>
      </c>
      <c r="AY94" s="18" t="s">
        <v>386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89</v>
      </c>
      <c r="BK94" s="145">
        <f>ROUND(I94*H94,2)</f>
        <v>0</v>
      </c>
      <c r="BL94" s="18" t="s">
        <v>116</v>
      </c>
      <c r="BM94" s="144" t="s">
        <v>1948</v>
      </c>
    </row>
    <row r="95" spans="2:65" s="1" customFormat="1" ht="10.199999999999999">
      <c r="B95" s="34"/>
      <c r="D95" s="146" t="s">
        <v>396</v>
      </c>
      <c r="F95" s="147" t="s">
        <v>1949</v>
      </c>
      <c r="I95" s="148"/>
      <c r="L95" s="34"/>
      <c r="M95" s="149"/>
      <c r="T95" s="55"/>
      <c r="AT95" s="18" t="s">
        <v>396</v>
      </c>
      <c r="AU95" s="18" t="s">
        <v>91</v>
      </c>
    </row>
    <row r="96" spans="2:65" s="12" customFormat="1" ht="10.199999999999999">
      <c r="B96" s="150"/>
      <c r="D96" s="151" t="s">
        <v>398</v>
      </c>
      <c r="E96" s="152" t="s">
        <v>35</v>
      </c>
      <c r="F96" s="153" t="s">
        <v>399</v>
      </c>
      <c r="H96" s="152" t="s">
        <v>35</v>
      </c>
      <c r="I96" s="154"/>
      <c r="L96" s="150"/>
      <c r="M96" s="155"/>
      <c r="T96" s="156"/>
      <c r="AT96" s="152" t="s">
        <v>398</v>
      </c>
      <c r="AU96" s="152" t="s">
        <v>91</v>
      </c>
      <c r="AV96" s="12" t="s">
        <v>89</v>
      </c>
      <c r="AW96" s="12" t="s">
        <v>42</v>
      </c>
      <c r="AX96" s="12" t="s">
        <v>81</v>
      </c>
      <c r="AY96" s="152" t="s">
        <v>386</v>
      </c>
    </row>
    <row r="97" spans="2:65" s="12" customFormat="1" ht="10.199999999999999">
      <c r="B97" s="150"/>
      <c r="D97" s="151" t="s">
        <v>398</v>
      </c>
      <c r="E97" s="152" t="s">
        <v>35</v>
      </c>
      <c r="F97" s="153" t="s">
        <v>1941</v>
      </c>
      <c r="H97" s="152" t="s">
        <v>35</v>
      </c>
      <c r="I97" s="154"/>
      <c r="L97" s="150"/>
      <c r="M97" s="155"/>
      <c r="T97" s="156"/>
      <c r="AT97" s="152" t="s">
        <v>398</v>
      </c>
      <c r="AU97" s="152" t="s">
        <v>91</v>
      </c>
      <c r="AV97" s="12" t="s">
        <v>89</v>
      </c>
      <c r="AW97" s="12" t="s">
        <v>42</v>
      </c>
      <c r="AX97" s="12" t="s">
        <v>81</v>
      </c>
      <c r="AY97" s="152" t="s">
        <v>386</v>
      </c>
    </row>
    <row r="98" spans="2:65" s="12" customFormat="1" ht="10.199999999999999">
      <c r="B98" s="150"/>
      <c r="D98" s="151" t="s">
        <v>398</v>
      </c>
      <c r="E98" s="152" t="s">
        <v>35</v>
      </c>
      <c r="F98" s="153" t="s">
        <v>1942</v>
      </c>
      <c r="H98" s="152" t="s">
        <v>35</v>
      </c>
      <c r="I98" s="154"/>
      <c r="L98" s="150"/>
      <c r="M98" s="155"/>
      <c r="T98" s="156"/>
      <c r="AT98" s="152" t="s">
        <v>398</v>
      </c>
      <c r="AU98" s="152" t="s">
        <v>91</v>
      </c>
      <c r="AV98" s="12" t="s">
        <v>89</v>
      </c>
      <c r="AW98" s="12" t="s">
        <v>42</v>
      </c>
      <c r="AX98" s="12" t="s">
        <v>81</v>
      </c>
      <c r="AY98" s="152" t="s">
        <v>386</v>
      </c>
    </row>
    <row r="99" spans="2:65" s="12" customFormat="1" ht="10.199999999999999">
      <c r="B99" s="150"/>
      <c r="D99" s="151" t="s">
        <v>398</v>
      </c>
      <c r="E99" s="152" t="s">
        <v>35</v>
      </c>
      <c r="F99" s="153" t="s">
        <v>1943</v>
      </c>
      <c r="H99" s="152" t="s">
        <v>35</v>
      </c>
      <c r="I99" s="154"/>
      <c r="L99" s="150"/>
      <c r="M99" s="155"/>
      <c r="T99" s="156"/>
      <c r="AT99" s="152" t="s">
        <v>398</v>
      </c>
      <c r="AU99" s="152" t="s">
        <v>91</v>
      </c>
      <c r="AV99" s="12" t="s">
        <v>89</v>
      </c>
      <c r="AW99" s="12" t="s">
        <v>42</v>
      </c>
      <c r="AX99" s="12" t="s">
        <v>81</v>
      </c>
      <c r="AY99" s="152" t="s">
        <v>386</v>
      </c>
    </row>
    <row r="100" spans="2:65" s="13" customFormat="1" ht="10.199999999999999">
      <c r="B100" s="157"/>
      <c r="D100" s="151" t="s">
        <v>398</v>
      </c>
      <c r="E100" s="158" t="s">
        <v>35</v>
      </c>
      <c r="F100" s="159" t="s">
        <v>122</v>
      </c>
      <c r="H100" s="160">
        <v>364.91199999999998</v>
      </c>
      <c r="I100" s="161"/>
      <c r="L100" s="157"/>
      <c r="M100" s="162"/>
      <c r="T100" s="163"/>
      <c r="AT100" s="164" t="s">
        <v>398</v>
      </c>
      <c r="AU100" s="164" t="s">
        <v>91</v>
      </c>
      <c r="AV100" s="13" t="s">
        <v>91</v>
      </c>
      <c r="AW100" s="13" t="s">
        <v>42</v>
      </c>
      <c r="AX100" s="13" t="s">
        <v>89</v>
      </c>
      <c r="AY100" s="164" t="s">
        <v>386</v>
      </c>
    </row>
    <row r="101" spans="2:65" s="1" customFormat="1" ht="10.199999999999999">
      <c r="B101" s="34"/>
      <c r="D101" s="151" t="s">
        <v>412</v>
      </c>
      <c r="F101" s="165" t="s">
        <v>1944</v>
      </c>
      <c r="L101" s="34"/>
      <c r="M101" s="149"/>
      <c r="T101" s="55"/>
      <c r="AU101" s="18" t="s">
        <v>91</v>
      </c>
    </row>
    <row r="102" spans="2:65" s="1" customFormat="1" ht="10.199999999999999">
      <c r="B102" s="34"/>
      <c r="D102" s="151" t="s">
        <v>412</v>
      </c>
      <c r="F102" s="166" t="s">
        <v>1945</v>
      </c>
      <c r="H102" s="167">
        <v>182.45599999999999</v>
      </c>
      <c r="L102" s="34"/>
      <c r="M102" s="149"/>
      <c r="T102" s="55"/>
      <c r="AU102" s="18" t="s">
        <v>91</v>
      </c>
    </row>
    <row r="103" spans="2:65" s="11" customFormat="1" ht="22.8" customHeight="1">
      <c r="B103" s="121"/>
      <c r="D103" s="122" t="s">
        <v>80</v>
      </c>
      <c r="E103" s="131" t="s">
        <v>477</v>
      </c>
      <c r="F103" s="131" t="s">
        <v>1183</v>
      </c>
      <c r="I103" s="124"/>
      <c r="J103" s="132">
        <f>BK103</f>
        <v>0</v>
      </c>
      <c r="L103" s="121"/>
      <c r="M103" s="126"/>
      <c r="P103" s="127">
        <f>SUM(P104:P224)</f>
        <v>0</v>
      </c>
      <c r="R103" s="127">
        <f>SUM(R104:R224)</f>
        <v>0</v>
      </c>
      <c r="T103" s="128">
        <f>SUM(T104:T224)</f>
        <v>0</v>
      </c>
      <c r="AR103" s="122" t="s">
        <v>89</v>
      </c>
      <c r="AT103" s="129" t="s">
        <v>80</v>
      </c>
      <c r="AU103" s="129" t="s">
        <v>89</v>
      </c>
      <c r="AY103" s="122" t="s">
        <v>386</v>
      </c>
      <c r="BK103" s="130">
        <f>SUM(BK104:BK224)</f>
        <v>0</v>
      </c>
    </row>
    <row r="104" spans="2:65" s="1" customFormat="1" ht="24.15" customHeight="1">
      <c r="B104" s="34"/>
      <c r="C104" s="133" t="s">
        <v>103</v>
      </c>
      <c r="D104" s="133" t="s">
        <v>390</v>
      </c>
      <c r="E104" s="134" t="s">
        <v>1950</v>
      </c>
      <c r="F104" s="135" t="s">
        <v>1951</v>
      </c>
      <c r="G104" s="136" t="s">
        <v>1069</v>
      </c>
      <c r="H104" s="137">
        <v>1</v>
      </c>
      <c r="I104" s="138"/>
      <c r="J104" s="139">
        <f>ROUND(I104*H104,2)</f>
        <v>0</v>
      </c>
      <c r="K104" s="135" t="s">
        <v>394</v>
      </c>
      <c r="L104" s="34"/>
      <c r="M104" s="140" t="s">
        <v>35</v>
      </c>
      <c r="N104" s="141" t="s">
        <v>52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116</v>
      </c>
      <c r="AT104" s="144" t="s">
        <v>390</v>
      </c>
      <c r="AU104" s="144" t="s">
        <v>91</v>
      </c>
      <c r="AY104" s="18" t="s">
        <v>386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89</v>
      </c>
      <c r="BK104" s="145">
        <f>ROUND(I104*H104,2)</f>
        <v>0</v>
      </c>
      <c r="BL104" s="18" t="s">
        <v>116</v>
      </c>
      <c r="BM104" s="144" t="s">
        <v>1952</v>
      </c>
    </row>
    <row r="105" spans="2:65" s="1" customFormat="1" ht="10.199999999999999">
      <c r="B105" s="34"/>
      <c r="D105" s="146" t="s">
        <v>396</v>
      </c>
      <c r="F105" s="147" t="s">
        <v>1953</v>
      </c>
      <c r="I105" s="148"/>
      <c r="L105" s="34"/>
      <c r="M105" s="149"/>
      <c r="T105" s="55"/>
      <c r="AT105" s="18" t="s">
        <v>396</v>
      </c>
      <c r="AU105" s="18" t="s">
        <v>91</v>
      </c>
    </row>
    <row r="106" spans="2:65" s="12" customFormat="1" ht="10.199999999999999">
      <c r="B106" s="150"/>
      <c r="D106" s="151" t="s">
        <v>398</v>
      </c>
      <c r="E106" s="152" t="s">
        <v>35</v>
      </c>
      <c r="F106" s="153" t="s">
        <v>399</v>
      </c>
      <c r="H106" s="152" t="s">
        <v>35</v>
      </c>
      <c r="I106" s="154"/>
      <c r="L106" s="150"/>
      <c r="M106" s="155"/>
      <c r="T106" s="156"/>
      <c r="AT106" s="152" t="s">
        <v>398</v>
      </c>
      <c r="AU106" s="152" t="s">
        <v>91</v>
      </c>
      <c r="AV106" s="12" t="s">
        <v>89</v>
      </c>
      <c r="AW106" s="12" t="s">
        <v>42</v>
      </c>
      <c r="AX106" s="12" t="s">
        <v>81</v>
      </c>
      <c r="AY106" s="152" t="s">
        <v>386</v>
      </c>
    </row>
    <row r="107" spans="2:65" s="12" customFormat="1" ht="10.199999999999999">
      <c r="B107" s="150"/>
      <c r="D107" s="151" t="s">
        <v>398</v>
      </c>
      <c r="E107" s="152" t="s">
        <v>35</v>
      </c>
      <c r="F107" s="153" t="s">
        <v>1941</v>
      </c>
      <c r="H107" s="152" t="s">
        <v>35</v>
      </c>
      <c r="I107" s="154"/>
      <c r="L107" s="150"/>
      <c r="M107" s="155"/>
      <c r="T107" s="156"/>
      <c r="AT107" s="152" t="s">
        <v>398</v>
      </c>
      <c r="AU107" s="152" t="s">
        <v>91</v>
      </c>
      <c r="AV107" s="12" t="s">
        <v>89</v>
      </c>
      <c r="AW107" s="12" t="s">
        <v>42</v>
      </c>
      <c r="AX107" s="12" t="s">
        <v>81</v>
      </c>
      <c r="AY107" s="152" t="s">
        <v>386</v>
      </c>
    </row>
    <row r="108" spans="2:65" s="12" customFormat="1" ht="10.199999999999999">
      <c r="B108" s="150"/>
      <c r="D108" s="151" t="s">
        <v>398</v>
      </c>
      <c r="E108" s="152" t="s">
        <v>35</v>
      </c>
      <c r="F108" s="153" t="s">
        <v>1954</v>
      </c>
      <c r="H108" s="152" t="s">
        <v>35</v>
      </c>
      <c r="I108" s="154"/>
      <c r="L108" s="150"/>
      <c r="M108" s="155"/>
      <c r="T108" s="156"/>
      <c r="AT108" s="152" t="s">
        <v>398</v>
      </c>
      <c r="AU108" s="152" t="s">
        <v>91</v>
      </c>
      <c r="AV108" s="12" t="s">
        <v>89</v>
      </c>
      <c r="AW108" s="12" t="s">
        <v>42</v>
      </c>
      <c r="AX108" s="12" t="s">
        <v>81</v>
      </c>
      <c r="AY108" s="152" t="s">
        <v>386</v>
      </c>
    </row>
    <row r="109" spans="2:65" s="13" customFormat="1" ht="10.199999999999999">
      <c r="B109" s="157"/>
      <c r="D109" s="151" t="s">
        <v>398</v>
      </c>
      <c r="E109" s="158" t="s">
        <v>35</v>
      </c>
      <c r="F109" s="159" t="s">
        <v>125</v>
      </c>
      <c r="H109" s="160">
        <v>1</v>
      </c>
      <c r="I109" s="161"/>
      <c r="L109" s="157"/>
      <c r="M109" s="162"/>
      <c r="T109" s="163"/>
      <c r="AT109" s="164" t="s">
        <v>398</v>
      </c>
      <c r="AU109" s="164" t="s">
        <v>91</v>
      </c>
      <c r="AV109" s="13" t="s">
        <v>91</v>
      </c>
      <c r="AW109" s="13" t="s">
        <v>42</v>
      </c>
      <c r="AX109" s="13" t="s">
        <v>89</v>
      </c>
      <c r="AY109" s="164" t="s">
        <v>386</v>
      </c>
    </row>
    <row r="110" spans="2:65" s="1" customFormat="1" ht="10.199999999999999">
      <c r="B110" s="34"/>
      <c r="D110" s="151" t="s">
        <v>412</v>
      </c>
      <c r="F110" s="165" t="s">
        <v>1955</v>
      </c>
      <c r="L110" s="34"/>
      <c r="M110" s="149"/>
      <c r="T110" s="55"/>
      <c r="AU110" s="18" t="s">
        <v>91</v>
      </c>
    </row>
    <row r="111" spans="2:65" s="1" customFormat="1" ht="10.199999999999999">
      <c r="B111" s="34"/>
      <c r="D111" s="151" t="s">
        <v>412</v>
      </c>
      <c r="F111" s="166" t="s">
        <v>1076</v>
      </c>
      <c r="H111" s="167">
        <v>1</v>
      </c>
      <c r="L111" s="34"/>
      <c r="M111" s="149"/>
      <c r="T111" s="55"/>
      <c r="AU111" s="18" t="s">
        <v>91</v>
      </c>
    </row>
    <row r="112" spans="2:65" s="1" customFormat="1" ht="44.25" customHeight="1">
      <c r="B112" s="34"/>
      <c r="C112" s="133" t="s">
        <v>116</v>
      </c>
      <c r="D112" s="133" t="s">
        <v>390</v>
      </c>
      <c r="E112" s="134" t="s">
        <v>1956</v>
      </c>
      <c r="F112" s="135" t="s">
        <v>1957</v>
      </c>
      <c r="G112" s="136" t="s">
        <v>1069</v>
      </c>
      <c r="H112" s="137">
        <v>120</v>
      </c>
      <c r="I112" s="138"/>
      <c r="J112" s="139">
        <f>ROUND(I112*H112,2)</f>
        <v>0</v>
      </c>
      <c r="K112" s="135" t="s">
        <v>394</v>
      </c>
      <c r="L112" s="34"/>
      <c r="M112" s="140" t="s">
        <v>35</v>
      </c>
      <c r="N112" s="141" t="s">
        <v>52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116</v>
      </c>
      <c r="AT112" s="144" t="s">
        <v>390</v>
      </c>
      <c r="AU112" s="144" t="s">
        <v>91</v>
      </c>
      <c r="AY112" s="18" t="s">
        <v>386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89</v>
      </c>
      <c r="BK112" s="145">
        <f>ROUND(I112*H112,2)</f>
        <v>0</v>
      </c>
      <c r="BL112" s="18" t="s">
        <v>116</v>
      </c>
      <c r="BM112" s="144" t="s">
        <v>1958</v>
      </c>
    </row>
    <row r="113" spans="2:65" s="1" customFormat="1" ht="10.199999999999999">
      <c r="B113" s="34"/>
      <c r="D113" s="146" t="s">
        <v>396</v>
      </c>
      <c r="F113" s="147" t="s">
        <v>1959</v>
      </c>
      <c r="I113" s="148"/>
      <c r="L113" s="34"/>
      <c r="M113" s="149"/>
      <c r="T113" s="55"/>
      <c r="AT113" s="18" t="s">
        <v>396</v>
      </c>
      <c r="AU113" s="18" t="s">
        <v>91</v>
      </c>
    </row>
    <row r="114" spans="2:65" s="12" customFormat="1" ht="10.199999999999999">
      <c r="B114" s="150"/>
      <c r="D114" s="151" t="s">
        <v>398</v>
      </c>
      <c r="E114" s="152" t="s">
        <v>35</v>
      </c>
      <c r="F114" s="153" t="s">
        <v>399</v>
      </c>
      <c r="H114" s="152" t="s">
        <v>35</v>
      </c>
      <c r="I114" s="154"/>
      <c r="L114" s="150"/>
      <c r="M114" s="155"/>
      <c r="T114" s="156"/>
      <c r="AT114" s="152" t="s">
        <v>398</v>
      </c>
      <c r="AU114" s="152" t="s">
        <v>91</v>
      </c>
      <c r="AV114" s="12" t="s">
        <v>89</v>
      </c>
      <c r="AW114" s="12" t="s">
        <v>42</v>
      </c>
      <c r="AX114" s="12" t="s">
        <v>81</v>
      </c>
      <c r="AY114" s="152" t="s">
        <v>386</v>
      </c>
    </row>
    <row r="115" spans="2:65" s="12" customFormat="1" ht="10.199999999999999">
      <c r="B115" s="150"/>
      <c r="D115" s="151" t="s">
        <v>398</v>
      </c>
      <c r="E115" s="152" t="s">
        <v>35</v>
      </c>
      <c r="F115" s="153" t="s">
        <v>1941</v>
      </c>
      <c r="H115" s="152" t="s">
        <v>35</v>
      </c>
      <c r="I115" s="154"/>
      <c r="L115" s="150"/>
      <c r="M115" s="155"/>
      <c r="T115" s="156"/>
      <c r="AT115" s="152" t="s">
        <v>398</v>
      </c>
      <c r="AU115" s="152" t="s">
        <v>91</v>
      </c>
      <c r="AV115" s="12" t="s">
        <v>89</v>
      </c>
      <c r="AW115" s="12" t="s">
        <v>42</v>
      </c>
      <c r="AX115" s="12" t="s">
        <v>81</v>
      </c>
      <c r="AY115" s="152" t="s">
        <v>386</v>
      </c>
    </row>
    <row r="116" spans="2:65" s="12" customFormat="1" ht="10.199999999999999">
      <c r="B116" s="150"/>
      <c r="D116" s="151" t="s">
        <v>398</v>
      </c>
      <c r="E116" s="152" t="s">
        <v>35</v>
      </c>
      <c r="F116" s="153" t="s">
        <v>1954</v>
      </c>
      <c r="H116" s="152" t="s">
        <v>35</v>
      </c>
      <c r="I116" s="154"/>
      <c r="L116" s="150"/>
      <c r="M116" s="155"/>
      <c r="T116" s="156"/>
      <c r="AT116" s="152" t="s">
        <v>398</v>
      </c>
      <c r="AU116" s="152" t="s">
        <v>91</v>
      </c>
      <c r="AV116" s="12" t="s">
        <v>89</v>
      </c>
      <c r="AW116" s="12" t="s">
        <v>42</v>
      </c>
      <c r="AX116" s="12" t="s">
        <v>81</v>
      </c>
      <c r="AY116" s="152" t="s">
        <v>386</v>
      </c>
    </row>
    <row r="117" spans="2:65" s="13" customFormat="1" ht="10.199999999999999">
      <c r="B117" s="157"/>
      <c r="D117" s="151" t="s">
        <v>398</v>
      </c>
      <c r="E117" s="158" t="s">
        <v>35</v>
      </c>
      <c r="F117" s="159" t="s">
        <v>125</v>
      </c>
      <c r="H117" s="160">
        <v>1</v>
      </c>
      <c r="I117" s="161"/>
      <c r="L117" s="157"/>
      <c r="M117" s="162"/>
      <c r="T117" s="163"/>
      <c r="AT117" s="164" t="s">
        <v>398</v>
      </c>
      <c r="AU117" s="164" t="s">
        <v>91</v>
      </c>
      <c r="AV117" s="13" t="s">
        <v>91</v>
      </c>
      <c r="AW117" s="13" t="s">
        <v>42</v>
      </c>
      <c r="AX117" s="13" t="s">
        <v>89</v>
      </c>
      <c r="AY117" s="164" t="s">
        <v>386</v>
      </c>
    </row>
    <row r="118" spans="2:65" s="1" customFormat="1" ht="10.199999999999999">
      <c r="B118" s="34"/>
      <c r="D118" s="151" t="s">
        <v>412</v>
      </c>
      <c r="F118" s="165" t="s">
        <v>1955</v>
      </c>
      <c r="L118" s="34"/>
      <c r="M118" s="149"/>
      <c r="T118" s="55"/>
      <c r="AU118" s="18" t="s">
        <v>91</v>
      </c>
    </row>
    <row r="119" spans="2:65" s="1" customFormat="1" ht="10.199999999999999">
      <c r="B119" s="34"/>
      <c r="D119" s="151" t="s">
        <v>412</v>
      </c>
      <c r="F119" s="166" t="s">
        <v>1076</v>
      </c>
      <c r="H119" s="167">
        <v>1</v>
      </c>
      <c r="L119" s="34"/>
      <c r="M119" s="149"/>
      <c r="T119" s="55"/>
      <c r="AU119" s="18" t="s">
        <v>91</v>
      </c>
    </row>
    <row r="120" spans="2:65" s="13" customFormat="1" ht="10.199999999999999">
      <c r="B120" s="157"/>
      <c r="D120" s="151" t="s">
        <v>398</v>
      </c>
      <c r="F120" s="158" t="s">
        <v>1960</v>
      </c>
      <c r="H120" s="160">
        <v>120</v>
      </c>
      <c r="I120" s="161"/>
      <c r="L120" s="157"/>
      <c r="M120" s="162"/>
      <c r="T120" s="163"/>
      <c r="AT120" s="164" t="s">
        <v>398</v>
      </c>
      <c r="AU120" s="164" t="s">
        <v>91</v>
      </c>
      <c r="AV120" s="13" t="s">
        <v>91</v>
      </c>
      <c r="AW120" s="13" t="s">
        <v>4</v>
      </c>
      <c r="AX120" s="13" t="s">
        <v>89</v>
      </c>
      <c r="AY120" s="164" t="s">
        <v>386</v>
      </c>
    </row>
    <row r="121" spans="2:65" s="1" customFormat="1" ht="37.799999999999997" customHeight="1">
      <c r="B121" s="34"/>
      <c r="C121" s="133" t="s">
        <v>453</v>
      </c>
      <c r="D121" s="133" t="s">
        <v>390</v>
      </c>
      <c r="E121" s="134" t="s">
        <v>1961</v>
      </c>
      <c r="F121" s="135" t="s">
        <v>1962</v>
      </c>
      <c r="G121" s="136" t="s">
        <v>1069</v>
      </c>
      <c r="H121" s="137">
        <v>8</v>
      </c>
      <c r="I121" s="138"/>
      <c r="J121" s="139">
        <f>ROUND(I121*H121,2)</f>
        <v>0</v>
      </c>
      <c r="K121" s="135" t="s">
        <v>394</v>
      </c>
      <c r="L121" s="34"/>
      <c r="M121" s="140" t="s">
        <v>35</v>
      </c>
      <c r="N121" s="141" t="s">
        <v>52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116</v>
      </c>
      <c r="AT121" s="144" t="s">
        <v>390</v>
      </c>
      <c r="AU121" s="144" t="s">
        <v>91</v>
      </c>
      <c r="AY121" s="18" t="s">
        <v>386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8" t="s">
        <v>89</v>
      </c>
      <c r="BK121" s="145">
        <f>ROUND(I121*H121,2)</f>
        <v>0</v>
      </c>
      <c r="BL121" s="18" t="s">
        <v>116</v>
      </c>
      <c r="BM121" s="144" t="s">
        <v>1963</v>
      </c>
    </row>
    <row r="122" spans="2:65" s="1" customFormat="1" ht="10.199999999999999">
      <c r="B122" s="34"/>
      <c r="D122" s="146" t="s">
        <v>396</v>
      </c>
      <c r="F122" s="147" t="s">
        <v>1964</v>
      </c>
      <c r="I122" s="148"/>
      <c r="L122" s="34"/>
      <c r="M122" s="149"/>
      <c r="T122" s="55"/>
      <c r="AT122" s="18" t="s">
        <v>396</v>
      </c>
      <c r="AU122" s="18" t="s">
        <v>91</v>
      </c>
    </row>
    <row r="123" spans="2:65" s="12" customFormat="1" ht="10.199999999999999">
      <c r="B123" s="150"/>
      <c r="D123" s="151" t="s">
        <v>398</v>
      </c>
      <c r="E123" s="152" t="s">
        <v>35</v>
      </c>
      <c r="F123" s="153" t="s">
        <v>399</v>
      </c>
      <c r="H123" s="152" t="s">
        <v>35</v>
      </c>
      <c r="I123" s="154"/>
      <c r="L123" s="150"/>
      <c r="M123" s="155"/>
      <c r="T123" s="156"/>
      <c r="AT123" s="152" t="s">
        <v>398</v>
      </c>
      <c r="AU123" s="152" t="s">
        <v>91</v>
      </c>
      <c r="AV123" s="12" t="s">
        <v>89</v>
      </c>
      <c r="AW123" s="12" t="s">
        <v>42</v>
      </c>
      <c r="AX123" s="12" t="s">
        <v>81</v>
      </c>
      <c r="AY123" s="152" t="s">
        <v>386</v>
      </c>
    </row>
    <row r="124" spans="2:65" s="12" customFormat="1" ht="10.199999999999999">
      <c r="B124" s="150"/>
      <c r="D124" s="151" t="s">
        <v>398</v>
      </c>
      <c r="E124" s="152" t="s">
        <v>35</v>
      </c>
      <c r="F124" s="153" t="s">
        <v>1941</v>
      </c>
      <c r="H124" s="152" t="s">
        <v>35</v>
      </c>
      <c r="I124" s="154"/>
      <c r="L124" s="150"/>
      <c r="M124" s="155"/>
      <c r="T124" s="156"/>
      <c r="AT124" s="152" t="s">
        <v>398</v>
      </c>
      <c r="AU124" s="152" t="s">
        <v>91</v>
      </c>
      <c r="AV124" s="12" t="s">
        <v>89</v>
      </c>
      <c r="AW124" s="12" t="s">
        <v>42</v>
      </c>
      <c r="AX124" s="12" t="s">
        <v>81</v>
      </c>
      <c r="AY124" s="152" t="s">
        <v>386</v>
      </c>
    </row>
    <row r="125" spans="2:65" s="12" customFormat="1" ht="10.199999999999999">
      <c r="B125" s="150"/>
      <c r="D125" s="151" t="s">
        <v>398</v>
      </c>
      <c r="E125" s="152" t="s">
        <v>35</v>
      </c>
      <c r="F125" s="153" t="s">
        <v>1965</v>
      </c>
      <c r="H125" s="152" t="s">
        <v>35</v>
      </c>
      <c r="I125" s="154"/>
      <c r="L125" s="150"/>
      <c r="M125" s="155"/>
      <c r="T125" s="156"/>
      <c r="AT125" s="152" t="s">
        <v>398</v>
      </c>
      <c r="AU125" s="152" t="s">
        <v>91</v>
      </c>
      <c r="AV125" s="12" t="s">
        <v>89</v>
      </c>
      <c r="AW125" s="12" t="s">
        <v>42</v>
      </c>
      <c r="AX125" s="12" t="s">
        <v>81</v>
      </c>
      <c r="AY125" s="152" t="s">
        <v>386</v>
      </c>
    </row>
    <row r="126" spans="2:65" s="12" customFormat="1" ht="10.199999999999999">
      <c r="B126" s="150"/>
      <c r="D126" s="151" t="s">
        <v>398</v>
      </c>
      <c r="E126" s="152" t="s">
        <v>35</v>
      </c>
      <c r="F126" s="153" t="s">
        <v>1966</v>
      </c>
      <c r="H126" s="152" t="s">
        <v>35</v>
      </c>
      <c r="I126" s="154"/>
      <c r="L126" s="150"/>
      <c r="M126" s="155"/>
      <c r="T126" s="156"/>
      <c r="AT126" s="152" t="s">
        <v>398</v>
      </c>
      <c r="AU126" s="152" t="s">
        <v>91</v>
      </c>
      <c r="AV126" s="12" t="s">
        <v>89</v>
      </c>
      <c r="AW126" s="12" t="s">
        <v>42</v>
      </c>
      <c r="AX126" s="12" t="s">
        <v>81</v>
      </c>
      <c r="AY126" s="152" t="s">
        <v>386</v>
      </c>
    </row>
    <row r="127" spans="2:65" s="12" customFormat="1" ht="10.199999999999999">
      <c r="B127" s="150"/>
      <c r="D127" s="151" t="s">
        <v>398</v>
      </c>
      <c r="E127" s="152" t="s">
        <v>35</v>
      </c>
      <c r="F127" s="153" t="s">
        <v>1967</v>
      </c>
      <c r="H127" s="152" t="s">
        <v>35</v>
      </c>
      <c r="I127" s="154"/>
      <c r="L127" s="150"/>
      <c r="M127" s="155"/>
      <c r="T127" s="156"/>
      <c r="AT127" s="152" t="s">
        <v>398</v>
      </c>
      <c r="AU127" s="152" t="s">
        <v>91</v>
      </c>
      <c r="AV127" s="12" t="s">
        <v>89</v>
      </c>
      <c r="AW127" s="12" t="s">
        <v>42</v>
      </c>
      <c r="AX127" s="12" t="s">
        <v>81</v>
      </c>
      <c r="AY127" s="152" t="s">
        <v>386</v>
      </c>
    </row>
    <row r="128" spans="2:65" s="12" customFormat="1" ht="10.199999999999999">
      <c r="B128" s="150"/>
      <c r="D128" s="151" t="s">
        <v>398</v>
      </c>
      <c r="E128" s="152" t="s">
        <v>35</v>
      </c>
      <c r="F128" s="153" t="s">
        <v>1968</v>
      </c>
      <c r="H128" s="152" t="s">
        <v>35</v>
      </c>
      <c r="I128" s="154"/>
      <c r="L128" s="150"/>
      <c r="M128" s="155"/>
      <c r="T128" s="156"/>
      <c r="AT128" s="152" t="s">
        <v>398</v>
      </c>
      <c r="AU128" s="152" t="s">
        <v>91</v>
      </c>
      <c r="AV128" s="12" t="s">
        <v>89</v>
      </c>
      <c r="AW128" s="12" t="s">
        <v>42</v>
      </c>
      <c r="AX128" s="12" t="s">
        <v>81</v>
      </c>
      <c r="AY128" s="152" t="s">
        <v>386</v>
      </c>
    </row>
    <row r="129" spans="2:65" s="12" customFormat="1" ht="10.199999999999999">
      <c r="B129" s="150"/>
      <c r="D129" s="151" t="s">
        <v>398</v>
      </c>
      <c r="E129" s="152" t="s">
        <v>35</v>
      </c>
      <c r="F129" s="153" t="s">
        <v>1969</v>
      </c>
      <c r="H129" s="152" t="s">
        <v>35</v>
      </c>
      <c r="I129" s="154"/>
      <c r="L129" s="150"/>
      <c r="M129" s="155"/>
      <c r="T129" s="156"/>
      <c r="AT129" s="152" t="s">
        <v>398</v>
      </c>
      <c r="AU129" s="152" t="s">
        <v>91</v>
      </c>
      <c r="AV129" s="12" t="s">
        <v>89</v>
      </c>
      <c r="AW129" s="12" t="s">
        <v>42</v>
      </c>
      <c r="AX129" s="12" t="s">
        <v>81</v>
      </c>
      <c r="AY129" s="152" t="s">
        <v>386</v>
      </c>
    </row>
    <row r="130" spans="2:65" s="13" customFormat="1" ht="10.199999999999999">
      <c r="B130" s="157"/>
      <c r="D130" s="151" t="s">
        <v>398</v>
      </c>
      <c r="E130" s="158" t="s">
        <v>35</v>
      </c>
      <c r="F130" s="159" t="s">
        <v>128</v>
      </c>
      <c r="H130" s="160">
        <v>8</v>
      </c>
      <c r="I130" s="161"/>
      <c r="L130" s="157"/>
      <c r="M130" s="162"/>
      <c r="T130" s="163"/>
      <c r="AT130" s="164" t="s">
        <v>398</v>
      </c>
      <c r="AU130" s="164" t="s">
        <v>91</v>
      </c>
      <c r="AV130" s="13" t="s">
        <v>91</v>
      </c>
      <c r="AW130" s="13" t="s">
        <v>42</v>
      </c>
      <c r="AX130" s="13" t="s">
        <v>89</v>
      </c>
      <c r="AY130" s="164" t="s">
        <v>386</v>
      </c>
    </row>
    <row r="131" spans="2:65" s="1" customFormat="1" ht="10.199999999999999">
      <c r="B131" s="34"/>
      <c r="D131" s="151" t="s">
        <v>412</v>
      </c>
      <c r="F131" s="165" t="s">
        <v>1970</v>
      </c>
      <c r="L131" s="34"/>
      <c r="M131" s="149"/>
      <c r="T131" s="55"/>
      <c r="AU131" s="18" t="s">
        <v>91</v>
      </c>
    </row>
    <row r="132" spans="2:65" s="1" customFormat="1" ht="10.199999999999999">
      <c r="B132" s="34"/>
      <c r="D132" s="151" t="s">
        <v>412</v>
      </c>
      <c r="F132" s="166" t="s">
        <v>1076</v>
      </c>
      <c r="H132" s="167">
        <v>1</v>
      </c>
      <c r="L132" s="34"/>
      <c r="M132" s="149"/>
      <c r="T132" s="55"/>
      <c r="AU132" s="18" t="s">
        <v>91</v>
      </c>
    </row>
    <row r="133" spans="2:65" s="1" customFormat="1" ht="10.199999999999999">
      <c r="B133" s="34"/>
      <c r="D133" s="151" t="s">
        <v>412</v>
      </c>
      <c r="F133" s="165" t="s">
        <v>1971</v>
      </c>
      <c r="L133" s="34"/>
      <c r="M133" s="149"/>
      <c r="T133" s="55"/>
      <c r="AU133" s="18" t="s">
        <v>91</v>
      </c>
    </row>
    <row r="134" spans="2:65" s="1" customFormat="1" ht="10.199999999999999">
      <c r="B134" s="34"/>
      <c r="D134" s="151" t="s">
        <v>412</v>
      </c>
      <c r="F134" s="166" t="s">
        <v>1972</v>
      </c>
      <c r="H134" s="167">
        <v>3</v>
      </c>
      <c r="L134" s="34"/>
      <c r="M134" s="149"/>
      <c r="T134" s="55"/>
      <c r="AU134" s="18" t="s">
        <v>91</v>
      </c>
    </row>
    <row r="135" spans="2:65" s="1" customFormat="1" ht="10.199999999999999">
      <c r="B135" s="34"/>
      <c r="D135" s="151" t="s">
        <v>412</v>
      </c>
      <c r="F135" s="165" t="s">
        <v>1973</v>
      </c>
      <c r="L135" s="34"/>
      <c r="M135" s="149"/>
      <c r="T135" s="55"/>
      <c r="AU135" s="18" t="s">
        <v>91</v>
      </c>
    </row>
    <row r="136" spans="2:65" s="1" customFormat="1" ht="10.199999999999999">
      <c r="B136" s="34"/>
      <c r="D136" s="151" t="s">
        <v>412</v>
      </c>
      <c r="F136" s="166" t="s">
        <v>1148</v>
      </c>
      <c r="H136" s="167">
        <v>2</v>
      </c>
      <c r="L136" s="34"/>
      <c r="M136" s="149"/>
      <c r="T136" s="55"/>
      <c r="AU136" s="18" t="s">
        <v>91</v>
      </c>
    </row>
    <row r="137" spans="2:65" s="1" customFormat="1" ht="10.199999999999999">
      <c r="B137" s="34"/>
      <c r="D137" s="151" t="s">
        <v>412</v>
      </c>
      <c r="F137" s="165" t="s">
        <v>1974</v>
      </c>
      <c r="L137" s="34"/>
      <c r="M137" s="149"/>
      <c r="T137" s="55"/>
      <c r="AU137" s="18" t="s">
        <v>91</v>
      </c>
    </row>
    <row r="138" spans="2:65" s="1" customFormat="1" ht="10.199999999999999">
      <c r="B138" s="34"/>
      <c r="D138" s="151" t="s">
        <v>412</v>
      </c>
      <c r="F138" s="166" t="s">
        <v>1076</v>
      </c>
      <c r="H138" s="167">
        <v>1</v>
      </c>
      <c r="L138" s="34"/>
      <c r="M138" s="149"/>
      <c r="T138" s="55"/>
      <c r="AU138" s="18" t="s">
        <v>91</v>
      </c>
    </row>
    <row r="139" spans="2:65" s="1" customFormat="1" ht="10.199999999999999">
      <c r="B139" s="34"/>
      <c r="D139" s="151" t="s">
        <v>412</v>
      </c>
      <c r="F139" s="165" t="s">
        <v>1975</v>
      </c>
      <c r="L139" s="34"/>
      <c r="M139" s="149"/>
      <c r="T139" s="55"/>
      <c r="AU139" s="18" t="s">
        <v>91</v>
      </c>
    </row>
    <row r="140" spans="2:65" s="1" customFormat="1" ht="10.199999999999999">
      <c r="B140" s="34"/>
      <c r="D140" s="151" t="s">
        <v>412</v>
      </c>
      <c r="F140" s="166" t="s">
        <v>1076</v>
      </c>
      <c r="H140" s="167">
        <v>1</v>
      </c>
      <c r="L140" s="34"/>
      <c r="M140" s="149"/>
      <c r="T140" s="55"/>
      <c r="AU140" s="18" t="s">
        <v>91</v>
      </c>
    </row>
    <row r="141" spans="2:65" s="1" customFormat="1" ht="44.25" customHeight="1">
      <c r="B141" s="34"/>
      <c r="C141" s="133" t="s">
        <v>348</v>
      </c>
      <c r="D141" s="133" t="s">
        <v>390</v>
      </c>
      <c r="E141" s="134" t="s">
        <v>1976</v>
      </c>
      <c r="F141" s="135" t="s">
        <v>1977</v>
      </c>
      <c r="G141" s="136" t="s">
        <v>1069</v>
      </c>
      <c r="H141" s="137">
        <v>960</v>
      </c>
      <c r="I141" s="138"/>
      <c r="J141" s="139">
        <f>ROUND(I141*H141,2)</f>
        <v>0</v>
      </c>
      <c r="K141" s="135" t="s">
        <v>394</v>
      </c>
      <c r="L141" s="34"/>
      <c r="M141" s="140" t="s">
        <v>35</v>
      </c>
      <c r="N141" s="141" t="s">
        <v>52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116</v>
      </c>
      <c r="AT141" s="144" t="s">
        <v>390</v>
      </c>
      <c r="AU141" s="144" t="s">
        <v>91</v>
      </c>
      <c r="AY141" s="18" t="s">
        <v>386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89</v>
      </c>
      <c r="BK141" s="145">
        <f>ROUND(I141*H141,2)</f>
        <v>0</v>
      </c>
      <c r="BL141" s="18" t="s">
        <v>116</v>
      </c>
      <c r="BM141" s="144" t="s">
        <v>1978</v>
      </c>
    </row>
    <row r="142" spans="2:65" s="1" customFormat="1" ht="10.199999999999999">
      <c r="B142" s="34"/>
      <c r="D142" s="146" t="s">
        <v>396</v>
      </c>
      <c r="F142" s="147" t="s">
        <v>1979</v>
      </c>
      <c r="I142" s="148"/>
      <c r="L142" s="34"/>
      <c r="M142" s="149"/>
      <c r="T142" s="55"/>
      <c r="AT142" s="18" t="s">
        <v>396</v>
      </c>
      <c r="AU142" s="18" t="s">
        <v>91</v>
      </c>
    </row>
    <row r="143" spans="2:65" s="12" customFormat="1" ht="10.199999999999999">
      <c r="B143" s="150"/>
      <c r="D143" s="151" t="s">
        <v>398</v>
      </c>
      <c r="E143" s="152" t="s">
        <v>35</v>
      </c>
      <c r="F143" s="153" t="s">
        <v>399</v>
      </c>
      <c r="H143" s="152" t="s">
        <v>35</v>
      </c>
      <c r="I143" s="154"/>
      <c r="L143" s="150"/>
      <c r="M143" s="155"/>
      <c r="T143" s="156"/>
      <c r="AT143" s="152" t="s">
        <v>398</v>
      </c>
      <c r="AU143" s="152" t="s">
        <v>91</v>
      </c>
      <c r="AV143" s="12" t="s">
        <v>89</v>
      </c>
      <c r="AW143" s="12" t="s">
        <v>42</v>
      </c>
      <c r="AX143" s="12" t="s">
        <v>81</v>
      </c>
      <c r="AY143" s="152" t="s">
        <v>386</v>
      </c>
    </row>
    <row r="144" spans="2:65" s="12" customFormat="1" ht="10.199999999999999">
      <c r="B144" s="150"/>
      <c r="D144" s="151" t="s">
        <v>398</v>
      </c>
      <c r="E144" s="152" t="s">
        <v>35</v>
      </c>
      <c r="F144" s="153" t="s">
        <v>1941</v>
      </c>
      <c r="H144" s="152" t="s">
        <v>35</v>
      </c>
      <c r="I144" s="154"/>
      <c r="L144" s="150"/>
      <c r="M144" s="155"/>
      <c r="T144" s="156"/>
      <c r="AT144" s="152" t="s">
        <v>398</v>
      </c>
      <c r="AU144" s="152" t="s">
        <v>91</v>
      </c>
      <c r="AV144" s="12" t="s">
        <v>89</v>
      </c>
      <c r="AW144" s="12" t="s">
        <v>42</v>
      </c>
      <c r="AX144" s="12" t="s">
        <v>81</v>
      </c>
      <c r="AY144" s="152" t="s">
        <v>386</v>
      </c>
    </row>
    <row r="145" spans="2:51" s="12" customFormat="1" ht="10.199999999999999">
      <c r="B145" s="150"/>
      <c r="D145" s="151" t="s">
        <v>398</v>
      </c>
      <c r="E145" s="152" t="s">
        <v>35</v>
      </c>
      <c r="F145" s="153" t="s">
        <v>1965</v>
      </c>
      <c r="H145" s="152" t="s">
        <v>35</v>
      </c>
      <c r="I145" s="154"/>
      <c r="L145" s="150"/>
      <c r="M145" s="155"/>
      <c r="T145" s="156"/>
      <c r="AT145" s="152" t="s">
        <v>398</v>
      </c>
      <c r="AU145" s="152" t="s">
        <v>91</v>
      </c>
      <c r="AV145" s="12" t="s">
        <v>89</v>
      </c>
      <c r="AW145" s="12" t="s">
        <v>42</v>
      </c>
      <c r="AX145" s="12" t="s">
        <v>81</v>
      </c>
      <c r="AY145" s="152" t="s">
        <v>386</v>
      </c>
    </row>
    <row r="146" spans="2:51" s="12" customFormat="1" ht="10.199999999999999">
      <c r="B146" s="150"/>
      <c r="D146" s="151" t="s">
        <v>398</v>
      </c>
      <c r="E146" s="152" t="s">
        <v>35</v>
      </c>
      <c r="F146" s="153" t="s">
        <v>1966</v>
      </c>
      <c r="H146" s="152" t="s">
        <v>35</v>
      </c>
      <c r="I146" s="154"/>
      <c r="L146" s="150"/>
      <c r="M146" s="155"/>
      <c r="T146" s="156"/>
      <c r="AT146" s="152" t="s">
        <v>398</v>
      </c>
      <c r="AU146" s="152" t="s">
        <v>91</v>
      </c>
      <c r="AV146" s="12" t="s">
        <v>89</v>
      </c>
      <c r="AW146" s="12" t="s">
        <v>42</v>
      </c>
      <c r="AX146" s="12" t="s">
        <v>81</v>
      </c>
      <c r="AY146" s="152" t="s">
        <v>386</v>
      </c>
    </row>
    <row r="147" spans="2:51" s="12" customFormat="1" ht="10.199999999999999">
      <c r="B147" s="150"/>
      <c r="D147" s="151" t="s">
        <v>398</v>
      </c>
      <c r="E147" s="152" t="s">
        <v>35</v>
      </c>
      <c r="F147" s="153" t="s">
        <v>1967</v>
      </c>
      <c r="H147" s="152" t="s">
        <v>35</v>
      </c>
      <c r="I147" s="154"/>
      <c r="L147" s="150"/>
      <c r="M147" s="155"/>
      <c r="T147" s="156"/>
      <c r="AT147" s="152" t="s">
        <v>398</v>
      </c>
      <c r="AU147" s="152" t="s">
        <v>91</v>
      </c>
      <c r="AV147" s="12" t="s">
        <v>89</v>
      </c>
      <c r="AW147" s="12" t="s">
        <v>42</v>
      </c>
      <c r="AX147" s="12" t="s">
        <v>81</v>
      </c>
      <c r="AY147" s="152" t="s">
        <v>386</v>
      </c>
    </row>
    <row r="148" spans="2:51" s="12" customFormat="1" ht="10.199999999999999">
      <c r="B148" s="150"/>
      <c r="D148" s="151" t="s">
        <v>398</v>
      </c>
      <c r="E148" s="152" t="s">
        <v>35</v>
      </c>
      <c r="F148" s="153" t="s">
        <v>1968</v>
      </c>
      <c r="H148" s="152" t="s">
        <v>35</v>
      </c>
      <c r="I148" s="154"/>
      <c r="L148" s="150"/>
      <c r="M148" s="155"/>
      <c r="T148" s="156"/>
      <c r="AT148" s="152" t="s">
        <v>398</v>
      </c>
      <c r="AU148" s="152" t="s">
        <v>91</v>
      </c>
      <c r="AV148" s="12" t="s">
        <v>89</v>
      </c>
      <c r="AW148" s="12" t="s">
        <v>42</v>
      </c>
      <c r="AX148" s="12" t="s">
        <v>81</v>
      </c>
      <c r="AY148" s="152" t="s">
        <v>386</v>
      </c>
    </row>
    <row r="149" spans="2:51" s="12" customFormat="1" ht="10.199999999999999">
      <c r="B149" s="150"/>
      <c r="D149" s="151" t="s">
        <v>398</v>
      </c>
      <c r="E149" s="152" t="s">
        <v>35</v>
      </c>
      <c r="F149" s="153" t="s">
        <v>1969</v>
      </c>
      <c r="H149" s="152" t="s">
        <v>35</v>
      </c>
      <c r="I149" s="154"/>
      <c r="L149" s="150"/>
      <c r="M149" s="155"/>
      <c r="T149" s="156"/>
      <c r="AT149" s="152" t="s">
        <v>398</v>
      </c>
      <c r="AU149" s="152" t="s">
        <v>91</v>
      </c>
      <c r="AV149" s="12" t="s">
        <v>89</v>
      </c>
      <c r="AW149" s="12" t="s">
        <v>42</v>
      </c>
      <c r="AX149" s="12" t="s">
        <v>81</v>
      </c>
      <c r="AY149" s="152" t="s">
        <v>386</v>
      </c>
    </row>
    <row r="150" spans="2:51" s="13" customFormat="1" ht="10.199999999999999">
      <c r="B150" s="157"/>
      <c r="D150" s="151" t="s">
        <v>398</v>
      </c>
      <c r="E150" s="158" t="s">
        <v>35</v>
      </c>
      <c r="F150" s="159" t="s">
        <v>128</v>
      </c>
      <c r="H150" s="160">
        <v>8</v>
      </c>
      <c r="I150" s="161"/>
      <c r="L150" s="157"/>
      <c r="M150" s="162"/>
      <c r="T150" s="163"/>
      <c r="AT150" s="164" t="s">
        <v>398</v>
      </c>
      <c r="AU150" s="164" t="s">
        <v>91</v>
      </c>
      <c r="AV150" s="13" t="s">
        <v>91</v>
      </c>
      <c r="AW150" s="13" t="s">
        <v>42</v>
      </c>
      <c r="AX150" s="13" t="s">
        <v>89</v>
      </c>
      <c r="AY150" s="164" t="s">
        <v>386</v>
      </c>
    </row>
    <row r="151" spans="2:51" s="1" customFormat="1" ht="10.199999999999999">
      <c r="B151" s="34"/>
      <c r="D151" s="151" t="s">
        <v>412</v>
      </c>
      <c r="F151" s="165" t="s">
        <v>1970</v>
      </c>
      <c r="L151" s="34"/>
      <c r="M151" s="149"/>
      <c r="T151" s="55"/>
      <c r="AU151" s="18" t="s">
        <v>91</v>
      </c>
    </row>
    <row r="152" spans="2:51" s="1" customFormat="1" ht="10.199999999999999">
      <c r="B152" s="34"/>
      <c r="D152" s="151" t="s">
        <v>412</v>
      </c>
      <c r="F152" s="166" t="s">
        <v>1076</v>
      </c>
      <c r="H152" s="167">
        <v>1</v>
      </c>
      <c r="L152" s="34"/>
      <c r="M152" s="149"/>
      <c r="T152" s="55"/>
      <c r="AU152" s="18" t="s">
        <v>91</v>
      </c>
    </row>
    <row r="153" spans="2:51" s="1" customFormat="1" ht="10.199999999999999">
      <c r="B153" s="34"/>
      <c r="D153" s="151" t="s">
        <v>412</v>
      </c>
      <c r="F153" s="165" t="s">
        <v>1971</v>
      </c>
      <c r="L153" s="34"/>
      <c r="M153" s="149"/>
      <c r="T153" s="55"/>
      <c r="AU153" s="18" t="s">
        <v>91</v>
      </c>
    </row>
    <row r="154" spans="2:51" s="1" customFormat="1" ht="10.199999999999999">
      <c r="B154" s="34"/>
      <c r="D154" s="151" t="s">
        <v>412</v>
      </c>
      <c r="F154" s="166" t="s">
        <v>1972</v>
      </c>
      <c r="H154" s="167">
        <v>3</v>
      </c>
      <c r="L154" s="34"/>
      <c r="M154" s="149"/>
      <c r="T154" s="55"/>
      <c r="AU154" s="18" t="s">
        <v>91</v>
      </c>
    </row>
    <row r="155" spans="2:51" s="1" customFormat="1" ht="10.199999999999999">
      <c r="B155" s="34"/>
      <c r="D155" s="151" t="s">
        <v>412</v>
      </c>
      <c r="F155" s="165" t="s">
        <v>1973</v>
      </c>
      <c r="L155" s="34"/>
      <c r="M155" s="149"/>
      <c r="T155" s="55"/>
      <c r="AU155" s="18" t="s">
        <v>91</v>
      </c>
    </row>
    <row r="156" spans="2:51" s="1" customFormat="1" ht="10.199999999999999">
      <c r="B156" s="34"/>
      <c r="D156" s="151" t="s">
        <v>412</v>
      </c>
      <c r="F156" s="166" t="s">
        <v>1148</v>
      </c>
      <c r="H156" s="167">
        <v>2</v>
      </c>
      <c r="L156" s="34"/>
      <c r="M156" s="149"/>
      <c r="T156" s="55"/>
      <c r="AU156" s="18" t="s">
        <v>91</v>
      </c>
    </row>
    <row r="157" spans="2:51" s="1" customFormat="1" ht="10.199999999999999">
      <c r="B157" s="34"/>
      <c r="D157" s="151" t="s">
        <v>412</v>
      </c>
      <c r="F157" s="165" t="s">
        <v>1974</v>
      </c>
      <c r="L157" s="34"/>
      <c r="M157" s="149"/>
      <c r="T157" s="55"/>
      <c r="AU157" s="18" t="s">
        <v>91</v>
      </c>
    </row>
    <row r="158" spans="2:51" s="1" customFormat="1" ht="10.199999999999999">
      <c r="B158" s="34"/>
      <c r="D158" s="151" t="s">
        <v>412</v>
      </c>
      <c r="F158" s="166" t="s">
        <v>1076</v>
      </c>
      <c r="H158" s="167">
        <v>1</v>
      </c>
      <c r="L158" s="34"/>
      <c r="M158" s="149"/>
      <c r="T158" s="55"/>
      <c r="AU158" s="18" t="s">
        <v>91</v>
      </c>
    </row>
    <row r="159" spans="2:51" s="1" customFormat="1" ht="10.199999999999999">
      <c r="B159" s="34"/>
      <c r="D159" s="151" t="s">
        <v>412</v>
      </c>
      <c r="F159" s="165" t="s">
        <v>1975</v>
      </c>
      <c r="L159" s="34"/>
      <c r="M159" s="149"/>
      <c r="T159" s="55"/>
      <c r="AU159" s="18" t="s">
        <v>91</v>
      </c>
    </row>
    <row r="160" spans="2:51" s="1" customFormat="1" ht="10.199999999999999">
      <c r="B160" s="34"/>
      <c r="D160" s="151" t="s">
        <v>412</v>
      </c>
      <c r="F160" s="166" t="s">
        <v>1076</v>
      </c>
      <c r="H160" s="167">
        <v>1</v>
      </c>
      <c r="L160" s="34"/>
      <c r="M160" s="149"/>
      <c r="T160" s="55"/>
      <c r="AU160" s="18" t="s">
        <v>91</v>
      </c>
    </row>
    <row r="161" spans="2:65" s="13" customFormat="1" ht="10.199999999999999">
      <c r="B161" s="157"/>
      <c r="D161" s="151" t="s">
        <v>398</v>
      </c>
      <c r="F161" s="158" t="s">
        <v>1980</v>
      </c>
      <c r="H161" s="160">
        <v>960</v>
      </c>
      <c r="I161" s="161"/>
      <c r="L161" s="157"/>
      <c r="M161" s="162"/>
      <c r="T161" s="163"/>
      <c r="AT161" s="164" t="s">
        <v>398</v>
      </c>
      <c r="AU161" s="164" t="s">
        <v>91</v>
      </c>
      <c r="AV161" s="13" t="s">
        <v>91</v>
      </c>
      <c r="AW161" s="13" t="s">
        <v>4</v>
      </c>
      <c r="AX161" s="13" t="s">
        <v>89</v>
      </c>
      <c r="AY161" s="164" t="s">
        <v>386</v>
      </c>
    </row>
    <row r="162" spans="2:65" s="1" customFormat="1" ht="37.799999999999997" customHeight="1">
      <c r="B162" s="34"/>
      <c r="C162" s="133" t="s">
        <v>206</v>
      </c>
      <c r="D162" s="133" t="s">
        <v>390</v>
      </c>
      <c r="E162" s="134" t="s">
        <v>1981</v>
      </c>
      <c r="F162" s="135" t="s">
        <v>1982</v>
      </c>
      <c r="G162" s="136" t="s">
        <v>1069</v>
      </c>
      <c r="H162" s="137">
        <v>3</v>
      </c>
      <c r="I162" s="138"/>
      <c r="J162" s="139">
        <f>ROUND(I162*H162,2)</f>
        <v>0</v>
      </c>
      <c r="K162" s="135" t="s">
        <v>394</v>
      </c>
      <c r="L162" s="34"/>
      <c r="M162" s="140" t="s">
        <v>35</v>
      </c>
      <c r="N162" s="141" t="s">
        <v>52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116</v>
      </c>
      <c r="AT162" s="144" t="s">
        <v>390</v>
      </c>
      <c r="AU162" s="144" t="s">
        <v>91</v>
      </c>
      <c r="AY162" s="18" t="s">
        <v>386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8" t="s">
        <v>89</v>
      </c>
      <c r="BK162" s="145">
        <f>ROUND(I162*H162,2)</f>
        <v>0</v>
      </c>
      <c r="BL162" s="18" t="s">
        <v>116</v>
      </c>
      <c r="BM162" s="144" t="s">
        <v>1983</v>
      </c>
    </row>
    <row r="163" spans="2:65" s="1" customFormat="1" ht="10.199999999999999">
      <c r="B163" s="34"/>
      <c r="D163" s="146" t="s">
        <v>396</v>
      </c>
      <c r="F163" s="147" t="s">
        <v>1984</v>
      </c>
      <c r="I163" s="148"/>
      <c r="L163" s="34"/>
      <c r="M163" s="149"/>
      <c r="T163" s="55"/>
      <c r="AT163" s="18" t="s">
        <v>396</v>
      </c>
      <c r="AU163" s="18" t="s">
        <v>91</v>
      </c>
    </row>
    <row r="164" spans="2:65" s="12" customFormat="1" ht="10.199999999999999">
      <c r="B164" s="150"/>
      <c r="D164" s="151" t="s">
        <v>398</v>
      </c>
      <c r="E164" s="152" t="s">
        <v>35</v>
      </c>
      <c r="F164" s="153" t="s">
        <v>399</v>
      </c>
      <c r="H164" s="152" t="s">
        <v>35</v>
      </c>
      <c r="I164" s="154"/>
      <c r="L164" s="150"/>
      <c r="M164" s="155"/>
      <c r="T164" s="156"/>
      <c r="AT164" s="152" t="s">
        <v>398</v>
      </c>
      <c r="AU164" s="152" t="s">
        <v>91</v>
      </c>
      <c r="AV164" s="12" t="s">
        <v>89</v>
      </c>
      <c r="AW164" s="12" t="s">
        <v>42</v>
      </c>
      <c r="AX164" s="12" t="s">
        <v>81</v>
      </c>
      <c r="AY164" s="152" t="s">
        <v>386</v>
      </c>
    </row>
    <row r="165" spans="2:65" s="12" customFormat="1" ht="10.199999999999999">
      <c r="B165" s="150"/>
      <c r="D165" s="151" t="s">
        <v>398</v>
      </c>
      <c r="E165" s="152" t="s">
        <v>35</v>
      </c>
      <c r="F165" s="153" t="s">
        <v>1941</v>
      </c>
      <c r="H165" s="152" t="s">
        <v>35</v>
      </c>
      <c r="I165" s="154"/>
      <c r="L165" s="150"/>
      <c r="M165" s="155"/>
      <c r="T165" s="156"/>
      <c r="AT165" s="152" t="s">
        <v>398</v>
      </c>
      <c r="AU165" s="152" t="s">
        <v>91</v>
      </c>
      <c r="AV165" s="12" t="s">
        <v>89</v>
      </c>
      <c r="AW165" s="12" t="s">
        <v>42</v>
      </c>
      <c r="AX165" s="12" t="s">
        <v>81</v>
      </c>
      <c r="AY165" s="152" t="s">
        <v>386</v>
      </c>
    </row>
    <row r="166" spans="2:65" s="12" customFormat="1" ht="10.199999999999999">
      <c r="B166" s="150"/>
      <c r="D166" s="151" t="s">
        <v>398</v>
      </c>
      <c r="E166" s="152" t="s">
        <v>35</v>
      </c>
      <c r="F166" s="153" t="s">
        <v>1985</v>
      </c>
      <c r="H166" s="152" t="s">
        <v>35</v>
      </c>
      <c r="I166" s="154"/>
      <c r="L166" s="150"/>
      <c r="M166" s="155"/>
      <c r="T166" s="156"/>
      <c r="AT166" s="152" t="s">
        <v>398</v>
      </c>
      <c r="AU166" s="152" t="s">
        <v>91</v>
      </c>
      <c r="AV166" s="12" t="s">
        <v>89</v>
      </c>
      <c r="AW166" s="12" t="s">
        <v>42</v>
      </c>
      <c r="AX166" s="12" t="s">
        <v>81</v>
      </c>
      <c r="AY166" s="152" t="s">
        <v>386</v>
      </c>
    </row>
    <row r="167" spans="2:65" s="13" customFormat="1" ht="10.199999999999999">
      <c r="B167" s="157"/>
      <c r="D167" s="151" t="s">
        <v>398</v>
      </c>
      <c r="E167" s="158" t="s">
        <v>35</v>
      </c>
      <c r="F167" s="159" t="s">
        <v>131</v>
      </c>
      <c r="H167" s="160">
        <v>3</v>
      </c>
      <c r="I167" s="161"/>
      <c r="L167" s="157"/>
      <c r="M167" s="162"/>
      <c r="T167" s="163"/>
      <c r="AT167" s="164" t="s">
        <v>398</v>
      </c>
      <c r="AU167" s="164" t="s">
        <v>91</v>
      </c>
      <c r="AV167" s="13" t="s">
        <v>91</v>
      </c>
      <c r="AW167" s="13" t="s">
        <v>42</v>
      </c>
      <c r="AX167" s="13" t="s">
        <v>89</v>
      </c>
      <c r="AY167" s="164" t="s">
        <v>386</v>
      </c>
    </row>
    <row r="168" spans="2:65" s="1" customFormat="1" ht="10.199999999999999">
      <c r="B168" s="34"/>
      <c r="D168" s="151" t="s">
        <v>412</v>
      </c>
      <c r="F168" s="165" t="s">
        <v>1986</v>
      </c>
      <c r="L168" s="34"/>
      <c r="M168" s="149"/>
      <c r="T168" s="55"/>
      <c r="AU168" s="18" t="s">
        <v>91</v>
      </c>
    </row>
    <row r="169" spans="2:65" s="1" customFormat="1" ht="10.199999999999999">
      <c r="B169" s="34"/>
      <c r="D169" s="151" t="s">
        <v>412</v>
      </c>
      <c r="F169" s="166" t="s">
        <v>1972</v>
      </c>
      <c r="H169" s="167">
        <v>3</v>
      </c>
      <c r="L169" s="34"/>
      <c r="M169" s="149"/>
      <c r="T169" s="55"/>
      <c r="AU169" s="18" t="s">
        <v>91</v>
      </c>
    </row>
    <row r="170" spans="2:65" s="1" customFormat="1" ht="37.799999999999997" customHeight="1">
      <c r="B170" s="34"/>
      <c r="C170" s="133" t="s">
        <v>470</v>
      </c>
      <c r="D170" s="133" t="s">
        <v>390</v>
      </c>
      <c r="E170" s="134" t="s">
        <v>1987</v>
      </c>
      <c r="F170" s="135" t="s">
        <v>1988</v>
      </c>
      <c r="G170" s="136" t="s">
        <v>1069</v>
      </c>
      <c r="H170" s="137">
        <v>360</v>
      </c>
      <c r="I170" s="138"/>
      <c r="J170" s="139">
        <f>ROUND(I170*H170,2)</f>
        <v>0</v>
      </c>
      <c r="K170" s="135" t="s">
        <v>394</v>
      </c>
      <c r="L170" s="34"/>
      <c r="M170" s="140" t="s">
        <v>35</v>
      </c>
      <c r="N170" s="141" t="s">
        <v>52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116</v>
      </c>
      <c r="AT170" s="144" t="s">
        <v>390</v>
      </c>
      <c r="AU170" s="144" t="s">
        <v>91</v>
      </c>
      <c r="AY170" s="18" t="s">
        <v>386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8" t="s">
        <v>89</v>
      </c>
      <c r="BK170" s="145">
        <f>ROUND(I170*H170,2)</f>
        <v>0</v>
      </c>
      <c r="BL170" s="18" t="s">
        <v>116</v>
      </c>
      <c r="BM170" s="144" t="s">
        <v>1989</v>
      </c>
    </row>
    <row r="171" spans="2:65" s="1" customFormat="1" ht="10.199999999999999">
      <c r="B171" s="34"/>
      <c r="D171" s="146" t="s">
        <v>396</v>
      </c>
      <c r="F171" s="147" t="s">
        <v>1990</v>
      </c>
      <c r="I171" s="148"/>
      <c r="L171" s="34"/>
      <c r="M171" s="149"/>
      <c r="T171" s="55"/>
      <c r="AT171" s="18" t="s">
        <v>396</v>
      </c>
      <c r="AU171" s="18" t="s">
        <v>91</v>
      </c>
    </row>
    <row r="172" spans="2:65" s="12" customFormat="1" ht="10.199999999999999">
      <c r="B172" s="150"/>
      <c r="D172" s="151" t="s">
        <v>398</v>
      </c>
      <c r="E172" s="152" t="s">
        <v>35</v>
      </c>
      <c r="F172" s="153" t="s">
        <v>399</v>
      </c>
      <c r="H172" s="152" t="s">
        <v>35</v>
      </c>
      <c r="I172" s="154"/>
      <c r="L172" s="150"/>
      <c r="M172" s="155"/>
      <c r="T172" s="156"/>
      <c r="AT172" s="152" t="s">
        <v>398</v>
      </c>
      <c r="AU172" s="152" t="s">
        <v>91</v>
      </c>
      <c r="AV172" s="12" t="s">
        <v>89</v>
      </c>
      <c r="AW172" s="12" t="s">
        <v>42</v>
      </c>
      <c r="AX172" s="12" t="s">
        <v>81</v>
      </c>
      <c r="AY172" s="152" t="s">
        <v>386</v>
      </c>
    </row>
    <row r="173" spans="2:65" s="12" customFormat="1" ht="10.199999999999999">
      <c r="B173" s="150"/>
      <c r="D173" s="151" t="s">
        <v>398</v>
      </c>
      <c r="E173" s="152" t="s">
        <v>35</v>
      </c>
      <c r="F173" s="153" t="s">
        <v>1941</v>
      </c>
      <c r="H173" s="152" t="s">
        <v>35</v>
      </c>
      <c r="I173" s="154"/>
      <c r="L173" s="150"/>
      <c r="M173" s="155"/>
      <c r="T173" s="156"/>
      <c r="AT173" s="152" t="s">
        <v>398</v>
      </c>
      <c r="AU173" s="152" t="s">
        <v>91</v>
      </c>
      <c r="AV173" s="12" t="s">
        <v>89</v>
      </c>
      <c r="AW173" s="12" t="s">
        <v>42</v>
      </c>
      <c r="AX173" s="12" t="s">
        <v>81</v>
      </c>
      <c r="AY173" s="152" t="s">
        <v>386</v>
      </c>
    </row>
    <row r="174" spans="2:65" s="12" customFormat="1" ht="10.199999999999999">
      <c r="B174" s="150"/>
      <c r="D174" s="151" t="s">
        <v>398</v>
      </c>
      <c r="E174" s="152" t="s">
        <v>35</v>
      </c>
      <c r="F174" s="153" t="s">
        <v>1985</v>
      </c>
      <c r="H174" s="152" t="s">
        <v>35</v>
      </c>
      <c r="I174" s="154"/>
      <c r="L174" s="150"/>
      <c r="M174" s="155"/>
      <c r="T174" s="156"/>
      <c r="AT174" s="152" t="s">
        <v>398</v>
      </c>
      <c r="AU174" s="152" t="s">
        <v>91</v>
      </c>
      <c r="AV174" s="12" t="s">
        <v>89</v>
      </c>
      <c r="AW174" s="12" t="s">
        <v>42</v>
      </c>
      <c r="AX174" s="12" t="s">
        <v>81</v>
      </c>
      <c r="AY174" s="152" t="s">
        <v>386</v>
      </c>
    </row>
    <row r="175" spans="2:65" s="13" customFormat="1" ht="10.199999999999999">
      <c r="B175" s="157"/>
      <c r="D175" s="151" t="s">
        <v>398</v>
      </c>
      <c r="E175" s="158" t="s">
        <v>35</v>
      </c>
      <c r="F175" s="159" t="s">
        <v>131</v>
      </c>
      <c r="H175" s="160">
        <v>3</v>
      </c>
      <c r="I175" s="161"/>
      <c r="L175" s="157"/>
      <c r="M175" s="162"/>
      <c r="T175" s="163"/>
      <c r="AT175" s="164" t="s">
        <v>398</v>
      </c>
      <c r="AU175" s="164" t="s">
        <v>91</v>
      </c>
      <c r="AV175" s="13" t="s">
        <v>91</v>
      </c>
      <c r="AW175" s="13" t="s">
        <v>42</v>
      </c>
      <c r="AX175" s="13" t="s">
        <v>89</v>
      </c>
      <c r="AY175" s="164" t="s">
        <v>386</v>
      </c>
    </row>
    <row r="176" spans="2:65" s="1" customFormat="1" ht="10.199999999999999">
      <c r="B176" s="34"/>
      <c r="D176" s="151" t="s">
        <v>412</v>
      </c>
      <c r="F176" s="165" t="s">
        <v>1986</v>
      </c>
      <c r="L176" s="34"/>
      <c r="M176" s="149"/>
      <c r="T176" s="55"/>
      <c r="AU176" s="18" t="s">
        <v>91</v>
      </c>
    </row>
    <row r="177" spans="2:65" s="1" customFormat="1" ht="10.199999999999999">
      <c r="B177" s="34"/>
      <c r="D177" s="151" t="s">
        <v>412</v>
      </c>
      <c r="F177" s="166" t="s">
        <v>1972</v>
      </c>
      <c r="H177" s="167">
        <v>3</v>
      </c>
      <c r="L177" s="34"/>
      <c r="M177" s="149"/>
      <c r="T177" s="55"/>
      <c r="AU177" s="18" t="s">
        <v>91</v>
      </c>
    </row>
    <row r="178" spans="2:65" s="13" customFormat="1" ht="10.199999999999999">
      <c r="B178" s="157"/>
      <c r="D178" s="151" t="s">
        <v>398</v>
      </c>
      <c r="F178" s="158" t="s">
        <v>1991</v>
      </c>
      <c r="H178" s="160">
        <v>360</v>
      </c>
      <c r="I178" s="161"/>
      <c r="L178" s="157"/>
      <c r="M178" s="162"/>
      <c r="T178" s="163"/>
      <c r="AT178" s="164" t="s">
        <v>398</v>
      </c>
      <c r="AU178" s="164" t="s">
        <v>91</v>
      </c>
      <c r="AV178" s="13" t="s">
        <v>91</v>
      </c>
      <c r="AW178" s="13" t="s">
        <v>4</v>
      </c>
      <c r="AX178" s="13" t="s">
        <v>89</v>
      </c>
      <c r="AY178" s="164" t="s">
        <v>386</v>
      </c>
    </row>
    <row r="179" spans="2:65" s="1" customFormat="1" ht="24.15" customHeight="1">
      <c r="B179" s="34"/>
      <c r="C179" s="133" t="s">
        <v>477</v>
      </c>
      <c r="D179" s="133" t="s">
        <v>390</v>
      </c>
      <c r="E179" s="134" t="s">
        <v>1992</v>
      </c>
      <c r="F179" s="135" t="s">
        <v>1993</v>
      </c>
      <c r="G179" s="136" t="s">
        <v>1069</v>
      </c>
      <c r="H179" s="137">
        <v>6</v>
      </c>
      <c r="I179" s="138"/>
      <c r="J179" s="139">
        <f>ROUND(I179*H179,2)</f>
        <v>0</v>
      </c>
      <c r="K179" s="135" t="s">
        <v>394</v>
      </c>
      <c r="L179" s="34"/>
      <c r="M179" s="140" t="s">
        <v>35</v>
      </c>
      <c r="N179" s="141" t="s">
        <v>52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116</v>
      </c>
      <c r="AT179" s="144" t="s">
        <v>390</v>
      </c>
      <c r="AU179" s="144" t="s">
        <v>91</v>
      </c>
      <c r="AY179" s="18" t="s">
        <v>386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89</v>
      </c>
      <c r="BK179" s="145">
        <f>ROUND(I179*H179,2)</f>
        <v>0</v>
      </c>
      <c r="BL179" s="18" t="s">
        <v>116</v>
      </c>
      <c r="BM179" s="144" t="s">
        <v>1994</v>
      </c>
    </row>
    <row r="180" spans="2:65" s="1" customFormat="1" ht="10.199999999999999">
      <c r="B180" s="34"/>
      <c r="D180" s="146" t="s">
        <v>396</v>
      </c>
      <c r="F180" s="147" t="s">
        <v>1995</v>
      </c>
      <c r="I180" s="148"/>
      <c r="L180" s="34"/>
      <c r="M180" s="149"/>
      <c r="T180" s="55"/>
      <c r="AT180" s="18" t="s">
        <v>396</v>
      </c>
      <c r="AU180" s="18" t="s">
        <v>91</v>
      </c>
    </row>
    <row r="181" spans="2:65" s="12" customFormat="1" ht="10.199999999999999">
      <c r="B181" s="150"/>
      <c r="D181" s="151" t="s">
        <v>398</v>
      </c>
      <c r="E181" s="152" t="s">
        <v>35</v>
      </c>
      <c r="F181" s="153" t="s">
        <v>399</v>
      </c>
      <c r="H181" s="152" t="s">
        <v>35</v>
      </c>
      <c r="I181" s="154"/>
      <c r="L181" s="150"/>
      <c r="M181" s="155"/>
      <c r="T181" s="156"/>
      <c r="AT181" s="152" t="s">
        <v>398</v>
      </c>
      <c r="AU181" s="152" t="s">
        <v>91</v>
      </c>
      <c r="AV181" s="12" t="s">
        <v>89</v>
      </c>
      <c r="AW181" s="12" t="s">
        <v>42</v>
      </c>
      <c r="AX181" s="12" t="s">
        <v>81</v>
      </c>
      <c r="AY181" s="152" t="s">
        <v>386</v>
      </c>
    </row>
    <row r="182" spans="2:65" s="12" customFormat="1" ht="10.199999999999999">
      <c r="B182" s="150"/>
      <c r="D182" s="151" t="s">
        <v>398</v>
      </c>
      <c r="E182" s="152" t="s">
        <v>35</v>
      </c>
      <c r="F182" s="153" t="s">
        <v>1941</v>
      </c>
      <c r="H182" s="152" t="s">
        <v>35</v>
      </c>
      <c r="I182" s="154"/>
      <c r="L182" s="150"/>
      <c r="M182" s="155"/>
      <c r="T182" s="156"/>
      <c r="AT182" s="152" t="s">
        <v>398</v>
      </c>
      <c r="AU182" s="152" t="s">
        <v>91</v>
      </c>
      <c r="AV182" s="12" t="s">
        <v>89</v>
      </c>
      <c r="AW182" s="12" t="s">
        <v>42</v>
      </c>
      <c r="AX182" s="12" t="s">
        <v>81</v>
      </c>
      <c r="AY182" s="152" t="s">
        <v>386</v>
      </c>
    </row>
    <row r="183" spans="2:65" s="12" customFormat="1" ht="10.199999999999999">
      <c r="B183" s="150"/>
      <c r="D183" s="151" t="s">
        <v>398</v>
      </c>
      <c r="E183" s="152" t="s">
        <v>35</v>
      </c>
      <c r="F183" s="153" t="s">
        <v>1996</v>
      </c>
      <c r="H183" s="152" t="s">
        <v>35</v>
      </c>
      <c r="I183" s="154"/>
      <c r="L183" s="150"/>
      <c r="M183" s="155"/>
      <c r="T183" s="156"/>
      <c r="AT183" s="152" t="s">
        <v>398</v>
      </c>
      <c r="AU183" s="152" t="s">
        <v>91</v>
      </c>
      <c r="AV183" s="12" t="s">
        <v>89</v>
      </c>
      <c r="AW183" s="12" t="s">
        <v>42</v>
      </c>
      <c r="AX183" s="12" t="s">
        <v>81</v>
      </c>
      <c r="AY183" s="152" t="s">
        <v>386</v>
      </c>
    </row>
    <row r="184" spans="2:65" s="12" customFormat="1" ht="10.199999999999999">
      <c r="B184" s="150"/>
      <c r="D184" s="151" t="s">
        <v>398</v>
      </c>
      <c r="E184" s="152" t="s">
        <v>35</v>
      </c>
      <c r="F184" s="153" t="s">
        <v>1997</v>
      </c>
      <c r="H184" s="152" t="s">
        <v>35</v>
      </c>
      <c r="I184" s="154"/>
      <c r="L184" s="150"/>
      <c r="M184" s="155"/>
      <c r="T184" s="156"/>
      <c r="AT184" s="152" t="s">
        <v>398</v>
      </c>
      <c r="AU184" s="152" t="s">
        <v>91</v>
      </c>
      <c r="AV184" s="12" t="s">
        <v>89</v>
      </c>
      <c r="AW184" s="12" t="s">
        <v>42</v>
      </c>
      <c r="AX184" s="12" t="s">
        <v>81</v>
      </c>
      <c r="AY184" s="152" t="s">
        <v>386</v>
      </c>
    </row>
    <row r="185" spans="2:65" s="13" customFormat="1" ht="10.199999999999999">
      <c r="B185" s="157"/>
      <c r="D185" s="151" t="s">
        <v>398</v>
      </c>
      <c r="E185" s="158" t="s">
        <v>35</v>
      </c>
      <c r="F185" s="159" t="s">
        <v>134</v>
      </c>
      <c r="H185" s="160">
        <v>6</v>
      </c>
      <c r="I185" s="161"/>
      <c r="L185" s="157"/>
      <c r="M185" s="162"/>
      <c r="T185" s="163"/>
      <c r="AT185" s="164" t="s">
        <v>398</v>
      </c>
      <c r="AU185" s="164" t="s">
        <v>91</v>
      </c>
      <c r="AV185" s="13" t="s">
        <v>91</v>
      </c>
      <c r="AW185" s="13" t="s">
        <v>42</v>
      </c>
      <c r="AX185" s="13" t="s">
        <v>89</v>
      </c>
      <c r="AY185" s="164" t="s">
        <v>386</v>
      </c>
    </row>
    <row r="186" spans="2:65" s="1" customFormat="1" ht="10.199999999999999">
      <c r="B186" s="34"/>
      <c r="D186" s="151" t="s">
        <v>412</v>
      </c>
      <c r="F186" s="165" t="s">
        <v>1998</v>
      </c>
      <c r="L186" s="34"/>
      <c r="M186" s="149"/>
      <c r="T186" s="55"/>
      <c r="AU186" s="18" t="s">
        <v>91</v>
      </c>
    </row>
    <row r="187" spans="2:65" s="1" customFormat="1" ht="10.199999999999999">
      <c r="B187" s="34"/>
      <c r="D187" s="151" t="s">
        <v>412</v>
      </c>
      <c r="F187" s="166" t="s">
        <v>1087</v>
      </c>
      <c r="H187" s="167">
        <v>4</v>
      </c>
      <c r="L187" s="34"/>
      <c r="M187" s="149"/>
      <c r="T187" s="55"/>
      <c r="AU187" s="18" t="s">
        <v>91</v>
      </c>
    </row>
    <row r="188" spans="2:65" s="1" customFormat="1" ht="10.199999999999999">
      <c r="B188" s="34"/>
      <c r="D188" s="151" t="s">
        <v>412</v>
      </c>
      <c r="F188" s="165" t="s">
        <v>1999</v>
      </c>
      <c r="L188" s="34"/>
      <c r="M188" s="149"/>
      <c r="T188" s="55"/>
      <c r="AU188" s="18" t="s">
        <v>91</v>
      </c>
    </row>
    <row r="189" spans="2:65" s="1" customFormat="1" ht="10.199999999999999">
      <c r="B189" s="34"/>
      <c r="D189" s="151" t="s">
        <v>412</v>
      </c>
      <c r="F189" s="166" t="s">
        <v>1148</v>
      </c>
      <c r="H189" s="167">
        <v>2</v>
      </c>
      <c r="L189" s="34"/>
      <c r="M189" s="149"/>
      <c r="T189" s="55"/>
      <c r="AU189" s="18" t="s">
        <v>91</v>
      </c>
    </row>
    <row r="190" spans="2:65" s="1" customFormat="1" ht="49.05" customHeight="1">
      <c r="B190" s="34"/>
      <c r="C190" s="133" t="s">
        <v>483</v>
      </c>
      <c r="D190" s="133" t="s">
        <v>390</v>
      </c>
      <c r="E190" s="134" t="s">
        <v>2000</v>
      </c>
      <c r="F190" s="135" t="s">
        <v>2001</v>
      </c>
      <c r="G190" s="136" t="s">
        <v>1069</v>
      </c>
      <c r="H190" s="137">
        <v>720</v>
      </c>
      <c r="I190" s="138"/>
      <c r="J190" s="139">
        <f>ROUND(I190*H190,2)</f>
        <v>0</v>
      </c>
      <c r="K190" s="135" t="s">
        <v>394</v>
      </c>
      <c r="L190" s="34"/>
      <c r="M190" s="140" t="s">
        <v>35</v>
      </c>
      <c r="N190" s="141" t="s">
        <v>52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116</v>
      </c>
      <c r="AT190" s="144" t="s">
        <v>390</v>
      </c>
      <c r="AU190" s="144" t="s">
        <v>91</v>
      </c>
      <c r="AY190" s="18" t="s">
        <v>386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8" t="s">
        <v>89</v>
      </c>
      <c r="BK190" s="145">
        <f>ROUND(I190*H190,2)</f>
        <v>0</v>
      </c>
      <c r="BL190" s="18" t="s">
        <v>116</v>
      </c>
      <c r="BM190" s="144" t="s">
        <v>2002</v>
      </c>
    </row>
    <row r="191" spans="2:65" s="1" customFormat="1" ht="10.199999999999999">
      <c r="B191" s="34"/>
      <c r="D191" s="146" t="s">
        <v>396</v>
      </c>
      <c r="F191" s="147" t="s">
        <v>2003</v>
      </c>
      <c r="I191" s="148"/>
      <c r="L191" s="34"/>
      <c r="M191" s="149"/>
      <c r="T191" s="55"/>
      <c r="AT191" s="18" t="s">
        <v>396</v>
      </c>
      <c r="AU191" s="18" t="s">
        <v>91</v>
      </c>
    </row>
    <row r="192" spans="2:65" s="12" customFormat="1" ht="10.199999999999999">
      <c r="B192" s="150"/>
      <c r="D192" s="151" t="s">
        <v>398</v>
      </c>
      <c r="E192" s="152" t="s">
        <v>35</v>
      </c>
      <c r="F192" s="153" t="s">
        <v>399</v>
      </c>
      <c r="H192" s="152" t="s">
        <v>35</v>
      </c>
      <c r="I192" s="154"/>
      <c r="L192" s="150"/>
      <c r="M192" s="155"/>
      <c r="T192" s="156"/>
      <c r="AT192" s="152" t="s">
        <v>398</v>
      </c>
      <c r="AU192" s="152" t="s">
        <v>91</v>
      </c>
      <c r="AV192" s="12" t="s">
        <v>89</v>
      </c>
      <c r="AW192" s="12" t="s">
        <v>42</v>
      </c>
      <c r="AX192" s="12" t="s">
        <v>81</v>
      </c>
      <c r="AY192" s="152" t="s">
        <v>386</v>
      </c>
    </row>
    <row r="193" spans="2:65" s="12" customFormat="1" ht="10.199999999999999">
      <c r="B193" s="150"/>
      <c r="D193" s="151" t="s">
        <v>398</v>
      </c>
      <c r="E193" s="152" t="s">
        <v>35</v>
      </c>
      <c r="F193" s="153" t="s">
        <v>1941</v>
      </c>
      <c r="H193" s="152" t="s">
        <v>35</v>
      </c>
      <c r="I193" s="154"/>
      <c r="L193" s="150"/>
      <c r="M193" s="155"/>
      <c r="T193" s="156"/>
      <c r="AT193" s="152" t="s">
        <v>398</v>
      </c>
      <c r="AU193" s="152" t="s">
        <v>91</v>
      </c>
      <c r="AV193" s="12" t="s">
        <v>89</v>
      </c>
      <c r="AW193" s="12" t="s">
        <v>42</v>
      </c>
      <c r="AX193" s="12" t="s">
        <v>81</v>
      </c>
      <c r="AY193" s="152" t="s">
        <v>386</v>
      </c>
    </row>
    <row r="194" spans="2:65" s="12" customFormat="1" ht="10.199999999999999">
      <c r="B194" s="150"/>
      <c r="D194" s="151" t="s">
        <v>398</v>
      </c>
      <c r="E194" s="152" t="s">
        <v>35</v>
      </c>
      <c r="F194" s="153" t="s">
        <v>1996</v>
      </c>
      <c r="H194" s="152" t="s">
        <v>35</v>
      </c>
      <c r="I194" s="154"/>
      <c r="L194" s="150"/>
      <c r="M194" s="155"/>
      <c r="T194" s="156"/>
      <c r="AT194" s="152" t="s">
        <v>398</v>
      </c>
      <c r="AU194" s="152" t="s">
        <v>91</v>
      </c>
      <c r="AV194" s="12" t="s">
        <v>89</v>
      </c>
      <c r="AW194" s="12" t="s">
        <v>42</v>
      </c>
      <c r="AX194" s="12" t="s">
        <v>81</v>
      </c>
      <c r="AY194" s="152" t="s">
        <v>386</v>
      </c>
    </row>
    <row r="195" spans="2:65" s="12" customFormat="1" ht="10.199999999999999">
      <c r="B195" s="150"/>
      <c r="D195" s="151" t="s">
        <v>398</v>
      </c>
      <c r="E195" s="152" t="s">
        <v>35</v>
      </c>
      <c r="F195" s="153" t="s">
        <v>1997</v>
      </c>
      <c r="H195" s="152" t="s">
        <v>35</v>
      </c>
      <c r="I195" s="154"/>
      <c r="L195" s="150"/>
      <c r="M195" s="155"/>
      <c r="T195" s="156"/>
      <c r="AT195" s="152" t="s">
        <v>398</v>
      </c>
      <c r="AU195" s="152" t="s">
        <v>91</v>
      </c>
      <c r="AV195" s="12" t="s">
        <v>89</v>
      </c>
      <c r="AW195" s="12" t="s">
        <v>42</v>
      </c>
      <c r="AX195" s="12" t="s">
        <v>81</v>
      </c>
      <c r="AY195" s="152" t="s">
        <v>386</v>
      </c>
    </row>
    <row r="196" spans="2:65" s="13" customFormat="1" ht="10.199999999999999">
      <c r="B196" s="157"/>
      <c r="D196" s="151" t="s">
        <v>398</v>
      </c>
      <c r="E196" s="158" t="s">
        <v>35</v>
      </c>
      <c r="F196" s="159" t="s">
        <v>134</v>
      </c>
      <c r="H196" s="160">
        <v>6</v>
      </c>
      <c r="I196" s="161"/>
      <c r="L196" s="157"/>
      <c r="M196" s="162"/>
      <c r="T196" s="163"/>
      <c r="AT196" s="164" t="s">
        <v>398</v>
      </c>
      <c r="AU196" s="164" t="s">
        <v>91</v>
      </c>
      <c r="AV196" s="13" t="s">
        <v>91</v>
      </c>
      <c r="AW196" s="13" t="s">
        <v>42</v>
      </c>
      <c r="AX196" s="13" t="s">
        <v>89</v>
      </c>
      <c r="AY196" s="164" t="s">
        <v>386</v>
      </c>
    </row>
    <row r="197" spans="2:65" s="1" customFormat="1" ht="10.199999999999999">
      <c r="B197" s="34"/>
      <c r="D197" s="151" t="s">
        <v>412</v>
      </c>
      <c r="F197" s="165" t="s">
        <v>1998</v>
      </c>
      <c r="L197" s="34"/>
      <c r="M197" s="149"/>
      <c r="T197" s="55"/>
      <c r="AU197" s="18" t="s">
        <v>91</v>
      </c>
    </row>
    <row r="198" spans="2:65" s="1" customFormat="1" ht="10.199999999999999">
      <c r="B198" s="34"/>
      <c r="D198" s="151" t="s">
        <v>412</v>
      </c>
      <c r="F198" s="166" t="s">
        <v>1087</v>
      </c>
      <c r="H198" s="167">
        <v>4</v>
      </c>
      <c r="L198" s="34"/>
      <c r="M198" s="149"/>
      <c r="T198" s="55"/>
      <c r="AU198" s="18" t="s">
        <v>91</v>
      </c>
    </row>
    <row r="199" spans="2:65" s="1" customFormat="1" ht="10.199999999999999">
      <c r="B199" s="34"/>
      <c r="D199" s="151" t="s">
        <v>412</v>
      </c>
      <c r="F199" s="165" t="s">
        <v>1999</v>
      </c>
      <c r="L199" s="34"/>
      <c r="M199" s="149"/>
      <c r="T199" s="55"/>
      <c r="AU199" s="18" t="s">
        <v>91</v>
      </c>
    </row>
    <row r="200" spans="2:65" s="1" customFormat="1" ht="10.199999999999999">
      <c r="B200" s="34"/>
      <c r="D200" s="151" t="s">
        <v>412</v>
      </c>
      <c r="F200" s="166" t="s">
        <v>1148</v>
      </c>
      <c r="H200" s="167">
        <v>2</v>
      </c>
      <c r="L200" s="34"/>
      <c r="M200" s="149"/>
      <c r="T200" s="55"/>
      <c r="AU200" s="18" t="s">
        <v>91</v>
      </c>
    </row>
    <row r="201" spans="2:65" s="13" customFormat="1" ht="10.199999999999999">
      <c r="B201" s="157"/>
      <c r="D201" s="151" t="s">
        <v>398</v>
      </c>
      <c r="F201" s="158" t="s">
        <v>2004</v>
      </c>
      <c r="H201" s="160">
        <v>720</v>
      </c>
      <c r="I201" s="161"/>
      <c r="L201" s="157"/>
      <c r="M201" s="162"/>
      <c r="T201" s="163"/>
      <c r="AT201" s="164" t="s">
        <v>398</v>
      </c>
      <c r="AU201" s="164" t="s">
        <v>91</v>
      </c>
      <c r="AV201" s="13" t="s">
        <v>91</v>
      </c>
      <c r="AW201" s="13" t="s">
        <v>4</v>
      </c>
      <c r="AX201" s="13" t="s">
        <v>89</v>
      </c>
      <c r="AY201" s="164" t="s">
        <v>386</v>
      </c>
    </row>
    <row r="202" spans="2:65" s="1" customFormat="1" ht="33" customHeight="1">
      <c r="B202" s="34"/>
      <c r="C202" s="133" t="s">
        <v>493</v>
      </c>
      <c r="D202" s="133" t="s">
        <v>390</v>
      </c>
      <c r="E202" s="134" t="s">
        <v>2005</v>
      </c>
      <c r="F202" s="135" t="s">
        <v>2006</v>
      </c>
      <c r="G202" s="136" t="s">
        <v>1069</v>
      </c>
      <c r="H202" s="137">
        <v>5</v>
      </c>
      <c r="I202" s="138"/>
      <c r="J202" s="139">
        <f>ROUND(I202*H202,2)</f>
        <v>0</v>
      </c>
      <c r="K202" s="135" t="s">
        <v>394</v>
      </c>
      <c r="L202" s="34"/>
      <c r="M202" s="140" t="s">
        <v>35</v>
      </c>
      <c r="N202" s="141" t="s">
        <v>52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116</v>
      </c>
      <c r="AT202" s="144" t="s">
        <v>390</v>
      </c>
      <c r="AU202" s="144" t="s">
        <v>91</v>
      </c>
      <c r="AY202" s="18" t="s">
        <v>386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89</v>
      </c>
      <c r="BK202" s="145">
        <f>ROUND(I202*H202,2)</f>
        <v>0</v>
      </c>
      <c r="BL202" s="18" t="s">
        <v>116</v>
      </c>
      <c r="BM202" s="144" t="s">
        <v>2007</v>
      </c>
    </row>
    <row r="203" spans="2:65" s="1" customFormat="1" ht="10.199999999999999">
      <c r="B203" s="34"/>
      <c r="D203" s="146" t="s">
        <v>396</v>
      </c>
      <c r="F203" s="147" t="s">
        <v>2008</v>
      </c>
      <c r="I203" s="148"/>
      <c r="L203" s="34"/>
      <c r="M203" s="149"/>
      <c r="T203" s="55"/>
      <c r="AT203" s="18" t="s">
        <v>396</v>
      </c>
      <c r="AU203" s="18" t="s">
        <v>91</v>
      </c>
    </row>
    <row r="204" spans="2:65" s="12" customFormat="1" ht="10.199999999999999">
      <c r="B204" s="150"/>
      <c r="D204" s="151" t="s">
        <v>398</v>
      </c>
      <c r="E204" s="152" t="s">
        <v>35</v>
      </c>
      <c r="F204" s="153" t="s">
        <v>399</v>
      </c>
      <c r="H204" s="152" t="s">
        <v>35</v>
      </c>
      <c r="I204" s="154"/>
      <c r="L204" s="150"/>
      <c r="M204" s="155"/>
      <c r="T204" s="156"/>
      <c r="AT204" s="152" t="s">
        <v>398</v>
      </c>
      <c r="AU204" s="152" t="s">
        <v>91</v>
      </c>
      <c r="AV204" s="12" t="s">
        <v>89</v>
      </c>
      <c r="AW204" s="12" t="s">
        <v>42</v>
      </c>
      <c r="AX204" s="12" t="s">
        <v>81</v>
      </c>
      <c r="AY204" s="152" t="s">
        <v>386</v>
      </c>
    </row>
    <row r="205" spans="2:65" s="12" customFormat="1" ht="10.199999999999999">
      <c r="B205" s="150"/>
      <c r="D205" s="151" t="s">
        <v>398</v>
      </c>
      <c r="E205" s="152" t="s">
        <v>35</v>
      </c>
      <c r="F205" s="153" t="s">
        <v>1941</v>
      </c>
      <c r="H205" s="152" t="s">
        <v>35</v>
      </c>
      <c r="I205" s="154"/>
      <c r="L205" s="150"/>
      <c r="M205" s="155"/>
      <c r="T205" s="156"/>
      <c r="AT205" s="152" t="s">
        <v>398</v>
      </c>
      <c r="AU205" s="152" t="s">
        <v>91</v>
      </c>
      <c r="AV205" s="12" t="s">
        <v>89</v>
      </c>
      <c r="AW205" s="12" t="s">
        <v>42</v>
      </c>
      <c r="AX205" s="12" t="s">
        <v>81</v>
      </c>
      <c r="AY205" s="152" t="s">
        <v>386</v>
      </c>
    </row>
    <row r="206" spans="2:65" s="12" customFormat="1" ht="10.199999999999999">
      <c r="B206" s="150"/>
      <c r="D206" s="151" t="s">
        <v>398</v>
      </c>
      <c r="E206" s="152" t="s">
        <v>35</v>
      </c>
      <c r="F206" s="153" t="s">
        <v>1966</v>
      </c>
      <c r="H206" s="152" t="s">
        <v>35</v>
      </c>
      <c r="I206" s="154"/>
      <c r="L206" s="150"/>
      <c r="M206" s="155"/>
      <c r="T206" s="156"/>
      <c r="AT206" s="152" t="s">
        <v>398</v>
      </c>
      <c r="AU206" s="152" t="s">
        <v>91</v>
      </c>
      <c r="AV206" s="12" t="s">
        <v>89</v>
      </c>
      <c r="AW206" s="12" t="s">
        <v>42</v>
      </c>
      <c r="AX206" s="12" t="s">
        <v>81</v>
      </c>
      <c r="AY206" s="152" t="s">
        <v>386</v>
      </c>
    </row>
    <row r="207" spans="2:65" s="12" customFormat="1" ht="10.199999999999999">
      <c r="B207" s="150"/>
      <c r="D207" s="151" t="s">
        <v>398</v>
      </c>
      <c r="E207" s="152" t="s">
        <v>35</v>
      </c>
      <c r="F207" s="153" t="s">
        <v>1997</v>
      </c>
      <c r="H207" s="152" t="s">
        <v>35</v>
      </c>
      <c r="I207" s="154"/>
      <c r="L207" s="150"/>
      <c r="M207" s="155"/>
      <c r="T207" s="156"/>
      <c r="AT207" s="152" t="s">
        <v>398</v>
      </c>
      <c r="AU207" s="152" t="s">
        <v>91</v>
      </c>
      <c r="AV207" s="12" t="s">
        <v>89</v>
      </c>
      <c r="AW207" s="12" t="s">
        <v>42</v>
      </c>
      <c r="AX207" s="12" t="s">
        <v>81</v>
      </c>
      <c r="AY207" s="152" t="s">
        <v>386</v>
      </c>
    </row>
    <row r="208" spans="2:65" s="13" customFormat="1" ht="10.199999999999999">
      <c r="B208" s="157"/>
      <c r="D208" s="151" t="s">
        <v>398</v>
      </c>
      <c r="E208" s="158" t="s">
        <v>35</v>
      </c>
      <c r="F208" s="159" t="s">
        <v>137</v>
      </c>
      <c r="H208" s="160">
        <v>5</v>
      </c>
      <c r="I208" s="161"/>
      <c r="L208" s="157"/>
      <c r="M208" s="162"/>
      <c r="T208" s="163"/>
      <c r="AT208" s="164" t="s">
        <v>398</v>
      </c>
      <c r="AU208" s="164" t="s">
        <v>91</v>
      </c>
      <c r="AV208" s="13" t="s">
        <v>91</v>
      </c>
      <c r="AW208" s="13" t="s">
        <v>42</v>
      </c>
      <c r="AX208" s="13" t="s">
        <v>89</v>
      </c>
      <c r="AY208" s="164" t="s">
        <v>386</v>
      </c>
    </row>
    <row r="209" spans="2:65" s="1" customFormat="1" ht="10.199999999999999">
      <c r="B209" s="34"/>
      <c r="D209" s="151" t="s">
        <v>412</v>
      </c>
      <c r="F209" s="165" t="s">
        <v>1971</v>
      </c>
      <c r="L209" s="34"/>
      <c r="M209" s="149"/>
      <c r="T209" s="55"/>
      <c r="AU209" s="18" t="s">
        <v>91</v>
      </c>
    </row>
    <row r="210" spans="2:65" s="1" customFormat="1" ht="10.199999999999999">
      <c r="B210" s="34"/>
      <c r="D210" s="151" t="s">
        <v>412</v>
      </c>
      <c r="F210" s="166" t="s">
        <v>1972</v>
      </c>
      <c r="H210" s="167">
        <v>3</v>
      </c>
      <c r="L210" s="34"/>
      <c r="M210" s="149"/>
      <c r="T210" s="55"/>
      <c r="AU210" s="18" t="s">
        <v>91</v>
      </c>
    </row>
    <row r="211" spans="2:65" s="1" customFormat="1" ht="10.199999999999999">
      <c r="B211" s="34"/>
      <c r="D211" s="151" t="s">
        <v>412</v>
      </c>
      <c r="F211" s="165" t="s">
        <v>1999</v>
      </c>
      <c r="L211" s="34"/>
      <c r="M211" s="149"/>
      <c r="T211" s="55"/>
      <c r="AU211" s="18" t="s">
        <v>91</v>
      </c>
    </row>
    <row r="212" spans="2:65" s="1" customFormat="1" ht="10.199999999999999">
      <c r="B212" s="34"/>
      <c r="D212" s="151" t="s">
        <v>412</v>
      </c>
      <c r="F212" s="166" t="s">
        <v>1148</v>
      </c>
      <c r="H212" s="167">
        <v>2</v>
      </c>
      <c r="L212" s="34"/>
      <c r="M212" s="149"/>
      <c r="T212" s="55"/>
      <c r="AU212" s="18" t="s">
        <v>91</v>
      </c>
    </row>
    <row r="213" spans="2:65" s="1" customFormat="1" ht="49.05" customHeight="1">
      <c r="B213" s="34"/>
      <c r="C213" s="133" t="s">
        <v>8</v>
      </c>
      <c r="D213" s="133" t="s">
        <v>390</v>
      </c>
      <c r="E213" s="134" t="s">
        <v>2009</v>
      </c>
      <c r="F213" s="135" t="s">
        <v>2010</v>
      </c>
      <c r="G213" s="136" t="s">
        <v>1069</v>
      </c>
      <c r="H213" s="137">
        <v>600</v>
      </c>
      <c r="I213" s="138"/>
      <c r="J213" s="139">
        <f>ROUND(I213*H213,2)</f>
        <v>0</v>
      </c>
      <c r="K213" s="135" t="s">
        <v>394</v>
      </c>
      <c r="L213" s="34"/>
      <c r="M213" s="140" t="s">
        <v>35</v>
      </c>
      <c r="N213" s="141" t="s">
        <v>52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116</v>
      </c>
      <c r="AT213" s="144" t="s">
        <v>390</v>
      </c>
      <c r="AU213" s="144" t="s">
        <v>91</v>
      </c>
      <c r="AY213" s="18" t="s">
        <v>386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8" t="s">
        <v>89</v>
      </c>
      <c r="BK213" s="145">
        <f>ROUND(I213*H213,2)</f>
        <v>0</v>
      </c>
      <c r="BL213" s="18" t="s">
        <v>116</v>
      </c>
      <c r="BM213" s="144" t="s">
        <v>2011</v>
      </c>
    </row>
    <row r="214" spans="2:65" s="1" customFormat="1" ht="10.199999999999999">
      <c r="B214" s="34"/>
      <c r="D214" s="146" t="s">
        <v>396</v>
      </c>
      <c r="F214" s="147" t="s">
        <v>2012</v>
      </c>
      <c r="I214" s="148"/>
      <c r="L214" s="34"/>
      <c r="M214" s="149"/>
      <c r="T214" s="55"/>
      <c r="AT214" s="18" t="s">
        <v>396</v>
      </c>
      <c r="AU214" s="18" t="s">
        <v>91</v>
      </c>
    </row>
    <row r="215" spans="2:65" s="12" customFormat="1" ht="10.199999999999999">
      <c r="B215" s="150"/>
      <c r="D215" s="151" t="s">
        <v>398</v>
      </c>
      <c r="E215" s="152" t="s">
        <v>35</v>
      </c>
      <c r="F215" s="153" t="s">
        <v>399</v>
      </c>
      <c r="H215" s="152" t="s">
        <v>35</v>
      </c>
      <c r="I215" s="154"/>
      <c r="L215" s="150"/>
      <c r="M215" s="155"/>
      <c r="T215" s="156"/>
      <c r="AT215" s="152" t="s">
        <v>398</v>
      </c>
      <c r="AU215" s="152" t="s">
        <v>91</v>
      </c>
      <c r="AV215" s="12" t="s">
        <v>89</v>
      </c>
      <c r="AW215" s="12" t="s">
        <v>42</v>
      </c>
      <c r="AX215" s="12" t="s">
        <v>81</v>
      </c>
      <c r="AY215" s="152" t="s">
        <v>386</v>
      </c>
    </row>
    <row r="216" spans="2:65" s="12" customFormat="1" ht="10.199999999999999">
      <c r="B216" s="150"/>
      <c r="D216" s="151" t="s">
        <v>398</v>
      </c>
      <c r="E216" s="152" t="s">
        <v>35</v>
      </c>
      <c r="F216" s="153" t="s">
        <v>1941</v>
      </c>
      <c r="H216" s="152" t="s">
        <v>35</v>
      </c>
      <c r="I216" s="154"/>
      <c r="L216" s="150"/>
      <c r="M216" s="155"/>
      <c r="T216" s="156"/>
      <c r="AT216" s="152" t="s">
        <v>398</v>
      </c>
      <c r="AU216" s="152" t="s">
        <v>91</v>
      </c>
      <c r="AV216" s="12" t="s">
        <v>89</v>
      </c>
      <c r="AW216" s="12" t="s">
        <v>42</v>
      </c>
      <c r="AX216" s="12" t="s">
        <v>81</v>
      </c>
      <c r="AY216" s="152" t="s">
        <v>386</v>
      </c>
    </row>
    <row r="217" spans="2:65" s="12" customFormat="1" ht="10.199999999999999">
      <c r="B217" s="150"/>
      <c r="D217" s="151" t="s">
        <v>398</v>
      </c>
      <c r="E217" s="152" t="s">
        <v>35</v>
      </c>
      <c r="F217" s="153" t="s">
        <v>1966</v>
      </c>
      <c r="H217" s="152" t="s">
        <v>35</v>
      </c>
      <c r="I217" s="154"/>
      <c r="L217" s="150"/>
      <c r="M217" s="155"/>
      <c r="T217" s="156"/>
      <c r="AT217" s="152" t="s">
        <v>398</v>
      </c>
      <c r="AU217" s="152" t="s">
        <v>91</v>
      </c>
      <c r="AV217" s="12" t="s">
        <v>89</v>
      </c>
      <c r="AW217" s="12" t="s">
        <v>42</v>
      </c>
      <c r="AX217" s="12" t="s">
        <v>81</v>
      </c>
      <c r="AY217" s="152" t="s">
        <v>386</v>
      </c>
    </row>
    <row r="218" spans="2:65" s="12" customFormat="1" ht="10.199999999999999">
      <c r="B218" s="150"/>
      <c r="D218" s="151" t="s">
        <v>398</v>
      </c>
      <c r="E218" s="152" t="s">
        <v>35</v>
      </c>
      <c r="F218" s="153" t="s">
        <v>1997</v>
      </c>
      <c r="H218" s="152" t="s">
        <v>35</v>
      </c>
      <c r="I218" s="154"/>
      <c r="L218" s="150"/>
      <c r="M218" s="155"/>
      <c r="T218" s="156"/>
      <c r="AT218" s="152" t="s">
        <v>398</v>
      </c>
      <c r="AU218" s="152" t="s">
        <v>91</v>
      </c>
      <c r="AV218" s="12" t="s">
        <v>89</v>
      </c>
      <c r="AW218" s="12" t="s">
        <v>42</v>
      </c>
      <c r="AX218" s="12" t="s">
        <v>81</v>
      </c>
      <c r="AY218" s="152" t="s">
        <v>386</v>
      </c>
    </row>
    <row r="219" spans="2:65" s="13" customFormat="1" ht="10.199999999999999">
      <c r="B219" s="157"/>
      <c r="D219" s="151" t="s">
        <v>398</v>
      </c>
      <c r="E219" s="158" t="s">
        <v>35</v>
      </c>
      <c r="F219" s="159" t="s">
        <v>137</v>
      </c>
      <c r="H219" s="160">
        <v>5</v>
      </c>
      <c r="I219" s="161"/>
      <c r="L219" s="157"/>
      <c r="M219" s="162"/>
      <c r="T219" s="163"/>
      <c r="AT219" s="164" t="s">
        <v>398</v>
      </c>
      <c r="AU219" s="164" t="s">
        <v>91</v>
      </c>
      <c r="AV219" s="13" t="s">
        <v>91</v>
      </c>
      <c r="AW219" s="13" t="s">
        <v>42</v>
      </c>
      <c r="AX219" s="13" t="s">
        <v>89</v>
      </c>
      <c r="AY219" s="164" t="s">
        <v>386</v>
      </c>
    </row>
    <row r="220" spans="2:65" s="1" customFormat="1" ht="10.199999999999999">
      <c r="B220" s="34"/>
      <c r="D220" s="151" t="s">
        <v>412</v>
      </c>
      <c r="F220" s="165" t="s">
        <v>1971</v>
      </c>
      <c r="L220" s="34"/>
      <c r="M220" s="149"/>
      <c r="T220" s="55"/>
      <c r="AU220" s="18" t="s">
        <v>91</v>
      </c>
    </row>
    <row r="221" spans="2:65" s="1" customFormat="1" ht="10.199999999999999">
      <c r="B221" s="34"/>
      <c r="D221" s="151" t="s">
        <v>412</v>
      </c>
      <c r="F221" s="166" t="s">
        <v>1972</v>
      </c>
      <c r="H221" s="167">
        <v>3</v>
      </c>
      <c r="L221" s="34"/>
      <c r="M221" s="149"/>
      <c r="T221" s="55"/>
      <c r="AU221" s="18" t="s">
        <v>91</v>
      </c>
    </row>
    <row r="222" spans="2:65" s="1" customFormat="1" ht="10.199999999999999">
      <c r="B222" s="34"/>
      <c r="D222" s="151" t="s">
        <v>412</v>
      </c>
      <c r="F222" s="165" t="s">
        <v>1999</v>
      </c>
      <c r="L222" s="34"/>
      <c r="M222" s="149"/>
      <c r="T222" s="55"/>
      <c r="AU222" s="18" t="s">
        <v>91</v>
      </c>
    </row>
    <row r="223" spans="2:65" s="1" customFormat="1" ht="10.199999999999999">
      <c r="B223" s="34"/>
      <c r="D223" s="151" t="s">
        <v>412</v>
      </c>
      <c r="F223" s="166" t="s">
        <v>1148</v>
      </c>
      <c r="H223" s="167">
        <v>2</v>
      </c>
      <c r="L223" s="34"/>
      <c r="M223" s="149"/>
      <c r="T223" s="55"/>
      <c r="AU223" s="18" t="s">
        <v>91</v>
      </c>
    </row>
    <row r="224" spans="2:65" s="13" customFormat="1" ht="10.199999999999999">
      <c r="B224" s="157"/>
      <c r="D224" s="151" t="s">
        <v>398</v>
      </c>
      <c r="F224" s="158" t="s">
        <v>2013</v>
      </c>
      <c r="H224" s="160">
        <v>600</v>
      </c>
      <c r="I224" s="161"/>
      <c r="L224" s="157"/>
      <c r="M224" s="203"/>
      <c r="N224" s="204"/>
      <c r="O224" s="204"/>
      <c r="P224" s="204"/>
      <c r="Q224" s="204"/>
      <c r="R224" s="204"/>
      <c r="S224" s="204"/>
      <c r="T224" s="205"/>
      <c r="AT224" s="164" t="s">
        <v>398</v>
      </c>
      <c r="AU224" s="164" t="s">
        <v>91</v>
      </c>
      <c r="AV224" s="13" t="s">
        <v>91</v>
      </c>
      <c r="AW224" s="13" t="s">
        <v>4</v>
      </c>
      <c r="AX224" s="13" t="s">
        <v>89</v>
      </c>
      <c r="AY224" s="164" t="s">
        <v>386</v>
      </c>
    </row>
    <row r="225" spans="2:12" s="1" customFormat="1" ht="6.9" customHeight="1">
      <c r="B225" s="43"/>
      <c r="C225" s="44"/>
      <c r="D225" s="44"/>
      <c r="E225" s="44"/>
      <c r="F225" s="44"/>
      <c r="G225" s="44"/>
      <c r="H225" s="44"/>
      <c r="I225" s="44"/>
      <c r="J225" s="44"/>
      <c r="K225" s="44"/>
      <c r="L225" s="34"/>
    </row>
  </sheetData>
  <sheetProtection algorithmName="SHA-512" hashValue="izxYoBX/orrl+1swSa+Mwn5pU8Ql7/mpFUrTuULwLKXzDT3gQCDnuTSDGDLKImnvoGDobDeGGrpoFr1h5SsV4A==" saltValue="HuwqUtAP5+jtuhwi7cVkH4KcDRSWUY0lA/x1ARnrzb1TIN0XoH844gshIAvIR/ITUySyeobWNU/01l/12mdILQ==" spinCount="100000" sheet="1" objects="1" scenarios="1" formatColumns="0" formatRows="0" autoFilter="0"/>
  <autoFilter ref="C81:K224" xr:uid="{00000000-0009-0000-0000-000003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1" r:id="rId2" xr:uid="{00000000-0004-0000-0300-000001000000}"/>
    <hyperlink ref="F95" r:id="rId3" xr:uid="{00000000-0004-0000-0300-000002000000}"/>
    <hyperlink ref="F100" r:id="rId4" xr:uid="{00000000-0004-0000-0300-000003000000}"/>
    <hyperlink ref="F105" r:id="rId5" xr:uid="{00000000-0004-0000-0300-000004000000}"/>
    <hyperlink ref="F109" r:id="rId6" xr:uid="{00000000-0004-0000-0300-000005000000}"/>
    <hyperlink ref="F113" r:id="rId7" xr:uid="{00000000-0004-0000-0300-000006000000}"/>
    <hyperlink ref="F117" r:id="rId8" xr:uid="{00000000-0004-0000-0300-000007000000}"/>
    <hyperlink ref="F122" r:id="rId9" xr:uid="{00000000-0004-0000-0300-000008000000}"/>
    <hyperlink ref="F130" r:id="rId10" xr:uid="{00000000-0004-0000-0300-000009000000}"/>
    <hyperlink ref="F142" r:id="rId11" xr:uid="{00000000-0004-0000-0300-00000A000000}"/>
    <hyperlink ref="F150" r:id="rId12" xr:uid="{00000000-0004-0000-0300-00000B000000}"/>
    <hyperlink ref="F163" r:id="rId13" xr:uid="{00000000-0004-0000-0300-00000C000000}"/>
    <hyperlink ref="F167" r:id="rId14" xr:uid="{00000000-0004-0000-0300-00000D000000}"/>
    <hyperlink ref="F171" r:id="rId15" xr:uid="{00000000-0004-0000-0300-00000E000000}"/>
    <hyperlink ref="F175" r:id="rId16" xr:uid="{00000000-0004-0000-0300-00000F000000}"/>
    <hyperlink ref="F180" r:id="rId17" xr:uid="{00000000-0004-0000-0300-000010000000}"/>
    <hyperlink ref="F185" r:id="rId18" xr:uid="{00000000-0004-0000-0300-000011000000}"/>
    <hyperlink ref="F191" r:id="rId19" xr:uid="{00000000-0004-0000-0300-000012000000}"/>
    <hyperlink ref="F196" r:id="rId20" xr:uid="{00000000-0004-0000-0300-000013000000}"/>
    <hyperlink ref="F203" r:id="rId21" xr:uid="{00000000-0004-0000-0300-000014000000}"/>
    <hyperlink ref="F208" r:id="rId22" xr:uid="{00000000-0004-0000-0300-000015000000}"/>
    <hyperlink ref="F214" r:id="rId23" xr:uid="{00000000-0004-0000-0300-000016000000}"/>
    <hyperlink ref="F219" r:id="rId24" xr:uid="{00000000-0004-0000-0300-000017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25"/>
  <headerFooter>
    <oddHeader>&amp;LMěsto Dobříš - Rekonstrukce ulice Tylova&amp;CDOPAS s.r.o.&amp;RPOLOŽKOVÝ VÝKAZ VÝMĚR</oddHeader>
    <oddFooter>&amp;LSO 901 - Hrubý návrh DIO&amp;CStrana &amp;P z &amp;N&amp;RPoložkový soupis prací</oddFooter>
  </headerFooter>
  <drawing r:id="rId2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8" t="s">
        <v>100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91</v>
      </c>
    </row>
    <row r="4" spans="2:46" ht="24.9" customHeight="1">
      <c r="B4" s="21"/>
      <c r="D4" s="22" t="s">
        <v>107</v>
      </c>
      <c r="L4" s="21"/>
      <c r="M4" s="88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38" t="str">
        <f>'Rekapitulace stavby'!K6</f>
        <v>Dobříš - Rekonstrukce ulice Tylova</v>
      </c>
      <c r="F7" s="339"/>
      <c r="G7" s="339"/>
      <c r="H7" s="339"/>
      <c r="L7" s="21"/>
    </row>
    <row r="8" spans="2:46" s="1" customFormat="1" ht="12" customHeight="1">
      <c r="B8" s="34"/>
      <c r="D8" s="28" t="s">
        <v>117</v>
      </c>
      <c r="L8" s="34"/>
    </row>
    <row r="9" spans="2:46" s="1" customFormat="1" ht="16.5" customHeight="1">
      <c r="B9" s="34"/>
      <c r="E9" s="301" t="s">
        <v>2014</v>
      </c>
      <c r="F9" s="340"/>
      <c r="G9" s="340"/>
      <c r="H9" s="340"/>
      <c r="L9" s="34"/>
    </row>
    <row r="10" spans="2:46" s="1" customFormat="1" ht="10.199999999999999">
      <c r="B10" s="34"/>
      <c r="L10" s="34"/>
    </row>
    <row r="11" spans="2:46" s="1" customFormat="1" ht="12" customHeight="1">
      <c r="B11" s="34"/>
      <c r="D11" s="28" t="s">
        <v>18</v>
      </c>
      <c r="F11" s="26" t="s">
        <v>35</v>
      </c>
      <c r="I11" s="28" t="s">
        <v>20</v>
      </c>
      <c r="J11" s="26" t="s">
        <v>35</v>
      </c>
      <c r="L11" s="34"/>
    </row>
    <row r="12" spans="2:46" s="1" customFormat="1" ht="12" customHeight="1">
      <c r="B12" s="34"/>
      <c r="D12" s="28" t="s">
        <v>22</v>
      </c>
      <c r="F12" s="26" t="s">
        <v>23</v>
      </c>
      <c r="I12" s="28" t="s">
        <v>24</v>
      </c>
      <c r="J12" s="51" t="str">
        <f>'Rekapitulace stavby'!AN8</f>
        <v>2. 5. 2024</v>
      </c>
      <c r="L12" s="34"/>
    </row>
    <row r="13" spans="2:46" s="1" customFormat="1" ht="10.8" customHeight="1">
      <c r="B13" s="34"/>
      <c r="L13" s="34"/>
    </row>
    <row r="14" spans="2:46" s="1" customFormat="1" ht="12" customHeight="1">
      <c r="B14" s="34"/>
      <c r="D14" s="28" t="s">
        <v>30</v>
      </c>
      <c r="I14" s="28" t="s">
        <v>31</v>
      </c>
      <c r="J14" s="26" t="s">
        <v>32</v>
      </c>
      <c r="L14" s="34"/>
    </row>
    <row r="15" spans="2:46" s="1" customFormat="1" ht="18" customHeight="1">
      <c r="B15" s="34"/>
      <c r="E15" s="26" t="s">
        <v>33</v>
      </c>
      <c r="I15" s="28" t="s">
        <v>34</v>
      </c>
      <c r="J15" s="26" t="s">
        <v>35</v>
      </c>
      <c r="L15" s="34"/>
    </row>
    <row r="16" spans="2:46" s="1" customFormat="1" ht="6.9" customHeight="1">
      <c r="B16" s="34"/>
      <c r="L16" s="34"/>
    </row>
    <row r="17" spans="2:12" s="1" customFormat="1" ht="12" customHeight="1">
      <c r="B17" s="34"/>
      <c r="D17" s="28" t="s">
        <v>36</v>
      </c>
      <c r="I17" s="28" t="s">
        <v>31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41" t="str">
        <f>'Rekapitulace stavby'!E14</f>
        <v>Vyplň údaj</v>
      </c>
      <c r="F18" s="322"/>
      <c r="G18" s="322"/>
      <c r="H18" s="322"/>
      <c r="I18" s="28" t="s">
        <v>34</v>
      </c>
      <c r="J18" s="29" t="str">
        <f>'Rekapitulace stavby'!AN14</f>
        <v>Vyplň údaj</v>
      </c>
      <c r="L18" s="34"/>
    </row>
    <row r="19" spans="2:12" s="1" customFormat="1" ht="6.9" customHeight="1">
      <c r="B19" s="34"/>
      <c r="L19" s="34"/>
    </row>
    <row r="20" spans="2:12" s="1" customFormat="1" ht="12" customHeight="1">
      <c r="B20" s="34"/>
      <c r="D20" s="28" t="s">
        <v>38</v>
      </c>
      <c r="I20" s="28" t="s">
        <v>31</v>
      </c>
      <c r="J20" s="26" t="s">
        <v>39</v>
      </c>
      <c r="L20" s="34"/>
    </row>
    <row r="21" spans="2:12" s="1" customFormat="1" ht="18" customHeight="1">
      <c r="B21" s="34"/>
      <c r="E21" s="26" t="s">
        <v>40</v>
      </c>
      <c r="I21" s="28" t="s">
        <v>34</v>
      </c>
      <c r="J21" s="26" t="s">
        <v>41</v>
      </c>
      <c r="L21" s="34"/>
    </row>
    <row r="22" spans="2:12" s="1" customFormat="1" ht="6.9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31</v>
      </c>
      <c r="J23" s="26" t="s">
        <v>35</v>
      </c>
      <c r="L23" s="34"/>
    </row>
    <row r="24" spans="2:12" s="1" customFormat="1" ht="18" customHeight="1">
      <c r="B24" s="34"/>
      <c r="E24" s="26" t="s">
        <v>44</v>
      </c>
      <c r="I24" s="28" t="s">
        <v>34</v>
      </c>
      <c r="J24" s="26" t="s">
        <v>35</v>
      </c>
      <c r="L24" s="34"/>
    </row>
    <row r="25" spans="2:12" s="1" customFormat="1" ht="6.9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71.25" customHeight="1">
      <c r="B27" s="89"/>
      <c r="E27" s="327" t="s">
        <v>46</v>
      </c>
      <c r="F27" s="327"/>
      <c r="G27" s="327"/>
      <c r="H27" s="327"/>
      <c r="L27" s="89"/>
    </row>
    <row r="28" spans="2:12" s="1" customFormat="1" ht="6.9" customHeight="1">
      <c r="B28" s="34"/>
      <c r="L28" s="34"/>
    </row>
    <row r="29" spans="2:12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1" t="s">
        <v>47</v>
      </c>
      <c r="J30" s="65">
        <f>ROUND(J84, 2)</f>
        <v>0</v>
      </c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" customHeight="1">
      <c r="B33" s="34"/>
      <c r="D33" s="54" t="s">
        <v>51</v>
      </c>
      <c r="E33" s="28" t="s">
        <v>52</v>
      </c>
      <c r="F33" s="92">
        <f>ROUND((SUM(BE84:BE114)),  2)</f>
        <v>0</v>
      </c>
      <c r="I33" s="93">
        <v>0.21</v>
      </c>
      <c r="J33" s="92">
        <f>ROUND(((SUM(BE84:BE114))*I33),  2)</f>
        <v>0</v>
      </c>
      <c r="L33" s="34"/>
    </row>
    <row r="34" spans="2:12" s="1" customFormat="1" ht="14.4" customHeight="1">
      <c r="B34" s="34"/>
      <c r="E34" s="28" t="s">
        <v>53</v>
      </c>
      <c r="F34" s="92">
        <f>ROUND((SUM(BF84:BF114)),  2)</f>
        <v>0</v>
      </c>
      <c r="I34" s="93">
        <v>0.12</v>
      </c>
      <c r="J34" s="92">
        <f>ROUND(((SUM(BF84:BF114))*I34),  2)</f>
        <v>0</v>
      </c>
      <c r="L34" s="34"/>
    </row>
    <row r="35" spans="2:12" s="1" customFormat="1" ht="14.4" hidden="1" customHeight="1">
      <c r="B35" s="34"/>
      <c r="E35" s="28" t="s">
        <v>54</v>
      </c>
      <c r="F35" s="92">
        <f>ROUND((SUM(BG84:BG114)),  2)</f>
        <v>0</v>
      </c>
      <c r="I35" s="93">
        <v>0.21</v>
      </c>
      <c r="J35" s="92">
        <f>0</f>
        <v>0</v>
      </c>
      <c r="L35" s="34"/>
    </row>
    <row r="36" spans="2:12" s="1" customFormat="1" ht="14.4" hidden="1" customHeight="1">
      <c r="B36" s="34"/>
      <c r="E36" s="28" t="s">
        <v>55</v>
      </c>
      <c r="F36" s="92">
        <f>ROUND((SUM(BH84:BH114)),  2)</f>
        <v>0</v>
      </c>
      <c r="I36" s="93">
        <v>0.12</v>
      </c>
      <c r="J36" s="92">
        <f>0</f>
        <v>0</v>
      </c>
      <c r="L36" s="34"/>
    </row>
    <row r="37" spans="2:12" s="1" customFormat="1" ht="14.4" hidden="1" customHeight="1">
      <c r="B37" s="34"/>
      <c r="E37" s="28" t="s">
        <v>56</v>
      </c>
      <c r="F37" s="92">
        <f>ROUND((SUM(BI84:BI114)),  2)</f>
        <v>0</v>
      </c>
      <c r="I37" s="93">
        <v>0</v>
      </c>
      <c r="J37" s="92">
        <f>0</f>
        <v>0</v>
      </c>
      <c r="L37" s="34"/>
    </row>
    <row r="38" spans="2:12" s="1" customFormat="1" ht="6.9" customHeight="1">
      <c r="B38" s="34"/>
      <c r="L38" s="34"/>
    </row>
    <row r="39" spans="2:12" s="1" customFormat="1" ht="25.35" customHeight="1">
      <c r="B39" s="34"/>
      <c r="C39" s="94"/>
      <c r="D39" s="95" t="s">
        <v>57</v>
      </c>
      <c r="E39" s="56"/>
      <c r="F39" s="56"/>
      <c r="G39" s="96" t="s">
        <v>58</v>
      </c>
      <c r="H39" s="97" t="s">
        <v>59</v>
      </c>
      <c r="I39" s="56"/>
      <c r="J39" s="98">
        <f>SUM(J30:J37)</f>
        <v>0</v>
      </c>
      <c r="K39" s="99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>
      <c r="B45" s="34"/>
      <c r="C45" s="22" t="s">
        <v>226</v>
      </c>
      <c r="L45" s="34"/>
    </row>
    <row r="46" spans="2:12" s="1" customFormat="1" ht="6.9" customHeight="1">
      <c r="B46" s="34"/>
      <c r="L46" s="34"/>
    </row>
    <row r="47" spans="2:12" s="1" customFormat="1" ht="12" customHeight="1">
      <c r="B47" s="34"/>
      <c r="C47" s="28" t="s">
        <v>16</v>
      </c>
      <c r="L47" s="34"/>
    </row>
    <row r="48" spans="2:12" s="1" customFormat="1" ht="16.5" customHeight="1">
      <c r="B48" s="34"/>
      <c r="E48" s="338" t="str">
        <f>E7</f>
        <v>Dobříš - Rekonstrukce ulice Tylova</v>
      </c>
      <c r="F48" s="339"/>
      <c r="G48" s="339"/>
      <c r="H48" s="339"/>
      <c r="L48" s="34"/>
    </row>
    <row r="49" spans="2:47" s="1" customFormat="1" ht="12" customHeight="1">
      <c r="B49" s="34"/>
      <c r="C49" s="28" t="s">
        <v>117</v>
      </c>
      <c r="L49" s="34"/>
    </row>
    <row r="50" spans="2:47" s="1" customFormat="1" ht="16.5" customHeight="1">
      <c r="B50" s="34"/>
      <c r="E50" s="301" t="str">
        <f>E9</f>
        <v>VON - Vedlejší a ostatní náklady</v>
      </c>
      <c r="F50" s="340"/>
      <c r="G50" s="340"/>
      <c r="H50" s="340"/>
      <c r="L50" s="34"/>
    </row>
    <row r="51" spans="2:47" s="1" customFormat="1" ht="6.9" customHeight="1">
      <c r="B51" s="34"/>
      <c r="L51" s="34"/>
    </row>
    <row r="52" spans="2:47" s="1" customFormat="1" ht="12" customHeight="1">
      <c r="B52" s="34"/>
      <c r="C52" s="28" t="s">
        <v>22</v>
      </c>
      <c r="F52" s="26" t="str">
        <f>F12</f>
        <v>Město Dobříš [540111]</v>
      </c>
      <c r="I52" s="28" t="s">
        <v>24</v>
      </c>
      <c r="J52" s="51" t="str">
        <f>IF(J12="","",J12)</f>
        <v>2. 5. 2024</v>
      </c>
      <c r="L52" s="34"/>
    </row>
    <row r="53" spans="2:47" s="1" customFormat="1" ht="6.9" customHeight="1">
      <c r="B53" s="34"/>
      <c r="L53" s="34"/>
    </row>
    <row r="54" spans="2:47" s="1" customFormat="1" ht="40.049999999999997" customHeight="1">
      <c r="B54" s="34"/>
      <c r="C54" s="28" t="s">
        <v>30</v>
      </c>
      <c r="F54" s="26" t="str">
        <f>E15</f>
        <v>Město Dobříš, Mírové nám. 119, 263 01 Dobříš</v>
      </c>
      <c r="I54" s="28" t="s">
        <v>38</v>
      </c>
      <c r="J54" s="32" t="str">
        <f>E21</f>
        <v>DOPAS s.r.o., Mahenova 494/3, 150 00 Praha 5</v>
      </c>
      <c r="L54" s="34"/>
    </row>
    <row r="55" spans="2:47" s="1" customFormat="1" ht="15.15" customHeight="1">
      <c r="B55" s="34"/>
      <c r="C55" s="28" t="s">
        <v>36</v>
      </c>
      <c r="F55" s="26" t="str">
        <f>IF(E18="","",E18)</f>
        <v>Vyplň údaj</v>
      </c>
      <c r="I55" s="28" t="s">
        <v>43</v>
      </c>
      <c r="J55" s="32" t="str">
        <f>E24</f>
        <v>L. Štuller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0" t="s">
        <v>261</v>
      </c>
      <c r="D57" s="94"/>
      <c r="E57" s="94"/>
      <c r="F57" s="94"/>
      <c r="G57" s="94"/>
      <c r="H57" s="94"/>
      <c r="I57" s="94"/>
      <c r="J57" s="101" t="s">
        <v>262</v>
      </c>
      <c r="K57" s="94"/>
      <c r="L57" s="34"/>
    </row>
    <row r="58" spans="2:47" s="1" customFormat="1" ht="10.35" customHeight="1">
      <c r="B58" s="34"/>
      <c r="L58" s="34"/>
    </row>
    <row r="59" spans="2:47" s="1" customFormat="1" ht="22.8" customHeight="1">
      <c r="B59" s="34"/>
      <c r="C59" s="102" t="s">
        <v>79</v>
      </c>
      <c r="J59" s="65">
        <f>J84</f>
        <v>0</v>
      </c>
      <c r="L59" s="34"/>
      <c r="AU59" s="18" t="s">
        <v>269</v>
      </c>
    </row>
    <row r="60" spans="2:47" s="8" customFormat="1" ht="24.9" customHeight="1">
      <c r="B60" s="103"/>
      <c r="D60" s="104" t="s">
        <v>2015</v>
      </c>
      <c r="E60" s="105"/>
      <c r="F60" s="105"/>
      <c r="G60" s="105"/>
      <c r="H60" s="105"/>
      <c r="I60" s="105"/>
      <c r="J60" s="106">
        <f>J85</f>
        <v>0</v>
      </c>
      <c r="L60" s="103"/>
    </row>
    <row r="61" spans="2:47" s="9" customFormat="1" ht="19.95" customHeight="1">
      <c r="B61" s="108"/>
      <c r="D61" s="109" t="s">
        <v>2016</v>
      </c>
      <c r="E61" s="110"/>
      <c r="F61" s="110"/>
      <c r="G61" s="110"/>
      <c r="H61" s="110"/>
      <c r="I61" s="110"/>
      <c r="J61" s="111">
        <f>J86</f>
        <v>0</v>
      </c>
      <c r="L61" s="108"/>
    </row>
    <row r="62" spans="2:47" s="9" customFormat="1" ht="19.95" customHeight="1">
      <c r="B62" s="108"/>
      <c r="D62" s="109" t="s">
        <v>2017</v>
      </c>
      <c r="E62" s="110"/>
      <c r="F62" s="110"/>
      <c r="G62" s="110"/>
      <c r="H62" s="110"/>
      <c r="I62" s="110"/>
      <c r="J62" s="111">
        <f>J102</f>
        <v>0</v>
      </c>
      <c r="L62" s="108"/>
    </row>
    <row r="63" spans="2:47" s="9" customFormat="1" ht="19.95" customHeight="1">
      <c r="B63" s="108"/>
      <c r="D63" s="109" t="s">
        <v>2018</v>
      </c>
      <c r="E63" s="110"/>
      <c r="F63" s="110"/>
      <c r="G63" s="110"/>
      <c r="H63" s="110"/>
      <c r="I63" s="110"/>
      <c r="J63" s="111">
        <f>J105</f>
        <v>0</v>
      </c>
      <c r="L63" s="108"/>
    </row>
    <row r="64" spans="2:47" s="9" customFormat="1" ht="19.95" customHeight="1">
      <c r="B64" s="108"/>
      <c r="D64" s="109" t="s">
        <v>2019</v>
      </c>
      <c r="E64" s="110"/>
      <c r="F64" s="110"/>
      <c r="G64" s="110"/>
      <c r="H64" s="110"/>
      <c r="I64" s="110"/>
      <c r="J64" s="111">
        <f>J112</f>
        <v>0</v>
      </c>
      <c r="L64" s="108"/>
    </row>
    <row r="65" spans="2:12" s="1" customFormat="1" ht="21.75" customHeight="1">
      <c r="B65" s="34"/>
      <c r="L65" s="34"/>
    </row>
    <row r="66" spans="2:12" s="1" customFormat="1" ht="6.9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4"/>
    </row>
    <row r="70" spans="2:12" s="1" customFormat="1" ht="6.9" customHeight="1">
      <c r="B70" s="45"/>
      <c r="C70" s="46"/>
      <c r="D70" s="46"/>
      <c r="E70" s="46"/>
      <c r="F70" s="46"/>
      <c r="G70" s="46"/>
      <c r="H70" s="46"/>
      <c r="I70" s="46"/>
      <c r="J70" s="46"/>
      <c r="K70" s="46"/>
      <c r="L70" s="34"/>
    </row>
    <row r="71" spans="2:12" s="1" customFormat="1" ht="24.9" customHeight="1">
      <c r="B71" s="34"/>
      <c r="C71" s="22" t="s">
        <v>371</v>
      </c>
      <c r="L71" s="34"/>
    </row>
    <row r="72" spans="2:12" s="1" customFormat="1" ht="6.9" customHeight="1">
      <c r="B72" s="34"/>
      <c r="L72" s="34"/>
    </row>
    <row r="73" spans="2:12" s="1" customFormat="1" ht="12" customHeight="1">
      <c r="B73" s="34"/>
      <c r="C73" s="28" t="s">
        <v>16</v>
      </c>
      <c r="L73" s="34"/>
    </row>
    <row r="74" spans="2:12" s="1" customFormat="1" ht="16.5" customHeight="1">
      <c r="B74" s="34"/>
      <c r="E74" s="338" t="str">
        <f>E7</f>
        <v>Dobříš - Rekonstrukce ulice Tylova</v>
      </c>
      <c r="F74" s="339"/>
      <c r="G74" s="339"/>
      <c r="H74" s="339"/>
      <c r="L74" s="34"/>
    </row>
    <row r="75" spans="2:12" s="1" customFormat="1" ht="12" customHeight="1">
      <c r="B75" s="34"/>
      <c r="C75" s="28" t="s">
        <v>117</v>
      </c>
      <c r="L75" s="34"/>
    </row>
    <row r="76" spans="2:12" s="1" customFormat="1" ht="16.5" customHeight="1">
      <c r="B76" s="34"/>
      <c r="E76" s="301" t="str">
        <f>E9</f>
        <v>VON - Vedlejší a ostatní náklady</v>
      </c>
      <c r="F76" s="340"/>
      <c r="G76" s="340"/>
      <c r="H76" s="340"/>
      <c r="L76" s="34"/>
    </row>
    <row r="77" spans="2:12" s="1" customFormat="1" ht="6.9" customHeight="1">
      <c r="B77" s="34"/>
      <c r="L77" s="34"/>
    </row>
    <row r="78" spans="2:12" s="1" customFormat="1" ht="12" customHeight="1">
      <c r="B78" s="34"/>
      <c r="C78" s="28" t="s">
        <v>22</v>
      </c>
      <c r="F78" s="26" t="str">
        <f>F12</f>
        <v>Město Dobříš [540111]</v>
      </c>
      <c r="I78" s="28" t="s">
        <v>24</v>
      </c>
      <c r="J78" s="51" t="str">
        <f>IF(J12="","",J12)</f>
        <v>2. 5. 2024</v>
      </c>
      <c r="L78" s="34"/>
    </row>
    <row r="79" spans="2:12" s="1" customFormat="1" ht="6.9" customHeight="1">
      <c r="B79" s="34"/>
      <c r="L79" s="34"/>
    </row>
    <row r="80" spans="2:12" s="1" customFormat="1" ht="40.049999999999997" customHeight="1">
      <c r="B80" s="34"/>
      <c r="C80" s="28" t="s">
        <v>30</v>
      </c>
      <c r="F80" s="26" t="str">
        <f>E15</f>
        <v>Město Dobříš, Mírové nám. 119, 263 01 Dobříš</v>
      </c>
      <c r="I80" s="28" t="s">
        <v>38</v>
      </c>
      <c r="J80" s="32" t="str">
        <f>E21</f>
        <v>DOPAS s.r.o., Mahenova 494/3, 150 00 Praha 5</v>
      </c>
      <c r="L80" s="34"/>
    </row>
    <row r="81" spans="2:65" s="1" customFormat="1" ht="15.15" customHeight="1">
      <c r="B81" s="34"/>
      <c r="C81" s="28" t="s">
        <v>36</v>
      </c>
      <c r="F81" s="26" t="str">
        <f>IF(E18="","",E18)</f>
        <v>Vyplň údaj</v>
      </c>
      <c r="I81" s="28" t="s">
        <v>43</v>
      </c>
      <c r="J81" s="32" t="str">
        <f>E24</f>
        <v>L. Štuller</v>
      </c>
      <c r="L81" s="34"/>
    </row>
    <row r="82" spans="2:65" s="1" customFormat="1" ht="10.35" customHeight="1">
      <c r="B82" s="34"/>
      <c r="L82" s="34"/>
    </row>
    <row r="83" spans="2:65" s="10" customFormat="1" ht="29.25" customHeight="1">
      <c r="B83" s="113"/>
      <c r="C83" s="114" t="s">
        <v>372</v>
      </c>
      <c r="D83" s="115" t="s">
        <v>66</v>
      </c>
      <c r="E83" s="115" t="s">
        <v>62</v>
      </c>
      <c r="F83" s="115" t="s">
        <v>63</v>
      </c>
      <c r="G83" s="115" t="s">
        <v>373</v>
      </c>
      <c r="H83" s="115" t="s">
        <v>374</v>
      </c>
      <c r="I83" s="115" t="s">
        <v>375</v>
      </c>
      <c r="J83" s="115" t="s">
        <v>262</v>
      </c>
      <c r="K83" s="116" t="s">
        <v>376</v>
      </c>
      <c r="L83" s="113"/>
      <c r="M83" s="58" t="s">
        <v>35</v>
      </c>
      <c r="N83" s="59" t="s">
        <v>51</v>
      </c>
      <c r="O83" s="59" t="s">
        <v>377</v>
      </c>
      <c r="P83" s="59" t="s">
        <v>378</v>
      </c>
      <c r="Q83" s="59" t="s">
        <v>379</v>
      </c>
      <c r="R83" s="59" t="s">
        <v>380</v>
      </c>
      <c r="S83" s="59" t="s">
        <v>381</v>
      </c>
      <c r="T83" s="60" t="s">
        <v>382</v>
      </c>
    </row>
    <row r="84" spans="2:65" s="1" customFormat="1" ht="22.8" customHeight="1">
      <c r="B84" s="34"/>
      <c r="C84" s="63" t="s">
        <v>383</v>
      </c>
      <c r="J84" s="117">
        <f>BK84</f>
        <v>0</v>
      </c>
      <c r="L84" s="34"/>
      <c r="M84" s="61"/>
      <c r="N84" s="52"/>
      <c r="O84" s="52"/>
      <c r="P84" s="118">
        <f>P85</f>
        <v>0</v>
      </c>
      <c r="Q84" s="52"/>
      <c r="R84" s="118">
        <f>R85</f>
        <v>0</v>
      </c>
      <c r="S84" s="52"/>
      <c r="T84" s="119">
        <f>T85</f>
        <v>0</v>
      </c>
      <c r="AT84" s="18" t="s">
        <v>80</v>
      </c>
      <c r="AU84" s="18" t="s">
        <v>269</v>
      </c>
      <c r="BK84" s="120">
        <f>BK85</f>
        <v>0</v>
      </c>
    </row>
    <row r="85" spans="2:65" s="11" customFormat="1" ht="25.95" customHeight="1">
      <c r="B85" s="121"/>
      <c r="D85" s="122" t="s">
        <v>80</v>
      </c>
      <c r="E85" s="123" t="s">
        <v>2020</v>
      </c>
      <c r="F85" s="123" t="s">
        <v>2021</v>
      </c>
      <c r="I85" s="124"/>
      <c r="J85" s="125">
        <f>BK85</f>
        <v>0</v>
      </c>
      <c r="L85" s="121"/>
      <c r="M85" s="126"/>
      <c r="P85" s="127">
        <f>P86+P102+P105+P112</f>
        <v>0</v>
      </c>
      <c r="R85" s="127">
        <f>R86+R102+R105+R112</f>
        <v>0</v>
      </c>
      <c r="T85" s="128">
        <f>T86+T102+T105+T112</f>
        <v>0</v>
      </c>
      <c r="AR85" s="122" t="s">
        <v>453</v>
      </c>
      <c r="AT85" s="129" t="s">
        <v>80</v>
      </c>
      <c r="AU85" s="129" t="s">
        <v>81</v>
      </c>
      <c r="AY85" s="122" t="s">
        <v>386</v>
      </c>
      <c r="BK85" s="130">
        <f>BK86+BK102+BK105+BK112</f>
        <v>0</v>
      </c>
    </row>
    <row r="86" spans="2:65" s="11" customFormat="1" ht="22.8" customHeight="1">
      <c r="B86" s="121"/>
      <c r="D86" s="122" t="s">
        <v>80</v>
      </c>
      <c r="E86" s="131" t="s">
        <v>2022</v>
      </c>
      <c r="F86" s="131" t="s">
        <v>2023</v>
      </c>
      <c r="I86" s="124"/>
      <c r="J86" s="132">
        <f>BK86</f>
        <v>0</v>
      </c>
      <c r="L86" s="121"/>
      <c r="M86" s="126"/>
      <c r="P86" s="127">
        <f>SUM(P87:P101)</f>
        <v>0</v>
      </c>
      <c r="R86" s="127">
        <f>SUM(R87:R101)</f>
        <v>0</v>
      </c>
      <c r="T86" s="128">
        <f>SUM(T87:T101)</f>
        <v>0</v>
      </c>
      <c r="AR86" s="122" t="s">
        <v>453</v>
      </c>
      <c r="AT86" s="129" t="s">
        <v>80</v>
      </c>
      <c r="AU86" s="129" t="s">
        <v>89</v>
      </c>
      <c r="AY86" s="122" t="s">
        <v>386</v>
      </c>
      <c r="BK86" s="130">
        <f>SUM(BK87:BK101)</f>
        <v>0</v>
      </c>
    </row>
    <row r="87" spans="2:65" s="1" customFormat="1" ht="44.25" customHeight="1">
      <c r="B87" s="34"/>
      <c r="C87" s="133" t="s">
        <v>89</v>
      </c>
      <c r="D87" s="133" t="s">
        <v>390</v>
      </c>
      <c r="E87" s="134" t="s">
        <v>2024</v>
      </c>
      <c r="F87" s="135" t="s">
        <v>2025</v>
      </c>
      <c r="G87" s="136" t="s">
        <v>2026</v>
      </c>
      <c r="H87" s="137">
        <v>1</v>
      </c>
      <c r="I87" s="138"/>
      <c r="J87" s="139">
        <f>ROUND(I87*H87,2)</f>
        <v>0</v>
      </c>
      <c r="K87" s="135" t="s">
        <v>394</v>
      </c>
      <c r="L87" s="34"/>
      <c r="M87" s="140" t="s">
        <v>35</v>
      </c>
      <c r="N87" s="141" t="s">
        <v>52</v>
      </c>
      <c r="P87" s="142">
        <f>O87*H87</f>
        <v>0</v>
      </c>
      <c r="Q87" s="142">
        <v>0</v>
      </c>
      <c r="R87" s="142">
        <f>Q87*H87</f>
        <v>0</v>
      </c>
      <c r="S87" s="142">
        <v>0</v>
      </c>
      <c r="T87" s="143">
        <f>S87*H87</f>
        <v>0</v>
      </c>
      <c r="AR87" s="144" t="s">
        <v>2027</v>
      </c>
      <c r="AT87" s="144" t="s">
        <v>390</v>
      </c>
      <c r="AU87" s="144" t="s">
        <v>91</v>
      </c>
      <c r="AY87" s="18" t="s">
        <v>386</v>
      </c>
      <c r="BE87" s="145">
        <f>IF(N87="základní",J87,0)</f>
        <v>0</v>
      </c>
      <c r="BF87" s="145">
        <f>IF(N87="snížená",J87,0)</f>
        <v>0</v>
      </c>
      <c r="BG87" s="145">
        <f>IF(N87="zákl. přenesená",J87,0)</f>
        <v>0</v>
      </c>
      <c r="BH87" s="145">
        <f>IF(N87="sníž. přenesená",J87,0)</f>
        <v>0</v>
      </c>
      <c r="BI87" s="145">
        <f>IF(N87="nulová",J87,0)</f>
        <v>0</v>
      </c>
      <c r="BJ87" s="18" t="s">
        <v>89</v>
      </c>
      <c r="BK87" s="145">
        <f>ROUND(I87*H87,2)</f>
        <v>0</v>
      </c>
      <c r="BL87" s="18" t="s">
        <v>2027</v>
      </c>
      <c r="BM87" s="144" t="s">
        <v>2028</v>
      </c>
    </row>
    <row r="88" spans="2:65" s="1" customFormat="1" ht="10.199999999999999">
      <c r="B88" s="34"/>
      <c r="D88" s="146" t="s">
        <v>396</v>
      </c>
      <c r="F88" s="147" t="s">
        <v>2029</v>
      </c>
      <c r="I88" s="148"/>
      <c r="L88" s="34"/>
      <c r="M88" s="149"/>
      <c r="T88" s="55"/>
      <c r="AT88" s="18" t="s">
        <v>396</v>
      </c>
      <c r="AU88" s="18" t="s">
        <v>91</v>
      </c>
    </row>
    <row r="89" spans="2:65" s="1" customFormat="1" ht="62.7" customHeight="1">
      <c r="B89" s="34"/>
      <c r="C89" s="133" t="s">
        <v>91</v>
      </c>
      <c r="D89" s="133" t="s">
        <v>390</v>
      </c>
      <c r="E89" s="134" t="s">
        <v>2030</v>
      </c>
      <c r="F89" s="135" t="s">
        <v>2031</v>
      </c>
      <c r="G89" s="136" t="s">
        <v>2026</v>
      </c>
      <c r="H89" s="137">
        <v>1</v>
      </c>
      <c r="I89" s="138"/>
      <c r="J89" s="139">
        <f>ROUND(I89*H89,2)</f>
        <v>0</v>
      </c>
      <c r="K89" s="135" t="s">
        <v>394</v>
      </c>
      <c r="L89" s="34"/>
      <c r="M89" s="140" t="s">
        <v>35</v>
      </c>
      <c r="N89" s="141" t="s">
        <v>52</v>
      </c>
      <c r="P89" s="142">
        <f>O89*H89</f>
        <v>0</v>
      </c>
      <c r="Q89" s="142">
        <v>0</v>
      </c>
      <c r="R89" s="142">
        <f>Q89*H89</f>
        <v>0</v>
      </c>
      <c r="S89" s="142">
        <v>0</v>
      </c>
      <c r="T89" s="143">
        <f>S89*H89</f>
        <v>0</v>
      </c>
      <c r="AR89" s="144" t="s">
        <v>2027</v>
      </c>
      <c r="AT89" s="144" t="s">
        <v>390</v>
      </c>
      <c r="AU89" s="144" t="s">
        <v>91</v>
      </c>
      <c r="AY89" s="18" t="s">
        <v>386</v>
      </c>
      <c r="BE89" s="145">
        <f>IF(N89="základní",J89,0)</f>
        <v>0</v>
      </c>
      <c r="BF89" s="145">
        <f>IF(N89="snížená",J89,0)</f>
        <v>0</v>
      </c>
      <c r="BG89" s="145">
        <f>IF(N89="zákl. přenesená",J89,0)</f>
        <v>0</v>
      </c>
      <c r="BH89" s="145">
        <f>IF(N89="sníž. přenesená",J89,0)</f>
        <v>0</v>
      </c>
      <c r="BI89" s="145">
        <f>IF(N89="nulová",J89,0)</f>
        <v>0</v>
      </c>
      <c r="BJ89" s="18" t="s">
        <v>89</v>
      </c>
      <c r="BK89" s="145">
        <f>ROUND(I89*H89,2)</f>
        <v>0</v>
      </c>
      <c r="BL89" s="18" t="s">
        <v>2027</v>
      </c>
      <c r="BM89" s="144" t="s">
        <v>2032</v>
      </c>
    </row>
    <row r="90" spans="2:65" s="1" customFormat="1" ht="10.199999999999999">
      <c r="B90" s="34"/>
      <c r="D90" s="146" t="s">
        <v>396</v>
      </c>
      <c r="F90" s="147" t="s">
        <v>2033</v>
      </c>
      <c r="I90" s="148"/>
      <c r="L90" s="34"/>
      <c r="M90" s="149"/>
      <c r="T90" s="55"/>
      <c r="AT90" s="18" t="s">
        <v>396</v>
      </c>
      <c r="AU90" s="18" t="s">
        <v>91</v>
      </c>
    </row>
    <row r="91" spans="2:65" s="1" customFormat="1" ht="37.799999999999997" customHeight="1">
      <c r="B91" s="34"/>
      <c r="C91" s="133" t="s">
        <v>103</v>
      </c>
      <c r="D91" s="133" t="s">
        <v>390</v>
      </c>
      <c r="E91" s="134" t="s">
        <v>2034</v>
      </c>
      <c r="F91" s="135" t="s">
        <v>2035</v>
      </c>
      <c r="G91" s="136" t="s">
        <v>2026</v>
      </c>
      <c r="H91" s="137">
        <v>1</v>
      </c>
      <c r="I91" s="138"/>
      <c r="J91" s="139">
        <f>ROUND(I91*H91,2)</f>
        <v>0</v>
      </c>
      <c r="K91" s="135" t="s">
        <v>394</v>
      </c>
      <c r="L91" s="34"/>
      <c r="M91" s="140" t="s">
        <v>35</v>
      </c>
      <c r="N91" s="141" t="s">
        <v>52</v>
      </c>
      <c r="P91" s="142">
        <f>O91*H91</f>
        <v>0</v>
      </c>
      <c r="Q91" s="142">
        <v>0</v>
      </c>
      <c r="R91" s="142">
        <f>Q91*H91</f>
        <v>0</v>
      </c>
      <c r="S91" s="142">
        <v>0</v>
      </c>
      <c r="T91" s="143">
        <f>S91*H91</f>
        <v>0</v>
      </c>
      <c r="AR91" s="144" t="s">
        <v>2027</v>
      </c>
      <c r="AT91" s="144" t="s">
        <v>390</v>
      </c>
      <c r="AU91" s="144" t="s">
        <v>91</v>
      </c>
      <c r="AY91" s="18" t="s">
        <v>386</v>
      </c>
      <c r="BE91" s="145">
        <f>IF(N91="základní",J91,0)</f>
        <v>0</v>
      </c>
      <c r="BF91" s="145">
        <f>IF(N91="snížená",J91,0)</f>
        <v>0</v>
      </c>
      <c r="BG91" s="145">
        <f>IF(N91="zákl. přenesená",J91,0)</f>
        <v>0</v>
      </c>
      <c r="BH91" s="145">
        <f>IF(N91="sníž. přenesená",J91,0)</f>
        <v>0</v>
      </c>
      <c r="BI91" s="145">
        <f>IF(N91="nulová",J91,0)</f>
        <v>0</v>
      </c>
      <c r="BJ91" s="18" t="s">
        <v>89</v>
      </c>
      <c r="BK91" s="145">
        <f>ROUND(I91*H91,2)</f>
        <v>0</v>
      </c>
      <c r="BL91" s="18" t="s">
        <v>2027</v>
      </c>
      <c r="BM91" s="144" t="s">
        <v>2036</v>
      </c>
    </row>
    <row r="92" spans="2:65" s="1" customFormat="1" ht="10.199999999999999">
      <c r="B92" s="34"/>
      <c r="D92" s="146" t="s">
        <v>396</v>
      </c>
      <c r="F92" s="147" t="s">
        <v>2037</v>
      </c>
      <c r="I92" s="148"/>
      <c r="L92" s="34"/>
      <c r="M92" s="149"/>
      <c r="T92" s="55"/>
      <c r="AT92" s="18" t="s">
        <v>396</v>
      </c>
      <c r="AU92" s="18" t="s">
        <v>91</v>
      </c>
    </row>
    <row r="93" spans="2:65" s="1" customFormat="1" ht="96">
      <c r="B93" s="34"/>
      <c r="D93" s="151" t="s">
        <v>755</v>
      </c>
      <c r="F93" s="188" t="s">
        <v>2038</v>
      </c>
      <c r="I93" s="148"/>
      <c r="L93" s="34"/>
      <c r="M93" s="149"/>
      <c r="T93" s="55"/>
      <c r="AT93" s="18" t="s">
        <v>755</v>
      </c>
      <c r="AU93" s="18" t="s">
        <v>91</v>
      </c>
    </row>
    <row r="94" spans="2:65" s="1" customFormat="1" ht="24.15" customHeight="1">
      <c r="B94" s="34"/>
      <c r="C94" s="133" t="s">
        <v>116</v>
      </c>
      <c r="D94" s="133" t="s">
        <v>390</v>
      </c>
      <c r="E94" s="134" t="s">
        <v>2039</v>
      </c>
      <c r="F94" s="135" t="s">
        <v>2040</v>
      </c>
      <c r="G94" s="136" t="s">
        <v>2026</v>
      </c>
      <c r="H94" s="137">
        <v>1</v>
      </c>
      <c r="I94" s="138"/>
      <c r="J94" s="139">
        <f>ROUND(I94*H94,2)</f>
        <v>0</v>
      </c>
      <c r="K94" s="135" t="s">
        <v>394</v>
      </c>
      <c r="L94" s="34"/>
      <c r="M94" s="140" t="s">
        <v>35</v>
      </c>
      <c r="N94" s="141" t="s">
        <v>52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2027</v>
      </c>
      <c r="AT94" s="144" t="s">
        <v>390</v>
      </c>
      <c r="AU94" s="144" t="s">
        <v>91</v>
      </c>
      <c r="AY94" s="18" t="s">
        <v>386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89</v>
      </c>
      <c r="BK94" s="145">
        <f>ROUND(I94*H94,2)</f>
        <v>0</v>
      </c>
      <c r="BL94" s="18" t="s">
        <v>2027</v>
      </c>
      <c r="BM94" s="144" t="s">
        <v>2041</v>
      </c>
    </row>
    <row r="95" spans="2:65" s="1" customFormat="1" ht="10.199999999999999">
      <c r="B95" s="34"/>
      <c r="D95" s="146" t="s">
        <v>396</v>
      </c>
      <c r="F95" s="147" t="s">
        <v>2042</v>
      </c>
      <c r="I95" s="148"/>
      <c r="L95" s="34"/>
      <c r="M95" s="149"/>
      <c r="T95" s="55"/>
      <c r="AT95" s="18" t="s">
        <v>396</v>
      </c>
      <c r="AU95" s="18" t="s">
        <v>91</v>
      </c>
    </row>
    <row r="96" spans="2:65" s="1" customFormat="1" ht="24.15" customHeight="1">
      <c r="B96" s="34"/>
      <c r="C96" s="133" t="s">
        <v>453</v>
      </c>
      <c r="D96" s="133" t="s">
        <v>390</v>
      </c>
      <c r="E96" s="134" t="s">
        <v>2043</v>
      </c>
      <c r="F96" s="135" t="s">
        <v>2044</v>
      </c>
      <c r="G96" s="136" t="s">
        <v>2026</v>
      </c>
      <c r="H96" s="137">
        <v>1</v>
      </c>
      <c r="I96" s="138"/>
      <c r="J96" s="139">
        <f>ROUND(I96*H96,2)</f>
        <v>0</v>
      </c>
      <c r="K96" s="135" t="s">
        <v>394</v>
      </c>
      <c r="L96" s="34"/>
      <c r="M96" s="140" t="s">
        <v>35</v>
      </c>
      <c r="N96" s="141" t="s">
        <v>52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2027</v>
      </c>
      <c r="AT96" s="144" t="s">
        <v>390</v>
      </c>
      <c r="AU96" s="144" t="s">
        <v>91</v>
      </c>
      <c r="AY96" s="18" t="s">
        <v>386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89</v>
      </c>
      <c r="BK96" s="145">
        <f>ROUND(I96*H96,2)</f>
        <v>0</v>
      </c>
      <c r="BL96" s="18" t="s">
        <v>2027</v>
      </c>
      <c r="BM96" s="144" t="s">
        <v>2045</v>
      </c>
    </row>
    <row r="97" spans="2:65" s="1" customFormat="1" ht="10.199999999999999">
      <c r="B97" s="34"/>
      <c r="D97" s="146" t="s">
        <v>396</v>
      </c>
      <c r="F97" s="147" t="s">
        <v>2046</v>
      </c>
      <c r="I97" s="148"/>
      <c r="L97" s="34"/>
      <c r="M97" s="149"/>
      <c r="T97" s="55"/>
      <c r="AT97" s="18" t="s">
        <v>396</v>
      </c>
      <c r="AU97" s="18" t="s">
        <v>91</v>
      </c>
    </row>
    <row r="98" spans="2:65" s="1" customFormat="1" ht="44.25" customHeight="1">
      <c r="B98" s="34"/>
      <c r="C98" s="133" t="s">
        <v>348</v>
      </c>
      <c r="D98" s="133" t="s">
        <v>390</v>
      </c>
      <c r="E98" s="134" t="s">
        <v>2047</v>
      </c>
      <c r="F98" s="135" t="s">
        <v>2048</v>
      </c>
      <c r="G98" s="136" t="s">
        <v>2026</v>
      </c>
      <c r="H98" s="137">
        <v>1</v>
      </c>
      <c r="I98" s="138"/>
      <c r="J98" s="139">
        <f>ROUND(I98*H98,2)</f>
        <v>0</v>
      </c>
      <c r="K98" s="135" t="s">
        <v>394</v>
      </c>
      <c r="L98" s="34"/>
      <c r="M98" s="140" t="s">
        <v>35</v>
      </c>
      <c r="N98" s="141" t="s">
        <v>52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2027</v>
      </c>
      <c r="AT98" s="144" t="s">
        <v>390</v>
      </c>
      <c r="AU98" s="144" t="s">
        <v>91</v>
      </c>
      <c r="AY98" s="18" t="s">
        <v>386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89</v>
      </c>
      <c r="BK98" s="145">
        <f>ROUND(I98*H98,2)</f>
        <v>0</v>
      </c>
      <c r="BL98" s="18" t="s">
        <v>2027</v>
      </c>
      <c r="BM98" s="144" t="s">
        <v>2049</v>
      </c>
    </row>
    <row r="99" spans="2:65" s="1" customFormat="1" ht="10.199999999999999">
      <c r="B99" s="34"/>
      <c r="D99" s="146" t="s">
        <v>396</v>
      </c>
      <c r="F99" s="147" t="s">
        <v>2050</v>
      </c>
      <c r="I99" s="148"/>
      <c r="L99" s="34"/>
      <c r="M99" s="149"/>
      <c r="T99" s="55"/>
      <c r="AT99" s="18" t="s">
        <v>396</v>
      </c>
      <c r="AU99" s="18" t="s">
        <v>91</v>
      </c>
    </row>
    <row r="100" spans="2:65" s="1" customFormat="1" ht="24.15" customHeight="1">
      <c r="B100" s="34"/>
      <c r="C100" s="133" t="s">
        <v>206</v>
      </c>
      <c r="D100" s="133" t="s">
        <v>390</v>
      </c>
      <c r="E100" s="134" t="s">
        <v>2051</v>
      </c>
      <c r="F100" s="135" t="s">
        <v>2052</v>
      </c>
      <c r="G100" s="136" t="s">
        <v>2026</v>
      </c>
      <c r="H100" s="137">
        <v>1</v>
      </c>
      <c r="I100" s="138"/>
      <c r="J100" s="139">
        <f>ROUND(I100*H100,2)</f>
        <v>0</v>
      </c>
      <c r="K100" s="135" t="s">
        <v>394</v>
      </c>
      <c r="L100" s="34"/>
      <c r="M100" s="140" t="s">
        <v>35</v>
      </c>
      <c r="N100" s="141" t="s">
        <v>52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2027</v>
      </c>
      <c r="AT100" s="144" t="s">
        <v>390</v>
      </c>
      <c r="AU100" s="144" t="s">
        <v>91</v>
      </c>
      <c r="AY100" s="18" t="s">
        <v>386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89</v>
      </c>
      <c r="BK100" s="145">
        <f>ROUND(I100*H100,2)</f>
        <v>0</v>
      </c>
      <c r="BL100" s="18" t="s">
        <v>2027</v>
      </c>
      <c r="BM100" s="144" t="s">
        <v>2053</v>
      </c>
    </row>
    <row r="101" spans="2:65" s="1" customFormat="1" ht="10.199999999999999">
      <c r="B101" s="34"/>
      <c r="D101" s="146" t="s">
        <v>396</v>
      </c>
      <c r="F101" s="147" t="s">
        <v>2054</v>
      </c>
      <c r="I101" s="148"/>
      <c r="L101" s="34"/>
      <c r="M101" s="149"/>
      <c r="T101" s="55"/>
      <c r="AT101" s="18" t="s">
        <v>396</v>
      </c>
      <c r="AU101" s="18" t="s">
        <v>91</v>
      </c>
    </row>
    <row r="102" spans="2:65" s="11" customFormat="1" ht="22.8" customHeight="1">
      <c r="B102" s="121"/>
      <c r="D102" s="122" t="s">
        <v>80</v>
      </c>
      <c r="E102" s="131" t="s">
        <v>2055</v>
      </c>
      <c r="F102" s="131" t="s">
        <v>2056</v>
      </c>
      <c r="I102" s="124"/>
      <c r="J102" s="132">
        <f>BK102</f>
        <v>0</v>
      </c>
      <c r="L102" s="121"/>
      <c r="M102" s="126"/>
      <c r="P102" s="127">
        <f>SUM(P103:P104)</f>
        <v>0</v>
      </c>
      <c r="R102" s="127">
        <f>SUM(R103:R104)</f>
        <v>0</v>
      </c>
      <c r="T102" s="128">
        <f>SUM(T103:T104)</f>
        <v>0</v>
      </c>
      <c r="AR102" s="122" t="s">
        <v>453</v>
      </c>
      <c r="AT102" s="129" t="s">
        <v>80</v>
      </c>
      <c r="AU102" s="129" t="s">
        <v>89</v>
      </c>
      <c r="AY102" s="122" t="s">
        <v>386</v>
      </c>
      <c r="BK102" s="130">
        <f>SUM(BK103:BK104)</f>
        <v>0</v>
      </c>
    </row>
    <row r="103" spans="2:65" s="1" customFormat="1" ht="24.15" customHeight="1">
      <c r="B103" s="34"/>
      <c r="C103" s="133" t="s">
        <v>470</v>
      </c>
      <c r="D103" s="133" t="s">
        <v>390</v>
      </c>
      <c r="E103" s="134" t="s">
        <v>2057</v>
      </c>
      <c r="F103" s="135" t="s">
        <v>2058</v>
      </c>
      <c r="G103" s="136" t="s">
        <v>2026</v>
      </c>
      <c r="H103" s="137">
        <v>1</v>
      </c>
      <c r="I103" s="138"/>
      <c r="J103" s="139">
        <f>ROUND(I103*H103,2)</f>
        <v>0</v>
      </c>
      <c r="K103" s="135" t="s">
        <v>394</v>
      </c>
      <c r="L103" s="34"/>
      <c r="M103" s="140" t="s">
        <v>35</v>
      </c>
      <c r="N103" s="141" t="s">
        <v>52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2027</v>
      </c>
      <c r="AT103" s="144" t="s">
        <v>390</v>
      </c>
      <c r="AU103" s="144" t="s">
        <v>91</v>
      </c>
      <c r="AY103" s="18" t="s">
        <v>386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89</v>
      </c>
      <c r="BK103" s="145">
        <f>ROUND(I103*H103,2)</f>
        <v>0</v>
      </c>
      <c r="BL103" s="18" t="s">
        <v>2027</v>
      </c>
      <c r="BM103" s="144" t="s">
        <v>2059</v>
      </c>
    </row>
    <row r="104" spans="2:65" s="1" customFormat="1" ht="10.199999999999999">
      <c r="B104" s="34"/>
      <c r="D104" s="146" t="s">
        <v>396</v>
      </c>
      <c r="F104" s="147" t="s">
        <v>2060</v>
      </c>
      <c r="I104" s="148"/>
      <c r="L104" s="34"/>
      <c r="M104" s="149"/>
      <c r="T104" s="55"/>
      <c r="AT104" s="18" t="s">
        <v>396</v>
      </c>
      <c r="AU104" s="18" t="s">
        <v>91</v>
      </c>
    </row>
    <row r="105" spans="2:65" s="11" customFormat="1" ht="22.8" customHeight="1">
      <c r="B105" s="121"/>
      <c r="D105" s="122" t="s">
        <v>80</v>
      </c>
      <c r="E105" s="131" t="s">
        <v>2061</v>
      </c>
      <c r="F105" s="131" t="s">
        <v>2062</v>
      </c>
      <c r="I105" s="124"/>
      <c r="J105" s="132">
        <f>BK105</f>
        <v>0</v>
      </c>
      <c r="L105" s="121"/>
      <c r="M105" s="126"/>
      <c r="P105" s="127">
        <f>SUM(P106:P111)</f>
        <v>0</v>
      </c>
      <c r="R105" s="127">
        <f>SUM(R106:R111)</f>
        <v>0</v>
      </c>
      <c r="T105" s="128">
        <f>SUM(T106:T111)</f>
        <v>0</v>
      </c>
      <c r="AR105" s="122" t="s">
        <v>453</v>
      </c>
      <c r="AT105" s="129" t="s">
        <v>80</v>
      </c>
      <c r="AU105" s="129" t="s">
        <v>89</v>
      </c>
      <c r="AY105" s="122" t="s">
        <v>386</v>
      </c>
      <c r="BK105" s="130">
        <f>SUM(BK106:BK111)</f>
        <v>0</v>
      </c>
    </row>
    <row r="106" spans="2:65" s="1" customFormat="1" ht="49.05" customHeight="1">
      <c r="B106" s="34"/>
      <c r="C106" s="133" t="s">
        <v>477</v>
      </c>
      <c r="D106" s="133" t="s">
        <v>390</v>
      </c>
      <c r="E106" s="134" t="s">
        <v>2063</v>
      </c>
      <c r="F106" s="135" t="s">
        <v>2064</v>
      </c>
      <c r="G106" s="136" t="s">
        <v>2026</v>
      </c>
      <c r="H106" s="137">
        <v>1</v>
      </c>
      <c r="I106" s="138"/>
      <c r="J106" s="139">
        <f>ROUND(I106*H106,2)</f>
        <v>0</v>
      </c>
      <c r="K106" s="135" t="s">
        <v>394</v>
      </c>
      <c r="L106" s="34"/>
      <c r="M106" s="140" t="s">
        <v>35</v>
      </c>
      <c r="N106" s="141" t="s">
        <v>52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2027</v>
      </c>
      <c r="AT106" s="144" t="s">
        <v>390</v>
      </c>
      <c r="AU106" s="144" t="s">
        <v>91</v>
      </c>
      <c r="AY106" s="18" t="s">
        <v>386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89</v>
      </c>
      <c r="BK106" s="145">
        <f>ROUND(I106*H106,2)</f>
        <v>0</v>
      </c>
      <c r="BL106" s="18" t="s">
        <v>2027</v>
      </c>
      <c r="BM106" s="144" t="s">
        <v>2065</v>
      </c>
    </row>
    <row r="107" spans="2:65" s="1" customFormat="1" ht="10.199999999999999">
      <c r="B107" s="34"/>
      <c r="D107" s="146" t="s">
        <v>396</v>
      </c>
      <c r="F107" s="147" t="s">
        <v>2066</v>
      </c>
      <c r="I107" s="148"/>
      <c r="L107" s="34"/>
      <c r="M107" s="149"/>
      <c r="T107" s="55"/>
      <c r="AT107" s="18" t="s">
        <v>396</v>
      </c>
      <c r="AU107" s="18" t="s">
        <v>91</v>
      </c>
    </row>
    <row r="108" spans="2:65" s="1" customFormat="1" ht="22.8">
      <c r="B108" s="34"/>
      <c r="C108" s="133" t="s">
        <v>483</v>
      </c>
      <c r="D108" s="133" t="s">
        <v>390</v>
      </c>
      <c r="E108" s="134" t="s">
        <v>2067</v>
      </c>
      <c r="F108" s="135" t="s">
        <v>2068</v>
      </c>
      <c r="G108" s="136" t="s">
        <v>2026</v>
      </c>
      <c r="H108" s="137">
        <v>1</v>
      </c>
      <c r="I108" s="138"/>
      <c r="J108" s="139">
        <f>ROUND(I108*H108,2)</f>
        <v>0</v>
      </c>
      <c r="K108" s="135" t="s">
        <v>394</v>
      </c>
      <c r="L108" s="34"/>
      <c r="M108" s="140" t="s">
        <v>35</v>
      </c>
      <c r="N108" s="141" t="s">
        <v>52</v>
      </c>
      <c r="P108" s="142">
        <f>O108*H108</f>
        <v>0</v>
      </c>
      <c r="Q108" s="142">
        <v>0</v>
      </c>
      <c r="R108" s="142">
        <f>Q108*H108</f>
        <v>0</v>
      </c>
      <c r="S108" s="142">
        <v>0</v>
      </c>
      <c r="T108" s="143">
        <f>S108*H108</f>
        <v>0</v>
      </c>
      <c r="AR108" s="144" t="s">
        <v>2027</v>
      </c>
      <c r="AT108" s="144" t="s">
        <v>390</v>
      </c>
      <c r="AU108" s="144" t="s">
        <v>91</v>
      </c>
      <c r="AY108" s="18" t="s">
        <v>386</v>
      </c>
      <c r="BE108" s="145">
        <f>IF(N108="základní",J108,0)</f>
        <v>0</v>
      </c>
      <c r="BF108" s="145">
        <f>IF(N108="snížená",J108,0)</f>
        <v>0</v>
      </c>
      <c r="BG108" s="145">
        <f>IF(N108="zákl. přenesená",J108,0)</f>
        <v>0</v>
      </c>
      <c r="BH108" s="145">
        <f>IF(N108="sníž. přenesená",J108,0)</f>
        <v>0</v>
      </c>
      <c r="BI108" s="145">
        <f>IF(N108="nulová",J108,0)</f>
        <v>0</v>
      </c>
      <c r="BJ108" s="18" t="s">
        <v>89</v>
      </c>
      <c r="BK108" s="145">
        <f>ROUND(I108*H108,2)</f>
        <v>0</v>
      </c>
      <c r="BL108" s="18" t="s">
        <v>2027</v>
      </c>
      <c r="BM108" s="144" t="s">
        <v>2069</v>
      </c>
    </row>
    <row r="109" spans="2:65" s="1" customFormat="1" ht="10.199999999999999">
      <c r="B109" s="34"/>
      <c r="D109" s="146" t="s">
        <v>396</v>
      </c>
      <c r="F109" s="147" t="s">
        <v>2070</v>
      </c>
      <c r="I109" s="148"/>
      <c r="L109" s="34"/>
      <c r="M109" s="149"/>
      <c r="T109" s="55"/>
      <c r="AT109" s="18" t="s">
        <v>396</v>
      </c>
      <c r="AU109" s="18" t="s">
        <v>91</v>
      </c>
    </row>
    <row r="110" spans="2:65" s="1" customFormat="1" ht="24.15" customHeight="1">
      <c r="B110" s="34"/>
      <c r="C110" s="133" t="s">
        <v>493</v>
      </c>
      <c r="D110" s="133" t="s">
        <v>390</v>
      </c>
      <c r="E110" s="134" t="s">
        <v>2071</v>
      </c>
      <c r="F110" s="135" t="s">
        <v>2072</v>
      </c>
      <c r="G110" s="136" t="s">
        <v>2026</v>
      </c>
      <c r="H110" s="137">
        <v>1</v>
      </c>
      <c r="I110" s="138"/>
      <c r="J110" s="139">
        <f>ROUND(I110*H110,2)</f>
        <v>0</v>
      </c>
      <c r="K110" s="135" t="s">
        <v>394</v>
      </c>
      <c r="L110" s="34"/>
      <c r="M110" s="140" t="s">
        <v>35</v>
      </c>
      <c r="N110" s="141" t="s">
        <v>52</v>
      </c>
      <c r="P110" s="142">
        <f>O110*H110</f>
        <v>0</v>
      </c>
      <c r="Q110" s="142">
        <v>0</v>
      </c>
      <c r="R110" s="142">
        <f>Q110*H110</f>
        <v>0</v>
      </c>
      <c r="S110" s="142">
        <v>0</v>
      </c>
      <c r="T110" s="143">
        <f>S110*H110</f>
        <v>0</v>
      </c>
      <c r="AR110" s="144" t="s">
        <v>2027</v>
      </c>
      <c r="AT110" s="144" t="s">
        <v>390</v>
      </c>
      <c r="AU110" s="144" t="s">
        <v>91</v>
      </c>
      <c r="AY110" s="18" t="s">
        <v>386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8" t="s">
        <v>89</v>
      </c>
      <c r="BK110" s="145">
        <f>ROUND(I110*H110,2)</f>
        <v>0</v>
      </c>
      <c r="BL110" s="18" t="s">
        <v>2027</v>
      </c>
      <c r="BM110" s="144" t="s">
        <v>2073</v>
      </c>
    </row>
    <row r="111" spans="2:65" s="1" customFormat="1" ht="10.199999999999999">
      <c r="B111" s="34"/>
      <c r="D111" s="146" t="s">
        <v>396</v>
      </c>
      <c r="F111" s="147" t="s">
        <v>2074</v>
      </c>
      <c r="I111" s="148"/>
      <c r="L111" s="34"/>
      <c r="M111" s="149"/>
      <c r="T111" s="55"/>
      <c r="AT111" s="18" t="s">
        <v>396</v>
      </c>
      <c r="AU111" s="18" t="s">
        <v>91</v>
      </c>
    </row>
    <row r="112" spans="2:65" s="11" customFormat="1" ht="22.8" customHeight="1">
      <c r="B112" s="121"/>
      <c r="D112" s="122" t="s">
        <v>80</v>
      </c>
      <c r="E112" s="131" t="s">
        <v>2075</v>
      </c>
      <c r="F112" s="131" t="s">
        <v>2076</v>
      </c>
      <c r="I112" s="124"/>
      <c r="J112" s="132">
        <f>BK112</f>
        <v>0</v>
      </c>
      <c r="L112" s="121"/>
      <c r="M112" s="126"/>
      <c r="P112" s="127">
        <f>SUM(P113:P114)</f>
        <v>0</v>
      </c>
      <c r="R112" s="127">
        <f>SUM(R113:R114)</f>
        <v>0</v>
      </c>
      <c r="T112" s="128">
        <f>SUM(T113:T114)</f>
        <v>0</v>
      </c>
      <c r="AR112" s="122" t="s">
        <v>453</v>
      </c>
      <c r="AT112" s="129" t="s">
        <v>80</v>
      </c>
      <c r="AU112" s="129" t="s">
        <v>89</v>
      </c>
      <c r="AY112" s="122" t="s">
        <v>386</v>
      </c>
      <c r="BK112" s="130">
        <f>SUM(BK113:BK114)</f>
        <v>0</v>
      </c>
    </row>
    <row r="113" spans="2:65" s="1" customFormat="1" ht="37.799999999999997" customHeight="1">
      <c r="B113" s="34"/>
      <c r="C113" s="133" t="s">
        <v>8</v>
      </c>
      <c r="D113" s="133" t="s">
        <v>390</v>
      </c>
      <c r="E113" s="134" t="s">
        <v>2077</v>
      </c>
      <c r="F113" s="135" t="s">
        <v>2078</v>
      </c>
      <c r="G113" s="136" t="s">
        <v>2026</v>
      </c>
      <c r="H113" s="137">
        <v>1</v>
      </c>
      <c r="I113" s="138"/>
      <c r="J113" s="139">
        <f>ROUND(I113*H113,2)</f>
        <v>0</v>
      </c>
      <c r="K113" s="135" t="s">
        <v>394</v>
      </c>
      <c r="L113" s="34"/>
      <c r="M113" s="140" t="s">
        <v>35</v>
      </c>
      <c r="N113" s="141" t="s">
        <v>52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2027</v>
      </c>
      <c r="AT113" s="144" t="s">
        <v>390</v>
      </c>
      <c r="AU113" s="144" t="s">
        <v>91</v>
      </c>
      <c r="AY113" s="18" t="s">
        <v>386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89</v>
      </c>
      <c r="BK113" s="145">
        <f>ROUND(I113*H113,2)</f>
        <v>0</v>
      </c>
      <c r="BL113" s="18" t="s">
        <v>2027</v>
      </c>
      <c r="BM113" s="144" t="s">
        <v>2079</v>
      </c>
    </row>
    <row r="114" spans="2:65" s="1" customFormat="1" ht="10.199999999999999">
      <c r="B114" s="34"/>
      <c r="D114" s="146" t="s">
        <v>396</v>
      </c>
      <c r="F114" s="147" t="s">
        <v>2080</v>
      </c>
      <c r="I114" s="148"/>
      <c r="L114" s="34"/>
      <c r="M114" s="196"/>
      <c r="N114" s="197"/>
      <c r="O114" s="197"/>
      <c r="P114" s="197"/>
      <c r="Q114" s="197"/>
      <c r="R114" s="197"/>
      <c r="S114" s="197"/>
      <c r="T114" s="198"/>
      <c r="AT114" s="18" t="s">
        <v>396</v>
      </c>
      <c r="AU114" s="18" t="s">
        <v>91</v>
      </c>
    </row>
    <row r="115" spans="2:65" s="1" customFormat="1" ht="6.9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4"/>
    </row>
  </sheetData>
  <sheetProtection algorithmName="SHA-512" hashValue="3aVWrhRiU354KCFoG8SpEyytUQqBGV47yxJ30RVePIZ5DM3rteELv26APYTaNVDMpIi7m9vYMNYgEfJTOab/NQ==" saltValue="b6WgRLEMFmIhFzurxRXW8Q8vX425Oo6/IZm8n/0M2m8002JiYuJpIDoTHeTY8CAZnDB3smeJwNM3ZaRwgmbE2A==" spinCount="100000" sheet="1" objects="1" scenarios="1" formatColumns="0" formatRows="0" autoFilter="0"/>
  <autoFilter ref="C83:K114" xr:uid="{00000000-0009-0000-0000-00000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0" r:id="rId2" xr:uid="{00000000-0004-0000-0400-000001000000}"/>
    <hyperlink ref="F92" r:id="rId3" xr:uid="{00000000-0004-0000-0400-000002000000}"/>
    <hyperlink ref="F95" r:id="rId4" xr:uid="{00000000-0004-0000-0400-000003000000}"/>
    <hyperlink ref="F97" r:id="rId5" xr:uid="{00000000-0004-0000-0400-000004000000}"/>
    <hyperlink ref="F99" r:id="rId6" xr:uid="{00000000-0004-0000-0400-000005000000}"/>
    <hyperlink ref="F101" r:id="rId7" xr:uid="{00000000-0004-0000-0400-000006000000}"/>
    <hyperlink ref="F104" r:id="rId8" xr:uid="{00000000-0004-0000-0400-000007000000}"/>
    <hyperlink ref="F107" r:id="rId9" xr:uid="{00000000-0004-0000-0400-000008000000}"/>
    <hyperlink ref="F109" r:id="rId10" xr:uid="{00000000-0004-0000-0400-000009000000}"/>
    <hyperlink ref="F111" r:id="rId11" xr:uid="{00000000-0004-0000-0400-00000A000000}"/>
    <hyperlink ref="F114" r:id="rId12" xr:uid="{00000000-0004-0000-0400-00000B000000}"/>
  </hyperlinks>
  <pageMargins left="0.39370078740157483" right="0.39370078740157483" top="0.39370078740157483" bottom="0.39370078740157483" header="0" footer="0"/>
  <pageSetup paperSize="9" scale="76" fitToHeight="100" orientation="portrait" blackAndWhite="1" r:id="rId13"/>
  <headerFooter>
    <oddHeader>&amp;LMěsto Dobříš - Rekonstrukce ulice Tylova&amp;CDOPAS s.r.o.&amp;RPOLOŽKOVÝ VÝKAZ VÝMĚR</oddHeader>
    <oddFooter>&amp;LVON - Vedlejší a ostatní náklady&amp;CStrana &amp;P z &amp;N&amp;RPoložkový soupis prací</oddFooter>
  </headerFooter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830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9"/>
      <c r="C3" s="20"/>
      <c r="D3" s="20"/>
      <c r="E3" s="20"/>
      <c r="F3" s="20"/>
      <c r="G3" s="20"/>
      <c r="H3" s="21"/>
    </row>
    <row r="4" spans="2:8" ht="24.9" customHeight="1">
      <c r="B4" s="21"/>
      <c r="C4" s="22" t="s">
        <v>2081</v>
      </c>
      <c r="H4" s="21"/>
    </row>
    <row r="5" spans="2:8" ht="12" customHeight="1">
      <c r="B5" s="21"/>
      <c r="C5" s="25" t="s">
        <v>13</v>
      </c>
      <c r="D5" s="327" t="s">
        <v>14</v>
      </c>
      <c r="E5" s="323"/>
      <c r="F5" s="323"/>
      <c r="H5" s="21"/>
    </row>
    <row r="6" spans="2:8" ht="36.9" customHeight="1">
      <c r="B6" s="21"/>
      <c r="C6" s="27" t="s">
        <v>16</v>
      </c>
      <c r="D6" s="324" t="s">
        <v>17</v>
      </c>
      <c r="E6" s="323"/>
      <c r="F6" s="323"/>
      <c r="H6" s="21"/>
    </row>
    <row r="7" spans="2:8" ht="16.5" customHeight="1">
      <c r="B7" s="21"/>
      <c r="C7" s="28" t="s">
        <v>24</v>
      </c>
      <c r="D7" s="51" t="str">
        <f>'Rekapitulace stavby'!AN8</f>
        <v>2. 5. 2024</v>
      </c>
      <c r="H7" s="21"/>
    </row>
    <row r="8" spans="2:8" s="1" customFormat="1" ht="10.8" customHeight="1">
      <c r="B8" s="34"/>
      <c r="H8" s="34"/>
    </row>
    <row r="9" spans="2:8" s="10" customFormat="1" ht="29.25" customHeight="1">
      <c r="B9" s="113"/>
      <c r="C9" s="114" t="s">
        <v>62</v>
      </c>
      <c r="D9" s="115" t="s">
        <v>63</v>
      </c>
      <c r="E9" s="115" t="s">
        <v>373</v>
      </c>
      <c r="F9" s="116" t="s">
        <v>2082</v>
      </c>
      <c r="H9" s="113"/>
    </row>
    <row r="10" spans="2:8" s="1" customFormat="1" ht="26.4" customHeight="1">
      <c r="B10" s="34"/>
      <c r="C10" s="206" t="s">
        <v>2083</v>
      </c>
      <c r="D10" s="206" t="s">
        <v>87</v>
      </c>
      <c r="H10" s="34"/>
    </row>
    <row r="11" spans="2:8" s="7" customFormat="1" ht="16.8" customHeight="1">
      <c r="B11" s="89"/>
      <c r="C11" s="207" t="s">
        <v>101</v>
      </c>
      <c r="D11" s="208" t="s">
        <v>102</v>
      </c>
      <c r="E11" s="208" t="s">
        <v>35</v>
      </c>
      <c r="F11" s="209">
        <v>2</v>
      </c>
      <c r="H11" s="89"/>
    </row>
    <row r="12" spans="2:8" s="1" customFormat="1" ht="16.8" customHeight="1">
      <c r="B12" s="34"/>
      <c r="C12" s="210" t="s">
        <v>35</v>
      </c>
      <c r="D12" s="210" t="s">
        <v>2084</v>
      </c>
      <c r="E12" s="18" t="s">
        <v>35</v>
      </c>
      <c r="F12" s="211">
        <v>0</v>
      </c>
      <c r="H12" s="34"/>
    </row>
    <row r="13" spans="2:8" s="1" customFormat="1" ht="16.8" customHeight="1">
      <c r="B13" s="34"/>
      <c r="C13" s="210" t="s">
        <v>35</v>
      </c>
      <c r="D13" s="210" t="s">
        <v>2085</v>
      </c>
      <c r="E13" s="18" t="s">
        <v>35</v>
      </c>
      <c r="F13" s="211">
        <v>2</v>
      </c>
      <c r="H13" s="34"/>
    </row>
    <row r="14" spans="2:8" s="1" customFormat="1" ht="16.8" customHeight="1">
      <c r="B14" s="34"/>
      <c r="C14" s="212" t="s">
        <v>2086</v>
      </c>
      <c r="H14" s="34"/>
    </row>
    <row r="15" spans="2:8" s="1" customFormat="1" ht="16.8" customHeight="1">
      <c r="B15" s="34"/>
      <c r="C15" s="210" t="s">
        <v>1233</v>
      </c>
      <c r="D15" s="210" t="s">
        <v>2087</v>
      </c>
      <c r="E15" s="18" t="s">
        <v>1069</v>
      </c>
      <c r="F15" s="211">
        <v>2</v>
      </c>
      <c r="H15" s="34"/>
    </row>
    <row r="16" spans="2:8" s="7" customFormat="1" ht="16.8" customHeight="1">
      <c r="B16" s="89"/>
      <c r="C16" s="207" t="s">
        <v>104</v>
      </c>
      <c r="D16" s="208" t="s">
        <v>105</v>
      </c>
      <c r="E16" s="208" t="s">
        <v>35</v>
      </c>
      <c r="F16" s="209">
        <v>0.09</v>
      </c>
      <c r="H16" s="89"/>
    </row>
    <row r="17" spans="2:8" s="1" customFormat="1" ht="16.8" customHeight="1">
      <c r="B17" s="34"/>
      <c r="C17" s="210" t="s">
        <v>35</v>
      </c>
      <c r="D17" s="210" t="s">
        <v>2084</v>
      </c>
      <c r="E17" s="18" t="s">
        <v>35</v>
      </c>
      <c r="F17" s="211">
        <v>0</v>
      </c>
      <c r="H17" s="34"/>
    </row>
    <row r="18" spans="2:8" s="1" customFormat="1" ht="16.8" customHeight="1">
      <c r="B18" s="34"/>
      <c r="C18" s="210" t="s">
        <v>35</v>
      </c>
      <c r="D18" s="210" t="s">
        <v>2088</v>
      </c>
      <c r="E18" s="18" t="s">
        <v>35</v>
      </c>
      <c r="F18" s="211">
        <v>0</v>
      </c>
      <c r="H18" s="34"/>
    </row>
    <row r="19" spans="2:8" s="1" customFormat="1" ht="16.8" customHeight="1">
      <c r="B19" s="34"/>
      <c r="C19" s="210" t="s">
        <v>35</v>
      </c>
      <c r="D19" s="210" t="s">
        <v>2089</v>
      </c>
      <c r="E19" s="18" t="s">
        <v>35</v>
      </c>
      <c r="F19" s="211">
        <v>0</v>
      </c>
      <c r="H19" s="34"/>
    </row>
    <row r="20" spans="2:8" s="1" customFormat="1" ht="16.8" customHeight="1">
      <c r="B20" s="34"/>
      <c r="C20" s="210" t="s">
        <v>35</v>
      </c>
      <c r="D20" s="210" t="s">
        <v>2090</v>
      </c>
      <c r="E20" s="18" t="s">
        <v>35</v>
      </c>
      <c r="F20" s="211">
        <v>0.09</v>
      </c>
      <c r="H20" s="34"/>
    </row>
    <row r="21" spans="2:8" s="1" customFormat="1" ht="16.8" customHeight="1">
      <c r="B21" s="34"/>
      <c r="C21" s="212" t="s">
        <v>2086</v>
      </c>
      <c r="H21" s="34"/>
    </row>
    <row r="22" spans="2:8" s="1" customFormat="1" ht="20.399999999999999">
      <c r="B22" s="34"/>
      <c r="C22" s="210" t="s">
        <v>429</v>
      </c>
      <c r="D22" s="210" t="s">
        <v>2091</v>
      </c>
      <c r="E22" s="18" t="s">
        <v>393</v>
      </c>
      <c r="F22" s="211">
        <v>0.09</v>
      </c>
      <c r="H22" s="34"/>
    </row>
    <row r="23" spans="2:8" s="1" customFormat="1" ht="20.399999999999999">
      <c r="B23" s="34"/>
      <c r="C23" s="210" t="s">
        <v>435</v>
      </c>
      <c r="D23" s="210" t="s">
        <v>2092</v>
      </c>
      <c r="E23" s="18" t="s">
        <v>393</v>
      </c>
      <c r="F23" s="211">
        <v>0.9</v>
      </c>
      <c r="H23" s="34"/>
    </row>
    <row r="24" spans="2:8" s="1" customFormat="1" ht="16.8" customHeight="1">
      <c r="B24" s="34"/>
      <c r="C24" s="210" t="s">
        <v>1197</v>
      </c>
      <c r="D24" s="210" t="s">
        <v>2093</v>
      </c>
      <c r="E24" s="18" t="s">
        <v>393</v>
      </c>
      <c r="F24" s="211">
        <v>0.09</v>
      </c>
      <c r="H24" s="34"/>
    </row>
    <row r="25" spans="2:8" s="1" customFormat="1" ht="20.399999999999999">
      <c r="B25" s="34"/>
      <c r="C25" s="210" t="s">
        <v>458</v>
      </c>
      <c r="D25" s="210" t="s">
        <v>2094</v>
      </c>
      <c r="E25" s="18" t="s">
        <v>460</v>
      </c>
      <c r="F25" s="211">
        <v>0.158</v>
      </c>
      <c r="H25" s="34"/>
    </row>
    <row r="26" spans="2:8" s="1" customFormat="1" ht="16.8" customHeight="1">
      <c r="B26" s="34"/>
      <c r="C26" s="210" t="s">
        <v>454</v>
      </c>
      <c r="D26" s="210" t="s">
        <v>2095</v>
      </c>
      <c r="E26" s="18" t="s">
        <v>393</v>
      </c>
      <c r="F26" s="211">
        <v>0.09</v>
      </c>
      <c r="H26" s="34"/>
    </row>
    <row r="27" spans="2:8" s="7" customFormat="1" ht="16.8" customHeight="1">
      <c r="B27" s="89"/>
      <c r="C27" s="207" t="s">
        <v>108</v>
      </c>
      <c r="D27" s="208" t="s">
        <v>109</v>
      </c>
      <c r="E27" s="208" t="s">
        <v>35</v>
      </c>
      <c r="F27" s="209">
        <v>3</v>
      </c>
      <c r="H27" s="89"/>
    </row>
    <row r="28" spans="2:8" s="1" customFormat="1" ht="16.8" customHeight="1">
      <c r="B28" s="34"/>
      <c r="C28" s="210" t="s">
        <v>35</v>
      </c>
      <c r="D28" s="210" t="s">
        <v>2084</v>
      </c>
      <c r="E28" s="18" t="s">
        <v>35</v>
      </c>
      <c r="F28" s="211">
        <v>0</v>
      </c>
      <c r="H28" s="34"/>
    </row>
    <row r="29" spans="2:8" s="1" customFormat="1" ht="16.8" customHeight="1">
      <c r="B29" s="34"/>
      <c r="C29" s="210" t="s">
        <v>35</v>
      </c>
      <c r="D29" s="210" t="s">
        <v>2096</v>
      </c>
      <c r="E29" s="18" t="s">
        <v>35</v>
      </c>
      <c r="F29" s="211">
        <v>1</v>
      </c>
      <c r="H29" s="34"/>
    </row>
    <row r="30" spans="2:8" s="1" customFormat="1" ht="16.8" customHeight="1">
      <c r="B30" s="34"/>
      <c r="C30" s="210" t="s">
        <v>35</v>
      </c>
      <c r="D30" s="210" t="s">
        <v>2097</v>
      </c>
      <c r="E30" s="18" t="s">
        <v>35</v>
      </c>
      <c r="F30" s="211">
        <v>1</v>
      </c>
      <c r="H30" s="34"/>
    </row>
    <row r="31" spans="2:8" s="1" customFormat="1" ht="16.8" customHeight="1">
      <c r="B31" s="34"/>
      <c r="C31" s="210" t="s">
        <v>35</v>
      </c>
      <c r="D31" s="210" t="s">
        <v>2098</v>
      </c>
      <c r="E31" s="18" t="s">
        <v>35</v>
      </c>
      <c r="F31" s="211">
        <v>1</v>
      </c>
      <c r="H31" s="34"/>
    </row>
    <row r="32" spans="2:8" s="1" customFormat="1" ht="16.8" customHeight="1">
      <c r="B32" s="34"/>
      <c r="C32" s="212" t="s">
        <v>2086</v>
      </c>
      <c r="H32" s="34"/>
    </row>
    <row r="33" spans="2:8" s="1" customFormat="1" ht="16.8" customHeight="1">
      <c r="B33" s="34"/>
      <c r="C33" s="210" t="s">
        <v>1207</v>
      </c>
      <c r="D33" s="210" t="s">
        <v>2099</v>
      </c>
      <c r="E33" s="18" t="s">
        <v>1069</v>
      </c>
      <c r="F33" s="211">
        <v>3</v>
      </c>
      <c r="H33" s="34"/>
    </row>
    <row r="34" spans="2:8" s="7" customFormat="1" ht="16.8" customHeight="1">
      <c r="B34" s="89"/>
      <c r="C34" s="207" t="s">
        <v>110</v>
      </c>
      <c r="D34" s="208" t="s">
        <v>111</v>
      </c>
      <c r="E34" s="208" t="s">
        <v>35</v>
      </c>
      <c r="F34" s="209">
        <v>1</v>
      </c>
      <c r="H34" s="89"/>
    </row>
    <row r="35" spans="2:8" s="1" customFormat="1" ht="16.8" customHeight="1">
      <c r="B35" s="34"/>
      <c r="C35" s="210" t="s">
        <v>35</v>
      </c>
      <c r="D35" s="210" t="s">
        <v>2096</v>
      </c>
      <c r="E35" s="18" t="s">
        <v>35</v>
      </c>
      <c r="F35" s="211">
        <v>1</v>
      </c>
      <c r="H35" s="34"/>
    </row>
    <row r="36" spans="2:8" s="1" customFormat="1" ht="16.8" customHeight="1">
      <c r="B36" s="34"/>
      <c r="C36" s="212" t="s">
        <v>2086</v>
      </c>
      <c r="H36" s="34"/>
    </row>
    <row r="37" spans="2:8" s="1" customFormat="1" ht="16.8" customHeight="1">
      <c r="B37" s="34"/>
      <c r="C37" s="210" t="s">
        <v>1218</v>
      </c>
      <c r="D37" s="210" t="s">
        <v>1219</v>
      </c>
      <c r="E37" s="18" t="s">
        <v>1069</v>
      </c>
      <c r="F37" s="211">
        <v>1</v>
      </c>
      <c r="H37" s="34"/>
    </row>
    <row r="38" spans="2:8" s="7" customFormat="1" ht="16.8" customHeight="1">
      <c r="B38" s="89"/>
      <c r="C38" s="207" t="s">
        <v>112</v>
      </c>
      <c r="D38" s="208" t="s">
        <v>113</v>
      </c>
      <c r="E38" s="208" t="s">
        <v>35</v>
      </c>
      <c r="F38" s="209">
        <v>1</v>
      </c>
      <c r="H38" s="89"/>
    </row>
    <row r="39" spans="2:8" s="1" customFormat="1" ht="16.8" customHeight="1">
      <c r="B39" s="34"/>
      <c r="C39" s="210" t="s">
        <v>35</v>
      </c>
      <c r="D39" s="210" t="s">
        <v>2097</v>
      </c>
      <c r="E39" s="18" t="s">
        <v>35</v>
      </c>
      <c r="F39" s="211">
        <v>1</v>
      </c>
      <c r="H39" s="34"/>
    </row>
    <row r="40" spans="2:8" s="1" customFormat="1" ht="16.8" customHeight="1">
      <c r="B40" s="34"/>
      <c r="C40" s="212" t="s">
        <v>2086</v>
      </c>
      <c r="H40" s="34"/>
    </row>
    <row r="41" spans="2:8" s="1" customFormat="1" ht="16.8" customHeight="1">
      <c r="B41" s="34"/>
      <c r="C41" s="210" t="s">
        <v>1222</v>
      </c>
      <c r="D41" s="210" t="s">
        <v>1223</v>
      </c>
      <c r="E41" s="18" t="s">
        <v>1069</v>
      </c>
      <c r="F41" s="211">
        <v>1</v>
      </c>
      <c r="H41" s="34"/>
    </row>
    <row r="42" spans="2:8" s="7" customFormat="1" ht="16.8" customHeight="1">
      <c r="B42" s="89"/>
      <c r="C42" s="207" t="s">
        <v>114</v>
      </c>
      <c r="D42" s="208" t="s">
        <v>115</v>
      </c>
      <c r="E42" s="208" t="s">
        <v>35</v>
      </c>
      <c r="F42" s="209">
        <v>4</v>
      </c>
      <c r="H42" s="89"/>
    </row>
    <row r="43" spans="2:8" s="1" customFormat="1" ht="16.8" customHeight="1">
      <c r="B43" s="34"/>
      <c r="C43" s="210" t="s">
        <v>35</v>
      </c>
      <c r="D43" s="210" t="s">
        <v>2100</v>
      </c>
      <c r="E43" s="18" t="s">
        <v>35</v>
      </c>
      <c r="F43" s="211">
        <v>0</v>
      </c>
      <c r="H43" s="34"/>
    </row>
    <row r="44" spans="2:8" s="1" customFormat="1" ht="16.8" customHeight="1">
      <c r="B44" s="34"/>
      <c r="C44" s="210" t="s">
        <v>35</v>
      </c>
      <c r="D44" s="210" t="s">
        <v>2101</v>
      </c>
      <c r="E44" s="18" t="s">
        <v>35</v>
      </c>
      <c r="F44" s="211">
        <v>2</v>
      </c>
      <c r="H44" s="34"/>
    </row>
    <row r="45" spans="2:8" s="1" customFormat="1" ht="16.8" customHeight="1">
      <c r="B45" s="34"/>
      <c r="C45" s="210" t="s">
        <v>35</v>
      </c>
      <c r="D45" s="210" t="s">
        <v>2102</v>
      </c>
      <c r="E45" s="18" t="s">
        <v>35</v>
      </c>
      <c r="F45" s="211">
        <v>2</v>
      </c>
      <c r="H45" s="34"/>
    </row>
    <row r="46" spans="2:8" s="1" customFormat="1" ht="16.8" customHeight="1">
      <c r="B46" s="34"/>
      <c r="C46" s="212" t="s">
        <v>2086</v>
      </c>
      <c r="H46" s="34"/>
    </row>
    <row r="47" spans="2:8" s="1" customFormat="1" ht="16.8" customHeight="1">
      <c r="B47" s="34"/>
      <c r="C47" s="210" t="s">
        <v>1226</v>
      </c>
      <c r="D47" s="210" t="s">
        <v>1227</v>
      </c>
      <c r="E47" s="18" t="s">
        <v>1069</v>
      </c>
      <c r="F47" s="211">
        <v>4</v>
      </c>
      <c r="H47" s="34"/>
    </row>
    <row r="48" spans="2:8" s="7" customFormat="1" ht="16.8" customHeight="1">
      <c r="B48" s="89"/>
      <c r="C48" s="207" t="s">
        <v>118</v>
      </c>
      <c r="D48" s="208" t="s">
        <v>119</v>
      </c>
      <c r="E48" s="208" t="s">
        <v>35</v>
      </c>
      <c r="F48" s="209">
        <v>15.199</v>
      </c>
      <c r="H48" s="89"/>
    </row>
    <row r="49" spans="2:8" s="1" customFormat="1" ht="16.8" customHeight="1">
      <c r="B49" s="34"/>
      <c r="C49" s="210" t="s">
        <v>35</v>
      </c>
      <c r="D49" s="210" t="s">
        <v>2084</v>
      </c>
      <c r="E49" s="18" t="s">
        <v>35</v>
      </c>
      <c r="F49" s="211">
        <v>0</v>
      </c>
      <c r="H49" s="34"/>
    </row>
    <row r="50" spans="2:8" s="1" customFormat="1" ht="16.8" customHeight="1">
      <c r="B50" s="34"/>
      <c r="C50" s="210" t="s">
        <v>35</v>
      </c>
      <c r="D50" s="210" t="s">
        <v>2103</v>
      </c>
      <c r="E50" s="18" t="s">
        <v>35</v>
      </c>
      <c r="F50" s="211">
        <v>0</v>
      </c>
      <c r="H50" s="34"/>
    </row>
    <row r="51" spans="2:8" s="1" customFormat="1" ht="16.8" customHeight="1">
      <c r="B51" s="34"/>
      <c r="C51" s="210" t="s">
        <v>35</v>
      </c>
      <c r="D51" s="210" t="s">
        <v>2104</v>
      </c>
      <c r="E51" s="18" t="s">
        <v>35</v>
      </c>
      <c r="F51" s="211">
        <v>0</v>
      </c>
      <c r="H51" s="34"/>
    </row>
    <row r="52" spans="2:8" s="1" customFormat="1" ht="16.8" customHeight="1">
      <c r="B52" s="34"/>
      <c r="C52" s="210" t="s">
        <v>35</v>
      </c>
      <c r="D52" s="210" t="s">
        <v>2105</v>
      </c>
      <c r="E52" s="18" t="s">
        <v>35</v>
      </c>
      <c r="F52" s="211">
        <v>15.199</v>
      </c>
      <c r="H52" s="34"/>
    </row>
    <row r="53" spans="2:8" s="1" customFormat="1" ht="16.8" customHeight="1">
      <c r="B53" s="34"/>
      <c r="C53" s="212" t="s">
        <v>2086</v>
      </c>
      <c r="H53" s="34"/>
    </row>
    <row r="54" spans="2:8" s="1" customFormat="1" ht="16.8" customHeight="1">
      <c r="B54" s="34"/>
      <c r="C54" s="210" t="s">
        <v>1243</v>
      </c>
      <c r="D54" s="210" t="s">
        <v>2106</v>
      </c>
      <c r="E54" s="18" t="s">
        <v>689</v>
      </c>
      <c r="F54" s="211">
        <v>15.199</v>
      </c>
      <c r="H54" s="34"/>
    </row>
    <row r="55" spans="2:8" s="7" customFormat="1" ht="16.8" customHeight="1">
      <c r="B55" s="89"/>
      <c r="C55" s="207" t="s">
        <v>122</v>
      </c>
      <c r="D55" s="208" t="s">
        <v>123</v>
      </c>
      <c r="E55" s="208" t="s">
        <v>35</v>
      </c>
      <c r="F55" s="209">
        <v>16.587</v>
      </c>
      <c r="H55" s="89"/>
    </row>
    <row r="56" spans="2:8" s="1" customFormat="1" ht="16.8" customHeight="1">
      <c r="B56" s="34"/>
      <c r="C56" s="210" t="s">
        <v>35</v>
      </c>
      <c r="D56" s="210" t="s">
        <v>2107</v>
      </c>
      <c r="E56" s="18" t="s">
        <v>35</v>
      </c>
      <c r="F56" s="211">
        <v>0</v>
      </c>
      <c r="H56" s="34"/>
    </row>
    <row r="57" spans="2:8" s="1" customFormat="1" ht="16.8" customHeight="1">
      <c r="B57" s="34"/>
      <c r="C57" s="210" t="s">
        <v>35</v>
      </c>
      <c r="D57" s="210" t="s">
        <v>2108</v>
      </c>
      <c r="E57" s="18" t="s">
        <v>35</v>
      </c>
      <c r="F57" s="211">
        <v>0</v>
      </c>
      <c r="H57" s="34"/>
    </row>
    <row r="58" spans="2:8" s="1" customFormat="1" ht="16.8" customHeight="1">
      <c r="B58" s="34"/>
      <c r="C58" s="210" t="s">
        <v>35</v>
      </c>
      <c r="D58" s="210" t="s">
        <v>2109</v>
      </c>
      <c r="E58" s="18" t="s">
        <v>35</v>
      </c>
      <c r="F58" s="211">
        <v>16.587</v>
      </c>
      <c r="H58" s="34"/>
    </row>
    <row r="59" spans="2:8" s="1" customFormat="1" ht="16.8" customHeight="1">
      <c r="B59" s="34"/>
      <c r="C59" s="212" t="s">
        <v>2086</v>
      </c>
      <c r="H59" s="34"/>
    </row>
    <row r="60" spans="2:8" s="1" customFormat="1" ht="20.399999999999999">
      <c r="B60" s="34"/>
      <c r="C60" s="210" t="s">
        <v>1317</v>
      </c>
      <c r="D60" s="210" t="s">
        <v>2110</v>
      </c>
      <c r="E60" s="18" t="s">
        <v>689</v>
      </c>
      <c r="F60" s="211">
        <v>16.587</v>
      </c>
      <c r="H60" s="34"/>
    </row>
    <row r="61" spans="2:8" s="7" customFormat="1" ht="16.8" customHeight="1">
      <c r="B61" s="89"/>
      <c r="C61" s="207" t="s">
        <v>125</v>
      </c>
      <c r="D61" s="208" t="s">
        <v>126</v>
      </c>
      <c r="E61" s="208" t="s">
        <v>35</v>
      </c>
      <c r="F61" s="209">
        <v>108.574</v>
      </c>
      <c r="H61" s="89"/>
    </row>
    <row r="62" spans="2:8" s="1" customFormat="1" ht="16.8" customHeight="1">
      <c r="B62" s="34"/>
      <c r="C62" s="210" t="s">
        <v>35</v>
      </c>
      <c r="D62" s="210" t="s">
        <v>2107</v>
      </c>
      <c r="E62" s="18" t="s">
        <v>35</v>
      </c>
      <c r="F62" s="211">
        <v>0</v>
      </c>
      <c r="H62" s="34"/>
    </row>
    <row r="63" spans="2:8" s="1" customFormat="1" ht="16.8" customHeight="1">
      <c r="B63" s="34"/>
      <c r="C63" s="210" t="s">
        <v>35</v>
      </c>
      <c r="D63" s="210" t="s">
        <v>2108</v>
      </c>
      <c r="E63" s="18" t="s">
        <v>35</v>
      </c>
      <c r="F63" s="211">
        <v>0</v>
      </c>
      <c r="H63" s="34"/>
    </row>
    <row r="64" spans="2:8" s="1" customFormat="1" ht="16.8" customHeight="1">
      <c r="B64" s="34"/>
      <c r="C64" s="210" t="s">
        <v>35</v>
      </c>
      <c r="D64" s="210" t="s">
        <v>2111</v>
      </c>
      <c r="E64" s="18" t="s">
        <v>35</v>
      </c>
      <c r="F64" s="211">
        <v>83.078000000000003</v>
      </c>
      <c r="H64" s="34"/>
    </row>
    <row r="65" spans="2:8" s="1" customFormat="1" ht="16.8" customHeight="1">
      <c r="B65" s="34"/>
      <c r="C65" s="210" t="s">
        <v>35</v>
      </c>
      <c r="D65" s="210" t="s">
        <v>2112</v>
      </c>
      <c r="E65" s="18" t="s">
        <v>35</v>
      </c>
      <c r="F65" s="211">
        <v>25.495999999999999</v>
      </c>
      <c r="H65" s="34"/>
    </row>
    <row r="66" spans="2:8" s="1" customFormat="1" ht="16.8" customHeight="1">
      <c r="B66" s="34"/>
      <c r="C66" s="212" t="s">
        <v>2086</v>
      </c>
      <c r="H66" s="34"/>
    </row>
    <row r="67" spans="2:8" s="1" customFormat="1" ht="20.399999999999999">
      <c r="B67" s="34"/>
      <c r="C67" s="210" t="s">
        <v>1329</v>
      </c>
      <c r="D67" s="210" t="s">
        <v>2113</v>
      </c>
      <c r="E67" s="18" t="s">
        <v>689</v>
      </c>
      <c r="F67" s="211">
        <v>108.574</v>
      </c>
      <c r="H67" s="34"/>
    </row>
    <row r="68" spans="2:8" s="7" customFormat="1" ht="16.8" customHeight="1">
      <c r="B68" s="89"/>
      <c r="C68" s="207" t="s">
        <v>128</v>
      </c>
      <c r="D68" s="208" t="s">
        <v>129</v>
      </c>
      <c r="E68" s="208" t="s">
        <v>35</v>
      </c>
      <c r="F68" s="209">
        <v>551.22400000000005</v>
      </c>
      <c r="H68" s="89"/>
    </row>
    <row r="69" spans="2:8" s="1" customFormat="1" ht="16.8" customHeight="1">
      <c r="B69" s="34"/>
      <c r="C69" s="210" t="s">
        <v>35</v>
      </c>
      <c r="D69" s="210" t="s">
        <v>2107</v>
      </c>
      <c r="E69" s="18" t="s">
        <v>35</v>
      </c>
      <c r="F69" s="211">
        <v>0</v>
      </c>
      <c r="H69" s="34"/>
    </row>
    <row r="70" spans="2:8" s="1" customFormat="1" ht="16.8" customHeight="1">
      <c r="B70" s="34"/>
      <c r="C70" s="210" t="s">
        <v>35</v>
      </c>
      <c r="D70" s="210" t="s">
        <v>2108</v>
      </c>
      <c r="E70" s="18" t="s">
        <v>35</v>
      </c>
      <c r="F70" s="211">
        <v>0</v>
      </c>
      <c r="H70" s="34"/>
    </row>
    <row r="71" spans="2:8" s="1" customFormat="1" ht="16.8" customHeight="1">
      <c r="B71" s="34"/>
      <c r="C71" s="210" t="s">
        <v>35</v>
      </c>
      <c r="D71" s="210" t="s">
        <v>2114</v>
      </c>
      <c r="E71" s="18" t="s">
        <v>35</v>
      </c>
      <c r="F71" s="211">
        <v>22.451000000000001</v>
      </c>
      <c r="H71" s="34"/>
    </row>
    <row r="72" spans="2:8" s="1" customFormat="1" ht="16.8" customHeight="1">
      <c r="B72" s="34"/>
      <c r="C72" s="210" t="s">
        <v>35</v>
      </c>
      <c r="D72" s="210" t="s">
        <v>2115</v>
      </c>
      <c r="E72" s="18" t="s">
        <v>35</v>
      </c>
      <c r="F72" s="211">
        <v>27.503</v>
      </c>
      <c r="H72" s="34"/>
    </row>
    <row r="73" spans="2:8" s="1" customFormat="1" ht="16.8" customHeight="1">
      <c r="B73" s="34"/>
      <c r="C73" s="210" t="s">
        <v>35</v>
      </c>
      <c r="D73" s="210" t="s">
        <v>2116</v>
      </c>
      <c r="E73" s="18" t="s">
        <v>35</v>
      </c>
      <c r="F73" s="211">
        <v>37.363999999999997</v>
      </c>
      <c r="H73" s="34"/>
    </row>
    <row r="74" spans="2:8" s="1" customFormat="1" ht="16.8" customHeight="1">
      <c r="B74" s="34"/>
      <c r="C74" s="210" t="s">
        <v>35</v>
      </c>
      <c r="D74" s="210" t="s">
        <v>2117</v>
      </c>
      <c r="E74" s="18" t="s">
        <v>35</v>
      </c>
      <c r="F74" s="211">
        <v>15.526</v>
      </c>
      <c r="H74" s="34"/>
    </row>
    <row r="75" spans="2:8" s="1" customFormat="1" ht="16.8" customHeight="1">
      <c r="B75" s="34"/>
      <c r="C75" s="210" t="s">
        <v>35</v>
      </c>
      <c r="D75" s="210" t="s">
        <v>2118</v>
      </c>
      <c r="E75" s="18" t="s">
        <v>35</v>
      </c>
      <c r="F75" s="211">
        <v>6.5</v>
      </c>
      <c r="H75" s="34"/>
    </row>
    <row r="76" spans="2:8" s="1" customFormat="1" ht="16.8" customHeight="1">
      <c r="B76" s="34"/>
      <c r="C76" s="210" t="s">
        <v>35</v>
      </c>
      <c r="D76" s="210" t="s">
        <v>2119</v>
      </c>
      <c r="E76" s="18" t="s">
        <v>35</v>
      </c>
      <c r="F76" s="211">
        <v>254.69800000000001</v>
      </c>
      <c r="H76" s="34"/>
    </row>
    <row r="77" spans="2:8" s="1" customFormat="1" ht="16.8" customHeight="1">
      <c r="B77" s="34"/>
      <c r="C77" s="210" t="s">
        <v>35</v>
      </c>
      <c r="D77" s="210" t="s">
        <v>2120</v>
      </c>
      <c r="E77" s="18" t="s">
        <v>35</v>
      </c>
      <c r="F77" s="211">
        <v>27.097000000000001</v>
      </c>
      <c r="H77" s="34"/>
    </row>
    <row r="78" spans="2:8" s="1" customFormat="1" ht="16.8" customHeight="1">
      <c r="B78" s="34"/>
      <c r="C78" s="210" t="s">
        <v>35</v>
      </c>
      <c r="D78" s="210" t="s">
        <v>2121</v>
      </c>
      <c r="E78" s="18" t="s">
        <v>35</v>
      </c>
      <c r="F78" s="211">
        <v>9.7889999999999997</v>
      </c>
      <c r="H78" s="34"/>
    </row>
    <row r="79" spans="2:8" s="1" customFormat="1" ht="16.8" customHeight="1">
      <c r="B79" s="34"/>
      <c r="C79" s="210" t="s">
        <v>35</v>
      </c>
      <c r="D79" s="210" t="s">
        <v>2122</v>
      </c>
      <c r="E79" s="18" t="s">
        <v>35</v>
      </c>
      <c r="F79" s="211">
        <v>127.518</v>
      </c>
      <c r="H79" s="34"/>
    </row>
    <row r="80" spans="2:8" s="1" customFormat="1" ht="16.8" customHeight="1">
      <c r="B80" s="34"/>
      <c r="C80" s="210" t="s">
        <v>35</v>
      </c>
      <c r="D80" s="210" t="s">
        <v>2123</v>
      </c>
      <c r="E80" s="18" t="s">
        <v>35</v>
      </c>
      <c r="F80" s="211">
        <v>0.77800000000000002</v>
      </c>
      <c r="H80" s="34"/>
    </row>
    <row r="81" spans="2:8" s="1" customFormat="1" ht="16.8" customHeight="1">
      <c r="B81" s="34"/>
      <c r="C81" s="210" t="s">
        <v>35</v>
      </c>
      <c r="D81" s="210" t="s">
        <v>2124</v>
      </c>
      <c r="E81" s="18" t="s">
        <v>35</v>
      </c>
      <c r="F81" s="211">
        <v>22</v>
      </c>
      <c r="H81" s="34"/>
    </row>
    <row r="82" spans="2:8" s="1" customFormat="1" ht="16.8" customHeight="1">
      <c r="B82" s="34"/>
      <c r="C82" s="212" t="s">
        <v>2086</v>
      </c>
      <c r="H82" s="34"/>
    </row>
    <row r="83" spans="2:8" s="1" customFormat="1" ht="16.8" customHeight="1">
      <c r="B83" s="34"/>
      <c r="C83" s="210" t="s">
        <v>1257</v>
      </c>
      <c r="D83" s="210" t="s">
        <v>2125</v>
      </c>
      <c r="E83" s="18" t="s">
        <v>689</v>
      </c>
      <c r="F83" s="211">
        <v>551.22400000000005</v>
      </c>
      <c r="H83" s="34"/>
    </row>
    <row r="84" spans="2:8" s="7" customFormat="1" ht="16.8" customHeight="1">
      <c r="B84" s="89"/>
      <c r="C84" s="207" t="s">
        <v>131</v>
      </c>
      <c r="D84" s="208" t="s">
        <v>132</v>
      </c>
      <c r="E84" s="208" t="s">
        <v>35</v>
      </c>
      <c r="F84" s="209">
        <v>128.29599999999999</v>
      </c>
      <c r="H84" s="89"/>
    </row>
    <row r="85" spans="2:8" s="1" customFormat="1" ht="16.8" customHeight="1">
      <c r="B85" s="34"/>
      <c r="C85" s="210" t="s">
        <v>35</v>
      </c>
      <c r="D85" s="210" t="s">
        <v>2122</v>
      </c>
      <c r="E85" s="18" t="s">
        <v>35</v>
      </c>
      <c r="F85" s="211">
        <v>127.518</v>
      </c>
      <c r="H85" s="34"/>
    </row>
    <row r="86" spans="2:8" s="1" customFormat="1" ht="16.8" customHeight="1">
      <c r="B86" s="34"/>
      <c r="C86" s="210" t="s">
        <v>35</v>
      </c>
      <c r="D86" s="210" t="s">
        <v>2123</v>
      </c>
      <c r="E86" s="18" t="s">
        <v>35</v>
      </c>
      <c r="F86" s="211">
        <v>0.77800000000000002</v>
      </c>
      <c r="H86" s="34"/>
    </row>
    <row r="87" spans="2:8" s="1" customFormat="1" ht="16.8" customHeight="1">
      <c r="B87" s="34"/>
      <c r="C87" s="212" t="s">
        <v>2086</v>
      </c>
      <c r="H87" s="34"/>
    </row>
    <row r="88" spans="2:8" s="1" customFormat="1" ht="16.8" customHeight="1">
      <c r="B88" s="34"/>
      <c r="C88" s="210" t="s">
        <v>1297</v>
      </c>
      <c r="D88" s="210" t="s">
        <v>1298</v>
      </c>
      <c r="E88" s="18" t="s">
        <v>689</v>
      </c>
      <c r="F88" s="211">
        <v>130.86199999999999</v>
      </c>
      <c r="H88" s="34"/>
    </row>
    <row r="89" spans="2:8" s="7" customFormat="1" ht="16.8" customHeight="1">
      <c r="B89" s="89"/>
      <c r="C89" s="207" t="s">
        <v>134</v>
      </c>
      <c r="D89" s="208" t="s">
        <v>135</v>
      </c>
      <c r="E89" s="208" t="s">
        <v>35</v>
      </c>
      <c r="F89" s="209">
        <v>109.34399999999999</v>
      </c>
      <c r="H89" s="89"/>
    </row>
    <row r="90" spans="2:8" s="1" customFormat="1" ht="16.8" customHeight="1">
      <c r="B90" s="34"/>
      <c r="C90" s="210" t="s">
        <v>35</v>
      </c>
      <c r="D90" s="210" t="s">
        <v>2114</v>
      </c>
      <c r="E90" s="18" t="s">
        <v>35</v>
      </c>
      <c r="F90" s="211">
        <v>22.451000000000001</v>
      </c>
      <c r="H90" s="34"/>
    </row>
    <row r="91" spans="2:8" s="1" customFormat="1" ht="16.8" customHeight="1">
      <c r="B91" s="34"/>
      <c r="C91" s="210" t="s">
        <v>35</v>
      </c>
      <c r="D91" s="210" t="s">
        <v>2115</v>
      </c>
      <c r="E91" s="18" t="s">
        <v>35</v>
      </c>
      <c r="F91" s="211">
        <v>27.503</v>
      </c>
      <c r="H91" s="34"/>
    </row>
    <row r="92" spans="2:8" s="1" customFormat="1" ht="16.8" customHeight="1">
      <c r="B92" s="34"/>
      <c r="C92" s="210" t="s">
        <v>35</v>
      </c>
      <c r="D92" s="210" t="s">
        <v>2116</v>
      </c>
      <c r="E92" s="18" t="s">
        <v>35</v>
      </c>
      <c r="F92" s="211">
        <v>37.363999999999997</v>
      </c>
      <c r="H92" s="34"/>
    </row>
    <row r="93" spans="2:8" s="1" customFormat="1" ht="16.8" customHeight="1">
      <c r="B93" s="34"/>
      <c r="C93" s="210" t="s">
        <v>35</v>
      </c>
      <c r="D93" s="210" t="s">
        <v>2117</v>
      </c>
      <c r="E93" s="18" t="s">
        <v>35</v>
      </c>
      <c r="F93" s="211">
        <v>15.526</v>
      </c>
      <c r="H93" s="34"/>
    </row>
    <row r="94" spans="2:8" s="1" customFormat="1" ht="16.8" customHeight="1">
      <c r="B94" s="34"/>
      <c r="C94" s="210" t="s">
        <v>35</v>
      </c>
      <c r="D94" s="210" t="s">
        <v>2118</v>
      </c>
      <c r="E94" s="18" t="s">
        <v>35</v>
      </c>
      <c r="F94" s="211">
        <v>6.5</v>
      </c>
      <c r="H94" s="34"/>
    </row>
    <row r="95" spans="2:8" s="1" customFormat="1" ht="16.8" customHeight="1">
      <c r="B95" s="34"/>
      <c r="C95" s="212" t="s">
        <v>2086</v>
      </c>
      <c r="H95" s="34"/>
    </row>
    <row r="96" spans="2:8" s="1" customFormat="1" ht="16.8" customHeight="1">
      <c r="B96" s="34"/>
      <c r="C96" s="210" t="s">
        <v>1302</v>
      </c>
      <c r="D96" s="210" t="s">
        <v>1303</v>
      </c>
      <c r="E96" s="18" t="s">
        <v>689</v>
      </c>
      <c r="F96" s="211">
        <v>111.53100000000001</v>
      </c>
      <c r="H96" s="34"/>
    </row>
    <row r="97" spans="2:8" s="7" customFormat="1" ht="16.8" customHeight="1">
      <c r="B97" s="89"/>
      <c r="C97" s="207" t="s">
        <v>137</v>
      </c>
      <c r="D97" s="208" t="s">
        <v>138</v>
      </c>
      <c r="E97" s="208" t="s">
        <v>35</v>
      </c>
      <c r="F97" s="209">
        <v>291.584</v>
      </c>
      <c r="H97" s="89"/>
    </row>
    <row r="98" spans="2:8" s="1" customFormat="1" ht="16.8" customHeight="1">
      <c r="B98" s="34"/>
      <c r="C98" s="210" t="s">
        <v>35</v>
      </c>
      <c r="D98" s="210" t="s">
        <v>2119</v>
      </c>
      <c r="E98" s="18" t="s">
        <v>35</v>
      </c>
      <c r="F98" s="211">
        <v>254.69800000000001</v>
      </c>
      <c r="H98" s="34"/>
    </row>
    <row r="99" spans="2:8" s="1" customFormat="1" ht="16.8" customHeight="1">
      <c r="B99" s="34"/>
      <c r="C99" s="210" t="s">
        <v>35</v>
      </c>
      <c r="D99" s="210" t="s">
        <v>2120</v>
      </c>
      <c r="E99" s="18" t="s">
        <v>35</v>
      </c>
      <c r="F99" s="211">
        <v>27.097000000000001</v>
      </c>
      <c r="H99" s="34"/>
    </row>
    <row r="100" spans="2:8" s="1" customFormat="1" ht="16.8" customHeight="1">
      <c r="B100" s="34"/>
      <c r="C100" s="210" t="s">
        <v>35</v>
      </c>
      <c r="D100" s="210" t="s">
        <v>2121</v>
      </c>
      <c r="E100" s="18" t="s">
        <v>35</v>
      </c>
      <c r="F100" s="211">
        <v>9.7889999999999997</v>
      </c>
      <c r="H100" s="34"/>
    </row>
    <row r="101" spans="2:8" s="1" customFormat="1" ht="16.8" customHeight="1">
      <c r="B101" s="34"/>
      <c r="C101" s="212" t="s">
        <v>2086</v>
      </c>
      <c r="H101" s="34"/>
    </row>
    <row r="102" spans="2:8" s="1" customFormat="1" ht="16.8" customHeight="1">
      <c r="B102" s="34"/>
      <c r="C102" s="210" t="s">
        <v>1307</v>
      </c>
      <c r="D102" s="210" t="s">
        <v>1308</v>
      </c>
      <c r="E102" s="18" t="s">
        <v>689</v>
      </c>
      <c r="F102" s="211">
        <v>297.416</v>
      </c>
      <c r="H102" s="34"/>
    </row>
    <row r="103" spans="2:8" s="7" customFormat="1" ht="16.8" customHeight="1">
      <c r="B103" s="89"/>
      <c r="C103" s="207" t="s">
        <v>140</v>
      </c>
      <c r="D103" s="208" t="s">
        <v>141</v>
      </c>
      <c r="E103" s="208" t="s">
        <v>35</v>
      </c>
      <c r="F103" s="209">
        <v>22</v>
      </c>
      <c r="H103" s="89"/>
    </row>
    <row r="104" spans="2:8" s="1" customFormat="1" ht="16.8" customHeight="1">
      <c r="B104" s="34"/>
      <c r="C104" s="210" t="s">
        <v>35</v>
      </c>
      <c r="D104" s="210" t="s">
        <v>2124</v>
      </c>
      <c r="E104" s="18" t="s">
        <v>35</v>
      </c>
      <c r="F104" s="211">
        <v>22</v>
      </c>
      <c r="H104" s="34"/>
    </row>
    <row r="105" spans="2:8" s="1" customFormat="1" ht="16.8" customHeight="1">
      <c r="B105" s="34"/>
      <c r="C105" s="212" t="s">
        <v>2086</v>
      </c>
      <c r="H105" s="34"/>
    </row>
    <row r="106" spans="2:8" s="1" customFormat="1" ht="16.8" customHeight="1">
      <c r="B106" s="34"/>
      <c r="C106" s="210" t="s">
        <v>1312</v>
      </c>
      <c r="D106" s="210" t="s">
        <v>1313</v>
      </c>
      <c r="E106" s="18" t="s">
        <v>689</v>
      </c>
      <c r="F106" s="211">
        <v>22.44</v>
      </c>
      <c r="H106" s="34"/>
    </row>
    <row r="107" spans="2:8" s="7" customFormat="1" ht="16.8" customHeight="1">
      <c r="B107" s="89"/>
      <c r="C107" s="207" t="s">
        <v>143</v>
      </c>
      <c r="D107" s="208" t="s">
        <v>144</v>
      </c>
      <c r="E107" s="208" t="s">
        <v>35</v>
      </c>
      <c r="F107" s="209">
        <v>986.84</v>
      </c>
      <c r="H107" s="89"/>
    </row>
    <row r="108" spans="2:8" s="1" customFormat="1" ht="16.8" customHeight="1">
      <c r="B108" s="34"/>
      <c r="C108" s="210" t="s">
        <v>35</v>
      </c>
      <c r="D108" s="210" t="s">
        <v>2126</v>
      </c>
      <c r="E108" s="18" t="s">
        <v>35</v>
      </c>
      <c r="F108" s="211">
        <v>0</v>
      </c>
      <c r="H108" s="34"/>
    </row>
    <row r="109" spans="2:8" s="1" customFormat="1" ht="16.8" customHeight="1">
      <c r="B109" s="34"/>
      <c r="C109" s="210" t="s">
        <v>35</v>
      </c>
      <c r="D109" s="210" t="s">
        <v>2127</v>
      </c>
      <c r="E109" s="18" t="s">
        <v>35</v>
      </c>
      <c r="F109" s="211">
        <v>0</v>
      </c>
      <c r="H109" s="34"/>
    </row>
    <row r="110" spans="2:8" s="1" customFormat="1" ht="16.8" customHeight="1">
      <c r="B110" s="34"/>
      <c r="C110" s="210" t="s">
        <v>35</v>
      </c>
      <c r="D110" s="210" t="s">
        <v>2128</v>
      </c>
      <c r="E110" s="18" t="s">
        <v>35</v>
      </c>
      <c r="F110" s="211">
        <v>863.75</v>
      </c>
      <c r="H110" s="34"/>
    </row>
    <row r="111" spans="2:8" s="1" customFormat="1" ht="16.8" customHeight="1">
      <c r="B111" s="34"/>
      <c r="C111" s="210" t="s">
        <v>35</v>
      </c>
      <c r="D111" s="210" t="s">
        <v>2129</v>
      </c>
      <c r="E111" s="18" t="s">
        <v>35</v>
      </c>
      <c r="F111" s="211">
        <v>0</v>
      </c>
      <c r="H111" s="34"/>
    </row>
    <row r="112" spans="2:8" s="1" customFormat="1" ht="16.8" customHeight="1">
      <c r="B112" s="34"/>
      <c r="C112" s="210" t="s">
        <v>35</v>
      </c>
      <c r="D112" s="210" t="s">
        <v>2130</v>
      </c>
      <c r="E112" s="18" t="s">
        <v>35</v>
      </c>
      <c r="F112" s="211">
        <v>123.09</v>
      </c>
      <c r="H112" s="34"/>
    </row>
    <row r="113" spans="2:8" s="1" customFormat="1" ht="16.8" customHeight="1">
      <c r="B113" s="34"/>
      <c r="C113" s="212" t="s">
        <v>2086</v>
      </c>
      <c r="H113" s="34"/>
    </row>
    <row r="114" spans="2:8" s="1" customFormat="1" ht="16.8" customHeight="1">
      <c r="B114" s="34"/>
      <c r="C114" s="210" t="s">
        <v>697</v>
      </c>
      <c r="D114" s="210" t="s">
        <v>2131</v>
      </c>
      <c r="E114" s="18" t="s">
        <v>442</v>
      </c>
      <c r="F114" s="211">
        <v>986.84</v>
      </c>
      <c r="H114" s="34"/>
    </row>
    <row r="115" spans="2:8" s="1" customFormat="1" ht="16.8" customHeight="1">
      <c r="B115" s="34"/>
      <c r="C115" s="210" t="s">
        <v>751</v>
      </c>
      <c r="D115" s="210" t="s">
        <v>2132</v>
      </c>
      <c r="E115" s="18" t="s">
        <v>442</v>
      </c>
      <c r="F115" s="211">
        <v>986.84</v>
      </c>
      <c r="H115" s="34"/>
    </row>
    <row r="116" spans="2:8" s="7" customFormat="1" ht="16.8" customHeight="1">
      <c r="B116" s="89"/>
      <c r="C116" s="207" t="s">
        <v>146</v>
      </c>
      <c r="D116" s="208" t="s">
        <v>147</v>
      </c>
      <c r="E116" s="208" t="s">
        <v>35</v>
      </c>
      <c r="F116" s="209">
        <v>863.75</v>
      </c>
      <c r="H116" s="89"/>
    </row>
    <row r="117" spans="2:8" s="1" customFormat="1" ht="16.8" customHeight="1">
      <c r="B117" s="34"/>
      <c r="C117" s="210" t="s">
        <v>35</v>
      </c>
      <c r="D117" s="210" t="s">
        <v>2126</v>
      </c>
      <c r="E117" s="18" t="s">
        <v>35</v>
      </c>
      <c r="F117" s="211">
        <v>0</v>
      </c>
      <c r="H117" s="34"/>
    </row>
    <row r="118" spans="2:8" s="1" customFormat="1" ht="16.8" customHeight="1">
      <c r="B118" s="34"/>
      <c r="C118" s="210" t="s">
        <v>35</v>
      </c>
      <c r="D118" s="210" t="s">
        <v>2127</v>
      </c>
      <c r="E118" s="18" t="s">
        <v>35</v>
      </c>
      <c r="F118" s="211">
        <v>0</v>
      </c>
      <c r="H118" s="34"/>
    </row>
    <row r="119" spans="2:8" s="1" customFormat="1" ht="16.8" customHeight="1">
      <c r="B119" s="34"/>
      <c r="C119" s="210" t="s">
        <v>35</v>
      </c>
      <c r="D119" s="210" t="s">
        <v>2128</v>
      </c>
      <c r="E119" s="18" t="s">
        <v>35</v>
      </c>
      <c r="F119" s="211">
        <v>863.75</v>
      </c>
      <c r="H119" s="34"/>
    </row>
    <row r="120" spans="2:8" s="1" customFormat="1" ht="16.8" customHeight="1">
      <c r="B120" s="34"/>
      <c r="C120" s="212" t="s">
        <v>2086</v>
      </c>
      <c r="H120" s="34"/>
    </row>
    <row r="121" spans="2:8" s="1" customFormat="1" ht="16.8" customHeight="1">
      <c r="B121" s="34"/>
      <c r="C121" s="210" t="s">
        <v>705</v>
      </c>
      <c r="D121" s="210" t="s">
        <v>2133</v>
      </c>
      <c r="E121" s="18" t="s">
        <v>442</v>
      </c>
      <c r="F121" s="211">
        <v>863.75</v>
      </c>
      <c r="H121" s="34"/>
    </row>
    <row r="122" spans="2:8" s="1" customFormat="1" ht="16.8" customHeight="1">
      <c r="B122" s="34"/>
      <c r="C122" s="210" t="s">
        <v>710</v>
      </c>
      <c r="D122" s="210" t="s">
        <v>2134</v>
      </c>
      <c r="E122" s="18" t="s">
        <v>442</v>
      </c>
      <c r="F122" s="211">
        <v>863.75</v>
      </c>
      <c r="H122" s="34"/>
    </row>
    <row r="123" spans="2:8" s="1" customFormat="1" ht="16.8" customHeight="1">
      <c r="B123" s="34"/>
      <c r="C123" s="210" t="s">
        <v>715</v>
      </c>
      <c r="D123" s="210" t="s">
        <v>2135</v>
      </c>
      <c r="E123" s="18" t="s">
        <v>442</v>
      </c>
      <c r="F123" s="211">
        <v>863.75</v>
      </c>
      <c r="H123" s="34"/>
    </row>
    <row r="124" spans="2:8" s="1" customFormat="1" ht="16.8" customHeight="1">
      <c r="B124" s="34"/>
      <c r="C124" s="210" t="s">
        <v>720</v>
      </c>
      <c r="D124" s="210" t="s">
        <v>2136</v>
      </c>
      <c r="E124" s="18" t="s">
        <v>442</v>
      </c>
      <c r="F124" s="211">
        <v>863.75</v>
      </c>
      <c r="H124" s="34"/>
    </row>
    <row r="125" spans="2:8" s="7" customFormat="1" ht="16.8" customHeight="1">
      <c r="B125" s="89"/>
      <c r="C125" s="207" t="s">
        <v>149</v>
      </c>
      <c r="D125" s="208" t="s">
        <v>150</v>
      </c>
      <c r="E125" s="208" t="s">
        <v>35</v>
      </c>
      <c r="F125" s="209">
        <v>4.67</v>
      </c>
      <c r="H125" s="89"/>
    </row>
    <row r="126" spans="2:8" s="1" customFormat="1" ht="16.8" customHeight="1">
      <c r="B126" s="34"/>
      <c r="C126" s="210" t="s">
        <v>35</v>
      </c>
      <c r="D126" s="210" t="s">
        <v>2126</v>
      </c>
      <c r="E126" s="18" t="s">
        <v>35</v>
      </c>
      <c r="F126" s="211">
        <v>0</v>
      </c>
      <c r="H126" s="34"/>
    </row>
    <row r="127" spans="2:8" s="1" customFormat="1" ht="16.8" customHeight="1">
      <c r="B127" s="34"/>
      <c r="C127" s="210" t="s">
        <v>35</v>
      </c>
      <c r="D127" s="210" t="s">
        <v>2127</v>
      </c>
      <c r="E127" s="18" t="s">
        <v>35</v>
      </c>
      <c r="F127" s="211">
        <v>0</v>
      </c>
      <c r="H127" s="34"/>
    </row>
    <row r="128" spans="2:8" s="1" customFormat="1" ht="16.8" customHeight="1">
      <c r="B128" s="34"/>
      <c r="C128" s="210" t="s">
        <v>35</v>
      </c>
      <c r="D128" s="210" t="s">
        <v>2137</v>
      </c>
      <c r="E128" s="18" t="s">
        <v>35</v>
      </c>
      <c r="F128" s="211">
        <v>0</v>
      </c>
      <c r="H128" s="34"/>
    </row>
    <row r="129" spans="2:8" s="1" customFormat="1" ht="16.8" customHeight="1">
      <c r="B129" s="34"/>
      <c r="C129" s="210" t="s">
        <v>35</v>
      </c>
      <c r="D129" s="210" t="s">
        <v>2138</v>
      </c>
      <c r="E129" s="18" t="s">
        <v>35</v>
      </c>
      <c r="F129" s="211">
        <v>4.67</v>
      </c>
      <c r="H129" s="34"/>
    </row>
    <row r="130" spans="2:8" s="1" customFormat="1" ht="16.8" customHeight="1">
      <c r="B130" s="34"/>
      <c r="C130" s="212" t="s">
        <v>2086</v>
      </c>
      <c r="H130" s="34"/>
    </row>
    <row r="131" spans="2:8" s="1" customFormat="1" ht="16.8" customHeight="1">
      <c r="B131" s="34"/>
      <c r="C131" s="210" t="s">
        <v>697</v>
      </c>
      <c r="D131" s="210" t="s">
        <v>2131</v>
      </c>
      <c r="E131" s="18" t="s">
        <v>442</v>
      </c>
      <c r="F131" s="211">
        <v>4.67</v>
      </c>
      <c r="H131" s="34"/>
    </row>
    <row r="132" spans="2:8" s="1" customFormat="1" ht="16.8" customHeight="1">
      <c r="B132" s="34"/>
      <c r="C132" s="210" t="s">
        <v>751</v>
      </c>
      <c r="D132" s="210" t="s">
        <v>2132</v>
      </c>
      <c r="E132" s="18" t="s">
        <v>442</v>
      </c>
      <c r="F132" s="211">
        <v>4.67</v>
      </c>
      <c r="H132" s="34"/>
    </row>
    <row r="133" spans="2:8" s="7" customFormat="1" ht="16.8" customHeight="1">
      <c r="B133" s="89"/>
      <c r="C133" s="207" t="s">
        <v>152</v>
      </c>
      <c r="D133" s="208" t="s">
        <v>153</v>
      </c>
      <c r="E133" s="208" t="s">
        <v>35</v>
      </c>
      <c r="F133" s="209">
        <v>9.34</v>
      </c>
      <c r="H133" s="89"/>
    </row>
    <row r="134" spans="2:8" s="1" customFormat="1" ht="16.8" customHeight="1">
      <c r="B134" s="34"/>
      <c r="C134" s="210" t="s">
        <v>35</v>
      </c>
      <c r="D134" s="210" t="s">
        <v>2126</v>
      </c>
      <c r="E134" s="18" t="s">
        <v>35</v>
      </c>
      <c r="F134" s="211">
        <v>0</v>
      </c>
      <c r="H134" s="34"/>
    </row>
    <row r="135" spans="2:8" s="1" customFormat="1" ht="16.8" customHeight="1">
      <c r="B135" s="34"/>
      <c r="C135" s="210" t="s">
        <v>35</v>
      </c>
      <c r="D135" s="210" t="s">
        <v>2127</v>
      </c>
      <c r="E135" s="18" t="s">
        <v>35</v>
      </c>
      <c r="F135" s="211">
        <v>0</v>
      </c>
      <c r="H135" s="34"/>
    </row>
    <row r="136" spans="2:8" s="1" customFormat="1" ht="16.8" customHeight="1">
      <c r="B136" s="34"/>
      <c r="C136" s="210" t="s">
        <v>35</v>
      </c>
      <c r="D136" s="210" t="s">
        <v>2139</v>
      </c>
      <c r="E136" s="18" t="s">
        <v>35</v>
      </c>
      <c r="F136" s="211">
        <v>0</v>
      </c>
      <c r="H136" s="34"/>
    </row>
    <row r="137" spans="2:8" s="1" customFormat="1" ht="16.8" customHeight="1">
      <c r="B137" s="34"/>
      <c r="C137" s="210" t="s">
        <v>35</v>
      </c>
      <c r="D137" s="210" t="s">
        <v>2140</v>
      </c>
      <c r="E137" s="18" t="s">
        <v>35</v>
      </c>
      <c r="F137" s="211">
        <v>9.34</v>
      </c>
      <c r="H137" s="34"/>
    </row>
    <row r="138" spans="2:8" s="1" customFormat="1" ht="16.8" customHeight="1">
      <c r="B138" s="34"/>
      <c r="C138" s="212" t="s">
        <v>2086</v>
      </c>
      <c r="H138" s="34"/>
    </row>
    <row r="139" spans="2:8" s="1" customFormat="1" ht="16.8" customHeight="1">
      <c r="B139" s="34"/>
      <c r="C139" s="210" t="s">
        <v>769</v>
      </c>
      <c r="D139" s="210" t="s">
        <v>2141</v>
      </c>
      <c r="E139" s="18" t="s">
        <v>442</v>
      </c>
      <c r="F139" s="211">
        <v>9.34</v>
      </c>
      <c r="H139" s="34"/>
    </row>
    <row r="140" spans="2:8" s="1" customFormat="1" ht="16.8" customHeight="1">
      <c r="B140" s="34"/>
      <c r="C140" s="210" t="s">
        <v>710</v>
      </c>
      <c r="D140" s="210" t="s">
        <v>2134</v>
      </c>
      <c r="E140" s="18" t="s">
        <v>442</v>
      </c>
      <c r="F140" s="211">
        <v>9.34</v>
      </c>
      <c r="H140" s="34"/>
    </row>
    <row r="141" spans="2:8" s="7" customFormat="1" ht="16.8" customHeight="1">
      <c r="B141" s="89"/>
      <c r="C141" s="207" t="s">
        <v>155</v>
      </c>
      <c r="D141" s="208" t="s">
        <v>156</v>
      </c>
      <c r="E141" s="208" t="s">
        <v>35</v>
      </c>
      <c r="F141" s="209">
        <v>18.68</v>
      </c>
      <c r="H141" s="89"/>
    </row>
    <row r="142" spans="2:8" s="1" customFormat="1" ht="16.8" customHeight="1">
      <c r="B142" s="34"/>
      <c r="C142" s="210" t="s">
        <v>35</v>
      </c>
      <c r="D142" s="210" t="s">
        <v>2126</v>
      </c>
      <c r="E142" s="18" t="s">
        <v>35</v>
      </c>
      <c r="F142" s="211">
        <v>0</v>
      </c>
      <c r="H142" s="34"/>
    </row>
    <row r="143" spans="2:8" s="1" customFormat="1" ht="16.8" customHeight="1">
      <c r="B143" s="34"/>
      <c r="C143" s="210" t="s">
        <v>35</v>
      </c>
      <c r="D143" s="210" t="s">
        <v>2127</v>
      </c>
      <c r="E143" s="18" t="s">
        <v>35</v>
      </c>
      <c r="F143" s="211">
        <v>0</v>
      </c>
      <c r="H143" s="34"/>
    </row>
    <row r="144" spans="2:8" s="1" customFormat="1" ht="16.8" customHeight="1">
      <c r="B144" s="34"/>
      <c r="C144" s="210" t="s">
        <v>35</v>
      </c>
      <c r="D144" s="210" t="s">
        <v>2142</v>
      </c>
      <c r="E144" s="18" t="s">
        <v>35</v>
      </c>
      <c r="F144" s="211">
        <v>18.68</v>
      </c>
      <c r="H144" s="34"/>
    </row>
    <row r="145" spans="2:8" s="1" customFormat="1" ht="16.8" customHeight="1">
      <c r="B145" s="34"/>
      <c r="C145" s="212" t="s">
        <v>2086</v>
      </c>
      <c r="H145" s="34"/>
    </row>
    <row r="146" spans="2:8" s="1" customFormat="1" ht="16.8" customHeight="1">
      <c r="B146" s="34"/>
      <c r="C146" s="210" t="s">
        <v>715</v>
      </c>
      <c r="D146" s="210" t="s">
        <v>2135</v>
      </c>
      <c r="E146" s="18" t="s">
        <v>442</v>
      </c>
      <c r="F146" s="211">
        <v>18.68</v>
      </c>
      <c r="H146" s="34"/>
    </row>
    <row r="147" spans="2:8" s="1" customFormat="1" ht="16.8" customHeight="1">
      <c r="B147" s="34"/>
      <c r="C147" s="210" t="s">
        <v>780</v>
      </c>
      <c r="D147" s="210" t="s">
        <v>2143</v>
      </c>
      <c r="E147" s="18" t="s">
        <v>442</v>
      </c>
      <c r="F147" s="211">
        <v>18.68</v>
      </c>
      <c r="H147" s="34"/>
    </row>
    <row r="148" spans="2:8" s="7" customFormat="1" ht="16.8" customHeight="1">
      <c r="B148" s="89"/>
      <c r="C148" s="207" t="s">
        <v>158</v>
      </c>
      <c r="D148" s="208" t="s">
        <v>159</v>
      </c>
      <c r="E148" s="208" t="s">
        <v>35</v>
      </c>
      <c r="F148" s="209">
        <v>26.94</v>
      </c>
      <c r="H148" s="89"/>
    </row>
    <row r="149" spans="2:8" s="1" customFormat="1" ht="16.8" customHeight="1">
      <c r="B149" s="34"/>
      <c r="C149" s="210" t="s">
        <v>35</v>
      </c>
      <c r="D149" s="210" t="s">
        <v>2126</v>
      </c>
      <c r="E149" s="18" t="s">
        <v>35</v>
      </c>
      <c r="F149" s="211">
        <v>0</v>
      </c>
      <c r="H149" s="34"/>
    </row>
    <row r="150" spans="2:8" s="1" customFormat="1" ht="16.8" customHeight="1">
      <c r="B150" s="34"/>
      <c r="C150" s="210" t="s">
        <v>35</v>
      </c>
      <c r="D150" s="210" t="s">
        <v>2127</v>
      </c>
      <c r="E150" s="18" t="s">
        <v>35</v>
      </c>
      <c r="F150" s="211">
        <v>0</v>
      </c>
      <c r="H150" s="34"/>
    </row>
    <row r="151" spans="2:8" s="1" customFormat="1" ht="16.8" customHeight="1">
      <c r="B151" s="34"/>
      <c r="C151" s="210" t="s">
        <v>35</v>
      </c>
      <c r="D151" s="210" t="s">
        <v>2144</v>
      </c>
      <c r="E151" s="18" t="s">
        <v>35</v>
      </c>
      <c r="F151" s="211">
        <v>26.94</v>
      </c>
      <c r="H151" s="34"/>
    </row>
    <row r="152" spans="2:8" s="1" customFormat="1" ht="16.8" customHeight="1">
      <c r="B152" s="34"/>
      <c r="C152" s="212" t="s">
        <v>2086</v>
      </c>
      <c r="H152" s="34"/>
    </row>
    <row r="153" spans="2:8" s="1" customFormat="1" ht="16.8" customHeight="1">
      <c r="B153" s="34"/>
      <c r="C153" s="210" t="s">
        <v>705</v>
      </c>
      <c r="D153" s="210" t="s">
        <v>2133</v>
      </c>
      <c r="E153" s="18" t="s">
        <v>442</v>
      </c>
      <c r="F153" s="211">
        <v>26.94</v>
      </c>
      <c r="H153" s="34"/>
    </row>
    <row r="154" spans="2:8" s="1" customFormat="1" ht="16.8" customHeight="1">
      <c r="B154" s="34"/>
      <c r="C154" s="210" t="s">
        <v>720</v>
      </c>
      <c r="D154" s="210" t="s">
        <v>2136</v>
      </c>
      <c r="E154" s="18" t="s">
        <v>442</v>
      </c>
      <c r="F154" s="211">
        <v>26.94</v>
      </c>
      <c r="H154" s="34"/>
    </row>
    <row r="155" spans="2:8" s="1" customFormat="1" ht="16.8" customHeight="1">
      <c r="B155" s="34"/>
      <c r="C155" s="210" t="s">
        <v>809</v>
      </c>
      <c r="D155" s="210" t="s">
        <v>2145</v>
      </c>
      <c r="E155" s="18" t="s">
        <v>442</v>
      </c>
      <c r="F155" s="211">
        <v>26.94</v>
      </c>
      <c r="H155" s="34"/>
    </row>
    <row r="156" spans="2:8" s="7" customFormat="1" ht="16.8" customHeight="1">
      <c r="B156" s="89"/>
      <c r="C156" s="207" t="s">
        <v>161</v>
      </c>
      <c r="D156" s="208" t="s">
        <v>162</v>
      </c>
      <c r="E156" s="208" t="s">
        <v>35</v>
      </c>
      <c r="F156" s="209">
        <v>26.94</v>
      </c>
      <c r="H156" s="89"/>
    </row>
    <row r="157" spans="2:8" s="1" customFormat="1" ht="16.8" customHeight="1">
      <c r="B157" s="34"/>
      <c r="C157" s="210" t="s">
        <v>35</v>
      </c>
      <c r="D157" s="210" t="s">
        <v>2126</v>
      </c>
      <c r="E157" s="18" t="s">
        <v>35</v>
      </c>
      <c r="F157" s="211">
        <v>0</v>
      </c>
      <c r="H157" s="34"/>
    </row>
    <row r="158" spans="2:8" s="1" customFormat="1" ht="16.8" customHeight="1">
      <c r="B158" s="34"/>
      <c r="C158" s="210" t="s">
        <v>35</v>
      </c>
      <c r="D158" s="210" t="s">
        <v>2146</v>
      </c>
      <c r="E158" s="18" t="s">
        <v>35</v>
      </c>
      <c r="F158" s="211">
        <v>0</v>
      </c>
      <c r="H158" s="34"/>
    </row>
    <row r="159" spans="2:8" s="1" customFormat="1" ht="16.8" customHeight="1">
      <c r="B159" s="34"/>
      <c r="C159" s="210" t="s">
        <v>35</v>
      </c>
      <c r="D159" s="210" t="s">
        <v>2144</v>
      </c>
      <c r="E159" s="18" t="s">
        <v>35</v>
      </c>
      <c r="F159" s="211">
        <v>26.94</v>
      </c>
      <c r="H159" s="34"/>
    </row>
    <row r="160" spans="2:8" s="1" customFormat="1" ht="16.8" customHeight="1">
      <c r="B160" s="34"/>
      <c r="C160" s="212" t="s">
        <v>2086</v>
      </c>
      <c r="H160" s="34"/>
    </row>
    <row r="161" spans="2:8" s="1" customFormat="1" ht="16.8" customHeight="1">
      <c r="B161" s="34"/>
      <c r="C161" s="210" t="s">
        <v>715</v>
      </c>
      <c r="D161" s="210" t="s">
        <v>2135</v>
      </c>
      <c r="E161" s="18" t="s">
        <v>442</v>
      </c>
      <c r="F161" s="211">
        <v>26.94</v>
      </c>
      <c r="H161" s="34"/>
    </row>
    <row r="162" spans="2:8" s="7" customFormat="1" ht="16.8" customHeight="1">
      <c r="B162" s="89"/>
      <c r="C162" s="207" t="s">
        <v>163</v>
      </c>
      <c r="D162" s="208" t="s">
        <v>164</v>
      </c>
      <c r="E162" s="208" t="s">
        <v>35</v>
      </c>
      <c r="F162" s="209">
        <v>22.899000000000001</v>
      </c>
      <c r="H162" s="89"/>
    </row>
    <row r="163" spans="2:8" s="1" customFormat="1" ht="16.8" customHeight="1">
      <c r="B163" s="34"/>
      <c r="C163" s="210" t="s">
        <v>35</v>
      </c>
      <c r="D163" s="210" t="s">
        <v>2147</v>
      </c>
      <c r="E163" s="18" t="s">
        <v>35</v>
      </c>
      <c r="F163" s="211">
        <v>0</v>
      </c>
      <c r="H163" s="34"/>
    </row>
    <row r="164" spans="2:8" s="1" customFormat="1" ht="16.8" customHeight="1">
      <c r="B164" s="34"/>
      <c r="C164" s="210" t="s">
        <v>35</v>
      </c>
      <c r="D164" s="210" t="s">
        <v>2148</v>
      </c>
      <c r="E164" s="18" t="s">
        <v>35</v>
      </c>
      <c r="F164" s="211">
        <v>22.899000000000001</v>
      </c>
      <c r="H164" s="34"/>
    </row>
    <row r="165" spans="2:8" s="1" customFormat="1" ht="16.8" customHeight="1">
      <c r="B165" s="34"/>
      <c r="C165" s="212" t="s">
        <v>2086</v>
      </c>
      <c r="H165" s="34"/>
    </row>
    <row r="166" spans="2:8" s="1" customFormat="1" ht="16.8" customHeight="1">
      <c r="B166" s="34"/>
      <c r="C166" s="210" t="s">
        <v>814</v>
      </c>
      <c r="D166" s="210" t="s">
        <v>2149</v>
      </c>
      <c r="E166" s="18" t="s">
        <v>442</v>
      </c>
      <c r="F166" s="211">
        <v>22.899000000000001</v>
      </c>
      <c r="H166" s="34"/>
    </row>
    <row r="167" spans="2:8" s="7" customFormat="1" ht="16.8" customHeight="1">
      <c r="B167" s="89"/>
      <c r="C167" s="207" t="s">
        <v>166</v>
      </c>
      <c r="D167" s="208" t="s">
        <v>167</v>
      </c>
      <c r="E167" s="208" t="s">
        <v>35</v>
      </c>
      <c r="F167" s="209">
        <v>4.0410000000000004</v>
      </c>
      <c r="H167" s="89"/>
    </row>
    <row r="168" spans="2:8" s="1" customFormat="1" ht="16.8" customHeight="1">
      <c r="B168" s="34"/>
      <c r="C168" s="210" t="s">
        <v>35</v>
      </c>
      <c r="D168" s="210" t="s">
        <v>2147</v>
      </c>
      <c r="E168" s="18" t="s">
        <v>35</v>
      </c>
      <c r="F168" s="211">
        <v>0</v>
      </c>
      <c r="H168" s="34"/>
    </row>
    <row r="169" spans="2:8" s="1" customFormat="1" ht="16.8" customHeight="1">
      <c r="B169" s="34"/>
      <c r="C169" s="210" t="s">
        <v>35</v>
      </c>
      <c r="D169" s="210" t="s">
        <v>2150</v>
      </c>
      <c r="E169" s="18" t="s">
        <v>35</v>
      </c>
      <c r="F169" s="211">
        <v>4.0410000000000004</v>
      </c>
      <c r="H169" s="34"/>
    </row>
    <row r="170" spans="2:8" s="1" customFormat="1" ht="16.8" customHeight="1">
      <c r="B170" s="34"/>
      <c r="C170" s="212" t="s">
        <v>2086</v>
      </c>
      <c r="H170" s="34"/>
    </row>
    <row r="171" spans="2:8" s="1" customFormat="1" ht="16.8" customHeight="1">
      <c r="B171" s="34"/>
      <c r="C171" s="210" t="s">
        <v>821</v>
      </c>
      <c r="D171" s="210" t="s">
        <v>2151</v>
      </c>
      <c r="E171" s="18" t="s">
        <v>442</v>
      </c>
      <c r="F171" s="211">
        <v>4.0410000000000004</v>
      </c>
      <c r="H171" s="34"/>
    </row>
    <row r="172" spans="2:8" s="7" customFormat="1" ht="16.8" customHeight="1">
      <c r="B172" s="89"/>
      <c r="C172" s="207" t="s">
        <v>169</v>
      </c>
      <c r="D172" s="208" t="s">
        <v>170</v>
      </c>
      <c r="E172" s="208" t="s">
        <v>35</v>
      </c>
      <c r="F172" s="209">
        <v>238.173</v>
      </c>
      <c r="H172" s="89"/>
    </row>
    <row r="173" spans="2:8" s="1" customFormat="1" ht="16.8" customHeight="1">
      <c r="B173" s="34"/>
      <c r="C173" s="210" t="s">
        <v>35</v>
      </c>
      <c r="D173" s="210" t="s">
        <v>2126</v>
      </c>
      <c r="E173" s="18" t="s">
        <v>35</v>
      </c>
      <c r="F173" s="211">
        <v>0</v>
      </c>
      <c r="H173" s="34"/>
    </row>
    <row r="174" spans="2:8" s="1" customFormat="1" ht="16.8" customHeight="1">
      <c r="B174" s="34"/>
      <c r="C174" s="210" t="s">
        <v>35</v>
      </c>
      <c r="D174" s="210" t="s">
        <v>2152</v>
      </c>
      <c r="E174" s="18" t="s">
        <v>35</v>
      </c>
      <c r="F174" s="211">
        <v>0</v>
      </c>
      <c r="H174" s="34"/>
    </row>
    <row r="175" spans="2:8" s="1" customFormat="1" ht="16.8" customHeight="1">
      <c r="B175" s="34"/>
      <c r="C175" s="210" t="s">
        <v>35</v>
      </c>
      <c r="D175" s="210" t="s">
        <v>2153</v>
      </c>
      <c r="E175" s="18" t="s">
        <v>35</v>
      </c>
      <c r="F175" s="211">
        <v>0</v>
      </c>
      <c r="H175" s="34"/>
    </row>
    <row r="176" spans="2:8" s="1" customFormat="1" ht="16.8" customHeight="1">
      <c r="B176" s="34"/>
      <c r="C176" s="210" t="s">
        <v>35</v>
      </c>
      <c r="D176" s="210" t="s">
        <v>2154</v>
      </c>
      <c r="E176" s="18" t="s">
        <v>35</v>
      </c>
      <c r="F176" s="211">
        <v>238.173</v>
      </c>
      <c r="H176" s="34"/>
    </row>
    <row r="177" spans="2:8" s="1" customFormat="1" ht="16.8" customHeight="1">
      <c r="B177" s="34"/>
      <c r="C177" s="212" t="s">
        <v>2086</v>
      </c>
      <c r="H177" s="34"/>
    </row>
    <row r="178" spans="2:8" s="1" customFormat="1" ht="20.399999999999999">
      <c r="B178" s="34"/>
      <c r="C178" s="210" t="s">
        <v>725</v>
      </c>
      <c r="D178" s="210" t="s">
        <v>2155</v>
      </c>
      <c r="E178" s="18" t="s">
        <v>689</v>
      </c>
      <c r="F178" s="211">
        <v>238.173</v>
      </c>
      <c r="H178" s="34"/>
    </row>
    <row r="179" spans="2:8" s="7" customFormat="1" ht="16.8" customHeight="1">
      <c r="B179" s="89"/>
      <c r="C179" s="207" t="s">
        <v>172</v>
      </c>
      <c r="D179" s="208" t="s">
        <v>173</v>
      </c>
      <c r="E179" s="208" t="s">
        <v>35</v>
      </c>
      <c r="F179" s="209">
        <v>26.94</v>
      </c>
      <c r="H179" s="89"/>
    </row>
    <row r="180" spans="2:8" s="1" customFormat="1" ht="16.8" customHeight="1">
      <c r="B180" s="34"/>
      <c r="C180" s="210" t="s">
        <v>35</v>
      </c>
      <c r="D180" s="210" t="s">
        <v>2126</v>
      </c>
      <c r="E180" s="18" t="s">
        <v>35</v>
      </c>
      <c r="F180" s="211">
        <v>0</v>
      </c>
      <c r="H180" s="34"/>
    </row>
    <row r="181" spans="2:8" s="1" customFormat="1" ht="16.8" customHeight="1">
      <c r="B181" s="34"/>
      <c r="C181" s="210" t="s">
        <v>35</v>
      </c>
      <c r="D181" s="210" t="s">
        <v>2127</v>
      </c>
      <c r="E181" s="18" t="s">
        <v>35</v>
      </c>
      <c r="F181" s="211">
        <v>0</v>
      </c>
      <c r="H181" s="34"/>
    </row>
    <row r="182" spans="2:8" s="1" customFormat="1" ht="16.8" customHeight="1">
      <c r="B182" s="34"/>
      <c r="C182" s="210" t="s">
        <v>35</v>
      </c>
      <c r="D182" s="210" t="s">
        <v>2144</v>
      </c>
      <c r="E182" s="18" t="s">
        <v>35</v>
      </c>
      <c r="F182" s="211">
        <v>26.94</v>
      </c>
      <c r="H182" s="34"/>
    </row>
    <row r="183" spans="2:8" s="1" customFormat="1" ht="16.8" customHeight="1">
      <c r="B183" s="34"/>
      <c r="C183" s="212" t="s">
        <v>2086</v>
      </c>
      <c r="H183" s="34"/>
    </row>
    <row r="184" spans="2:8" s="1" customFormat="1" ht="16.8" customHeight="1">
      <c r="B184" s="34"/>
      <c r="C184" s="210" t="s">
        <v>794</v>
      </c>
      <c r="D184" s="210" t="s">
        <v>2156</v>
      </c>
      <c r="E184" s="18" t="s">
        <v>442</v>
      </c>
      <c r="F184" s="211">
        <v>26.94</v>
      </c>
      <c r="H184" s="34"/>
    </row>
    <row r="185" spans="2:8" s="1" customFormat="1" ht="16.8" customHeight="1">
      <c r="B185" s="34"/>
      <c r="C185" s="210" t="s">
        <v>799</v>
      </c>
      <c r="D185" s="210" t="s">
        <v>2157</v>
      </c>
      <c r="E185" s="18" t="s">
        <v>442</v>
      </c>
      <c r="F185" s="211">
        <v>26.94</v>
      </c>
      <c r="H185" s="34"/>
    </row>
    <row r="186" spans="2:8" s="7" customFormat="1" ht="16.8" customHeight="1">
      <c r="B186" s="89"/>
      <c r="C186" s="207" t="s">
        <v>174</v>
      </c>
      <c r="D186" s="208" t="s">
        <v>175</v>
      </c>
      <c r="E186" s="208" t="s">
        <v>35</v>
      </c>
      <c r="F186" s="209">
        <v>365.18</v>
      </c>
      <c r="H186" s="89"/>
    </row>
    <row r="187" spans="2:8" s="1" customFormat="1" ht="16.8" customHeight="1">
      <c r="B187" s="34"/>
      <c r="C187" s="210" t="s">
        <v>35</v>
      </c>
      <c r="D187" s="210" t="s">
        <v>2126</v>
      </c>
      <c r="E187" s="18" t="s">
        <v>35</v>
      </c>
      <c r="F187" s="211">
        <v>0</v>
      </c>
      <c r="H187" s="34"/>
    </row>
    <row r="188" spans="2:8" s="1" customFormat="1" ht="16.8" customHeight="1">
      <c r="B188" s="34"/>
      <c r="C188" s="210" t="s">
        <v>35</v>
      </c>
      <c r="D188" s="210" t="s">
        <v>656</v>
      </c>
      <c r="E188" s="18" t="s">
        <v>35</v>
      </c>
      <c r="F188" s="211">
        <v>0</v>
      </c>
      <c r="H188" s="34"/>
    </row>
    <row r="189" spans="2:8" s="1" customFormat="1" ht="16.8" customHeight="1">
      <c r="B189" s="34"/>
      <c r="C189" s="210" t="s">
        <v>35</v>
      </c>
      <c r="D189" s="210" t="s">
        <v>2104</v>
      </c>
      <c r="E189" s="18" t="s">
        <v>35</v>
      </c>
      <c r="F189" s="211">
        <v>0</v>
      </c>
      <c r="H189" s="34"/>
    </row>
    <row r="190" spans="2:8" s="1" customFormat="1" ht="16.8" customHeight="1">
      <c r="B190" s="34"/>
      <c r="C190" s="210" t="s">
        <v>35</v>
      </c>
      <c r="D190" s="210" t="s">
        <v>2158</v>
      </c>
      <c r="E190" s="18" t="s">
        <v>35</v>
      </c>
      <c r="F190" s="211">
        <v>0</v>
      </c>
      <c r="H190" s="34"/>
    </row>
    <row r="191" spans="2:8" s="1" customFormat="1" ht="16.8" customHeight="1">
      <c r="B191" s="34"/>
      <c r="C191" s="210" t="s">
        <v>35</v>
      </c>
      <c r="D191" s="210" t="s">
        <v>2159</v>
      </c>
      <c r="E191" s="18" t="s">
        <v>35</v>
      </c>
      <c r="F191" s="211">
        <v>156.72999999999999</v>
      </c>
      <c r="H191" s="34"/>
    </row>
    <row r="192" spans="2:8" s="1" customFormat="1" ht="16.8" customHeight="1">
      <c r="B192" s="34"/>
      <c r="C192" s="210" t="s">
        <v>35</v>
      </c>
      <c r="D192" s="210" t="s">
        <v>2160</v>
      </c>
      <c r="E192" s="18" t="s">
        <v>35</v>
      </c>
      <c r="F192" s="211">
        <v>0</v>
      </c>
      <c r="H192" s="34"/>
    </row>
    <row r="193" spans="2:8" s="1" customFormat="1" ht="16.8" customHeight="1">
      <c r="B193" s="34"/>
      <c r="C193" s="210" t="s">
        <v>35</v>
      </c>
      <c r="D193" s="210" t="s">
        <v>2159</v>
      </c>
      <c r="E193" s="18" t="s">
        <v>35</v>
      </c>
      <c r="F193" s="211">
        <v>156.72999999999999</v>
      </c>
      <c r="H193" s="34"/>
    </row>
    <row r="194" spans="2:8" s="1" customFormat="1" ht="16.8" customHeight="1">
      <c r="B194" s="34"/>
      <c r="C194" s="210" t="s">
        <v>35</v>
      </c>
      <c r="D194" s="210" t="s">
        <v>2161</v>
      </c>
      <c r="E194" s="18" t="s">
        <v>35</v>
      </c>
      <c r="F194" s="211">
        <v>0</v>
      </c>
      <c r="H194" s="34"/>
    </row>
    <row r="195" spans="2:8" s="1" customFormat="1" ht="16.8" customHeight="1">
      <c r="B195" s="34"/>
      <c r="C195" s="210" t="s">
        <v>35</v>
      </c>
      <c r="D195" s="210" t="s">
        <v>2162</v>
      </c>
      <c r="E195" s="18" t="s">
        <v>35</v>
      </c>
      <c r="F195" s="211">
        <v>51.72</v>
      </c>
      <c r="H195" s="34"/>
    </row>
    <row r="196" spans="2:8" s="1" customFormat="1" ht="16.8" customHeight="1">
      <c r="B196" s="34"/>
      <c r="C196" s="212" t="s">
        <v>2086</v>
      </c>
      <c r="H196" s="34"/>
    </row>
    <row r="197" spans="2:8" s="1" customFormat="1" ht="16.8" customHeight="1">
      <c r="B197" s="34"/>
      <c r="C197" s="210" t="s">
        <v>829</v>
      </c>
      <c r="D197" s="210" t="s">
        <v>2163</v>
      </c>
      <c r="E197" s="18" t="s">
        <v>442</v>
      </c>
      <c r="F197" s="211">
        <v>365.18</v>
      </c>
      <c r="H197" s="34"/>
    </row>
    <row r="198" spans="2:8" s="7" customFormat="1" ht="16.8" customHeight="1">
      <c r="B198" s="89"/>
      <c r="C198" s="207" t="s">
        <v>177</v>
      </c>
      <c r="D198" s="208" t="s">
        <v>178</v>
      </c>
      <c r="E198" s="208" t="s">
        <v>35</v>
      </c>
      <c r="F198" s="209">
        <v>156.72999999999999</v>
      </c>
      <c r="H198" s="89"/>
    </row>
    <row r="199" spans="2:8" s="1" customFormat="1" ht="16.8" customHeight="1">
      <c r="B199" s="34"/>
      <c r="C199" s="210" t="s">
        <v>35</v>
      </c>
      <c r="D199" s="210" t="s">
        <v>2126</v>
      </c>
      <c r="E199" s="18" t="s">
        <v>35</v>
      </c>
      <c r="F199" s="211">
        <v>0</v>
      </c>
      <c r="H199" s="34"/>
    </row>
    <row r="200" spans="2:8" s="1" customFormat="1" ht="16.8" customHeight="1">
      <c r="B200" s="34"/>
      <c r="C200" s="210" t="s">
        <v>35</v>
      </c>
      <c r="D200" s="210" t="s">
        <v>656</v>
      </c>
      <c r="E200" s="18" t="s">
        <v>35</v>
      </c>
      <c r="F200" s="211">
        <v>0</v>
      </c>
      <c r="H200" s="34"/>
    </row>
    <row r="201" spans="2:8" s="1" customFormat="1" ht="16.8" customHeight="1">
      <c r="B201" s="34"/>
      <c r="C201" s="210" t="s">
        <v>35</v>
      </c>
      <c r="D201" s="210" t="s">
        <v>2164</v>
      </c>
      <c r="E201" s="18" t="s">
        <v>35</v>
      </c>
      <c r="F201" s="211">
        <v>0</v>
      </c>
      <c r="H201" s="34"/>
    </row>
    <row r="202" spans="2:8" s="1" customFormat="1" ht="16.8" customHeight="1">
      <c r="B202" s="34"/>
      <c r="C202" s="210" t="s">
        <v>35</v>
      </c>
      <c r="D202" s="210" t="s">
        <v>2104</v>
      </c>
      <c r="E202" s="18" t="s">
        <v>35</v>
      </c>
      <c r="F202" s="211">
        <v>0</v>
      </c>
      <c r="H202" s="34"/>
    </row>
    <row r="203" spans="2:8" s="1" customFormat="1" ht="16.8" customHeight="1">
      <c r="B203" s="34"/>
      <c r="C203" s="210" t="s">
        <v>35</v>
      </c>
      <c r="D203" s="210" t="s">
        <v>2159</v>
      </c>
      <c r="E203" s="18" t="s">
        <v>35</v>
      </c>
      <c r="F203" s="211">
        <v>156.72999999999999</v>
      </c>
      <c r="H203" s="34"/>
    </row>
    <row r="204" spans="2:8" s="1" customFormat="1" ht="16.8" customHeight="1">
      <c r="B204" s="34"/>
      <c r="C204" s="212" t="s">
        <v>2086</v>
      </c>
      <c r="H204" s="34"/>
    </row>
    <row r="205" spans="2:8" s="1" customFormat="1" ht="16.8" customHeight="1">
      <c r="B205" s="34"/>
      <c r="C205" s="210" t="s">
        <v>839</v>
      </c>
      <c r="D205" s="210" t="s">
        <v>2165</v>
      </c>
      <c r="E205" s="18" t="s">
        <v>442</v>
      </c>
      <c r="F205" s="211">
        <v>156.72999999999999</v>
      </c>
      <c r="H205" s="34"/>
    </row>
    <row r="206" spans="2:8" s="7" customFormat="1" ht="16.8" customHeight="1">
      <c r="B206" s="89"/>
      <c r="C206" s="207" t="s">
        <v>180</v>
      </c>
      <c r="D206" s="208" t="s">
        <v>181</v>
      </c>
      <c r="E206" s="208" t="s">
        <v>35</v>
      </c>
      <c r="F206" s="209">
        <v>208.45</v>
      </c>
      <c r="H206" s="89"/>
    </row>
    <row r="207" spans="2:8" s="1" customFormat="1" ht="16.8" customHeight="1">
      <c r="B207" s="34"/>
      <c r="C207" s="210" t="s">
        <v>35</v>
      </c>
      <c r="D207" s="210" t="s">
        <v>2126</v>
      </c>
      <c r="E207" s="18" t="s">
        <v>35</v>
      </c>
      <c r="F207" s="211">
        <v>0</v>
      </c>
      <c r="H207" s="34"/>
    </row>
    <row r="208" spans="2:8" s="1" customFormat="1" ht="16.8" customHeight="1">
      <c r="B208" s="34"/>
      <c r="C208" s="210" t="s">
        <v>35</v>
      </c>
      <c r="D208" s="210" t="s">
        <v>656</v>
      </c>
      <c r="E208" s="18" t="s">
        <v>35</v>
      </c>
      <c r="F208" s="211">
        <v>0</v>
      </c>
      <c r="H208" s="34"/>
    </row>
    <row r="209" spans="2:8" s="1" customFormat="1" ht="16.8" customHeight="1">
      <c r="B209" s="34"/>
      <c r="C209" s="210" t="s">
        <v>35</v>
      </c>
      <c r="D209" s="210" t="s">
        <v>2104</v>
      </c>
      <c r="E209" s="18" t="s">
        <v>35</v>
      </c>
      <c r="F209" s="211">
        <v>0</v>
      </c>
      <c r="H209" s="34"/>
    </row>
    <row r="210" spans="2:8" s="1" customFormat="1" ht="16.8" customHeight="1">
      <c r="B210" s="34"/>
      <c r="C210" s="210" t="s">
        <v>35</v>
      </c>
      <c r="D210" s="210" t="s">
        <v>2159</v>
      </c>
      <c r="E210" s="18" t="s">
        <v>35</v>
      </c>
      <c r="F210" s="211">
        <v>156.72999999999999</v>
      </c>
      <c r="H210" s="34"/>
    </row>
    <row r="211" spans="2:8" s="1" customFormat="1" ht="16.8" customHeight="1">
      <c r="B211" s="34"/>
      <c r="C211" s="210" t="s">
        <v>35</v>
      </c>
      <c r="D211" s="210" t="s">
        <v>2166</v>
      </c>
      <c r="E211" s="18" t="s">
        <v>35</v>
      </c>
      <c r="F211" s="211">
        <v>0</v>
      </c>
      <c r="H211" s="34"/>
    </row>
    <row r="212" spans="2:8" s="1" customFormat="1" ht="16.8" customHeight="1">
      <c r="B212" s="34"/>
      <c r="C212" s="210" t="s">
        <v>35</v>
      </c>
      <c r="D212" s="210" t="s">
        <v>2162</v>
      </c>
      <c r="E212" s="18" t="s">
        <v>35</v>
      </c>
      <c r="F212" s="211">
        <v>51.72</v>
      </c>
      <c r="H212" s="34"/>
    </row>
    <row r="213" spans="2:8" s="1" customFormat="1" ht="16.8" customHeight="1">
      <c r="B213" s="34"/>
      <c r="C213" s="212" t="s">
        <v>2086</v>
      </c>
      <c r="H213" s="34"/>
    </row>
    <row r="214" spans="2:8" s="1" customFormat="1" ht="16.8" customHeight="1">
      <c r="B214" s="34"/>
      <c r="C214" s="210" t="s">
        <v>751</v>
      </c>
      <c r="D214" s="210" t="s">
        <v>2132</v>
      </c>
      <c r="E214" s="18" t="s">
        <v>442</v>
      </c>
      <c r="F214" s="211">
        <v>208.45</v>
      </c>
      <c r="H214" s="34"/>
    </row>
    <row r="215" spans="2:8" s="7" customFormat="1" ht="16.8" customHeight="1">
      <c r="B215" s="89"/>
      <c r="C215" s="207" t="s">
        <v>183</v>
      </c>
      <c r="D215" s="208" t="s">
        <v>184</v>
      </c>
      <c r="E215" s="208" t="s">
        <v>35</v>
      </c>
      <c r="F215" s="209">
        <v>130.16</v>
      </c>
      <c r="H215" s="89"/>
    </row>
    <row r="216" spans="2:8" s="1" customFormat="1" ht="16.8" customHeight="1">
      <c r="B216" s="34"/>
      <c r="C216" s="210" t="s">
        <v>35</v>
      </c>
      <c r="D216" s="210" t="s">
        <v>2126</v>
      </c>
      <c r="E216" s="18" t="s">
        <v>35</v>
      </c>
      <c r="F216" s="211">
        <v>0</v>
      </c>
      <c r="H216" s="34"/>
    </row>
    <row r="217" spans="2:8" s="1" customFormat="1" ht="16.8" customHeight="1">
      <c r="B217" s="34"/>
      <c r="C217" s="210" t="s">
        <v>35</v>
      </c>
      <c r="D217" s="210" t="s">
        <v>656</v>
      </c>
      <c r="E217" s="18" t="s">
        <v>35</v>
      </c>
      <c r="F217" s="211">
        <v>0</v>
      </c>
      <c r="H217" s="34"/>
    </row>
    <row r="218" spans="2:8" s="1" customFormat="1" ht="16.8" customHeight="1">
      <c r="B218" s="34"/>
      <c r="C218" s="210" t="s">
        <v>35</v>
      </c>
      <c r="D218" s="210" t="s">
        <v>2167</v>
      </c>
      <c r="E218" s="18" t="s">
        <v>35</v>
      </c>
      <c r="F218" s="211">
        <v>0</v>
      </c>
      <c r="H218" s="34"/>
    </row>
    <row r="219" spans="2:8" s="1" customFormat="1" ht="16.8" customHeight="1">
      <c r="B219" s="34"/>
      <c r="C219" s="210" t="s">
        <v>35</v>
      </c>
      <c r="D219" s="210" t="s">
        <v>2168</v>
      </c>
      <c r="E219" s="18" t="s">
        <v>35</v>
      </c>
      <c r="F219" s="211">
        <v>124.79</v>
      </c>
      <c r="H219" s="34"/>
    </row>
    <row r="220" spans="2:8" s="1" customFormat="1" ht="16.8" customHeight="1">
      <c r="B220" s="34"/>
      <c r="C220" s="210" t="s">
        <v>35</v>
      </c>
      <c r="D220" s="210" t="s">
        <v>2169</v>
      </c>
      <c r="E220" s="18" t="s">
        <v>35</v>
      </c>
      <c r="F220" s="211">
        <v>0</v>
      </c>
      <c r="H220" s="34"/>
    </row>
    <row r="221" spans="2:8" s="1" customFormat="1" ht="16.8" customHeight="1">
      <c r="B221" s="34"/>
      <c r="C221" s="210" t="s">
        <v>35</v>
      </c>
      <c r="D221" s="210" t="s">
        <v>2170</v>
      </c>
      <c r="E221" s="18" t="s">
        <v>35</v>
      </c>
      <c r="F221" s="211">
        <v>5.37</v>
      </c>
      <c r="H221" s="34"/>
    </row>
    <row r="222" spans="2:8" s="1" customFormat="1" ht="16.8" customHeight="1">
      <c r="B222" s="34"/>
      <c r="C222" s="212" t="s">
        <v>2086</v>
      </c>
      <c r="H222" s="34"/>
    </row>
    <row r="223" spans="2:8" s="1" customFormat="1" ht="16.8" customHeight="1">
      <c r="B223" s="34"/>
      <c r="C223" s="210" t="s">
        <v>710</v>
      </c>
      <c r="D223" s="210" t="s">
        <v>2134</v>
      </c>
      <c r="E223" s="18" t="s">
        <v>442</v>
      </c>
      <c r="F223" s="211">
        <v>130.16</v>
      </c>
      <c r="H223" s="34"/>
    </row>
    <row r="224" spans="2:8" s="7" customFormat="1" ht="16.8" customHeight="1">
      <c r="B224" s="89"/>
      <c r="C224" s="207" t="s">
        <v>186</v>
      </c>
      <c r="D224" s="208" t="s">
        <v>187</v>
      </c>
      <c r="E224" s="208" t="s">
        <v>35</v>
      </c>
      <c r="F224" s="209">
        <v>214.13499999999999</v>
      </c>
      <c r="H224" s="89"/>
    </row>
    <row r="225" spans="2:8" s="1" customFormat="1" ht="16.8" customHeight="1">
      <c r="B225" s="34"/>
      <c r="C225" s="210" t="s">
        <v>35</v>
      </c>
      <c r="D225" s="210" t="s">
        <v>2126</v>
      </c>
      <c r="E225" s="18" t="s">
        <v>35</v>
      </c>
      <c r="F225" s="211">
        <v>0</v>
      </c>
      <c r="H225" s="34"/>
    </row>
    <row r="226" spans="2:8" s="1" customFormat="1" ht="16.8" customHeight="1">
      <c r="B226" s="34"/>
      <c r="C226" s="210" t="s">
        <v>35</v>
      </c>
      <c r="D226" s="210" t="s">
        <v>656</v>
      </c>
      <c r="E226" s="18" t="s">
        <v>35</v>
      </c>
      <c r="F226" s="211">
        <v>0</v>
      </c>
      <c r="H226" s="34"/>
    </row>
    <row r="227" spans="2:8" s="1" customFormat="1" ht="16.8" customHeight="1">
      <c r="B227" s="34"/>
      <c r="C227" s="210" t="s">
        <v>35</v>
      </c>
      <c r="D227" s="210" t="s">
        <v>2167</v>
      </c>
      <c r="E227" s="18" t="s">
        <v>35</v>
      </c>
      <c r="F227" s="211">
        <v>0</v>
      </c>
      <c r="H227" s="34"/>
    </row>
    <row r="228" spans="2:8" s="1" customFormat="1" ht="16.8" customHeight="1">
      <c r="B228" s="34"/>
      <c r="C228" s="210" t="s">
        <v>35</v>
      </c>
      <c r="D228" s="210" t="s">
        <v>2168</v>
      </c>
      <c r="E228" s="18" t="s">
        <v>35</v>
      </c>
      <c r="F228" s="211">
        <v>124.79</v>
      </c>
      <c r="H228" s="34"/>
    </row>
    <row r="229" spans="2:8" s="1" customFormat="1" ht="16.8" customHeight="1">
      <c r="B229" s="34"/>
      <c r="C229" s="210" t="s">
        <v>35</v>
      </c>
      <c r="D229" s="210" t="s">
        <v>2166</v>
      </c>
      <c r="E229" s="18" t="s">
        <v>35</v>
      </c>
      <c r="F229" s="211">
        <v>0</v>
      </c>
      <c r="H229" s="34"/>
    </row>
    <row r="230" spans="2:8" s="1" customFormat="1" ht="20.399999999999999">
      <c r="B230" s="34"/>
      <c r="C230" s="210" t="s">
        <v>35</v>
      </c>
      <c r="D230" s="210" t="s">
        <v>2171</v>
      </c>
      <c r="E230" s="18" t="s">
        <v>35</v>
      </c>
      <c r="F230" s="211">
        <v>79.921999999999997</v>
      </c>
      <c r="H230" s="34"/>
    </row>
    <row r="231" spans="2:8" s="1" customFormat="1" ht="16.8" customHeight="1">
      <c r="B231" s="34"/>
      <c r="C231" s="210" t="s">
        <v>35</v>
      </c>
      <c r="D231" s="210" t="s">
        <v>2169</v>
      </c>
      <c r="E231" s="18" t="s">
        <v>35</v>
      </c>
      <c r="F231" s="211">
        <v>0</v>
      </c>
      <c r="H231" s="34"/>
    </row>
    <row r="232" spans="2:8" s="1" customFormat="1" ht="16.8" customHeight="1">
      <c r="B232" s="34"/>
      <c r="C232" s="210" t="s">
        <v>35</v>
      </c>
      <c r="D232" s="210" t="s">
        <v>2170</v>
      </c>
      <c r="E232" s="18" t="s">
        <v>35</v>
      </c>
      <c r="F232" s="211">
        <v>5.37</v>
      </c>
      <c r="H232" s="34"/>
    </row>
    <row r="233" spans="2:8" s="1" customFormat="1" ht="16.8" customHeight="1">
      <c r="B233" s="34"/>
      <c r="C233" s="210" t="s">
        <v>35</v>
      </c>
      <c r="D233" s="210" t="s">
        <v>2166</v>
      </c>
      <c r="E233" s="18" t="s">
        <v>35</v>
      </c>
      <c r="F233" s="211">
        <v>0</v>
      </c>
      <c r="H233" s="34"/>
    </row>
    <row r="234" spans="2:8" s="1" customFormat="1" ht="16.8" customHeight="1">
      <c r="B234" s="34"/>
      <c r="C234" s="210" t="s">
        <v>35</v>
      </c>
      <c r="D234" s="210" t="s">
        <v>2172</v>
      </c>
      <c r="E234" s="18" t="s">
        <v>35</v>
      </c>
      <c r="F234" s="211">
        <v>4.0529999999999999</v>
      </c>
      <c r="H234" s="34"/>
    </row>
    <row r="235" spans="2:8" s="1" customFormat="1" ht="16.8" customHeight="1">
      <c r="B235" s="34"/>
      <c r="C235" s="212" t="s">
        <v>2086</v>
      </c>
      <c r="H235" s="34"/>
    </row>
    <row r="236" spans="2:8" s="1" customFormat="1" ht="16.8" customHeight="1">
      <c r="B236" s="34"/>
      <c r="C236" s="210" t="s">
        <v>829</v>
      </c>
      <c r="D236" s="210" t="s">
        <v>2163</v>
      </c>
      <c r="E236" s="18" t="s">
        <v>442</v>
      </c>
      <c r="F236" s="211">
        <v>214.13499999999999</v>
      </c>
      <c r="H236" s="34"/>
    </row>
    <row r="237" spans="2:8" s="1" customFormat="1" ht="16.8" customHeight="1">
      <c r="B237" s="34"/>
      <c r="C237" s="210" t="s">
        <v>751</v>
      </c>
      <c r="D237" s="210" t="s">
        <v>2132</v>
      </c>
      <c r="E237" s="18" t="s">
        <v>442</v>
      </c>
      <c r="F237" s="211">
        <v>214.13499999999999</v>
      </c>
      <c r="H237" s="34"/>
    </row>
    <row r="238" spans="2:8" s="7" customFormat="1" ht="16.8" customHeight="1">
      <c r="B238" s="89"/>
      <c r="C238" s="207" t="s">
        <v>189</v>
      </c>
      <c r="D238" s="208" t="s">
        <v>190</v>
      </c>
      <c r="E238" s="208" t="s">
        <v>35</v>
      </c>
      <c r="F238" s="209">
        <v>5.37</v>
      </c>
      <c r="H238" s="89"/>
    </row>
    <row r="239" spans="2:8" s="1" customFormat="1" ht="16.8" customHeight="1">
      <c r="B239" s="34"/>
      <c r="C239" s="210" t="s">
        <v>35</v>
      </c>
      <c r="D239" s="210" t="s">
        <v>2126</v>
      </c>
      <c r="E239" s="18" t="s">
        <v>35</v>
      </c>
      <c r="F239" s="211">
        <v>0</v>
      </c>
      <c r="H239" s="34"/>
    </row>
    <row r="240" spans="2:8" s="1" customFormat="1" ht="16.8" customHeight="1">
      <c r="B240" s="34"/>
      <c r="C240" s="210" t="s">
        <v>35</v>
      </c>
      <c r="D240" s="210" t="s">
        <v>656</v>
      </c>
      <c r="E240" s="18" t="s">
        <v>35</v>
      </c>
      <c r="F240" s="211">
        <v>0</v>
      </c>
      <c r="H240" s="34"/>
    </row>
    <row r="241" spans="2:8" s="1" customFormat="1" ht="16.8" customHeight="1">
      <c r="B241" s="34"/>
      <c r="C241" s="210" t="s">
        <v>35</v>
      </c>
      <c r="D241" s="210" t="s">
        <v>2169</v>
      </c>
      <c r="E241" s="18" t="s">
        <v>35</v>
      </c>
      <c r="F241" s="211">
        <v>0</v>
      </c>
      <c r="H241" s="34"/>
    </row>
    <row r="242" spans="2:8" s="1" customFormat="1" ht="16.8" customHeight="1">
      <c r="B242" s="34"/>
      <c r="C242" s="210" t="s">
        <v>35</v>
      </c>
      <c r="D242" s="210" t="s">
        <v>2170</v>
      </c>
      <c r="E242" s="18" t="s">
        <v>35</v>
      </c>
      <c r="F242" s="211">
        <v>5.37</v>
      </c>
      <c r="H242" s="34"/>
    </row>
    <row r="243" spans="2:8" s="1" customFormat="1" ht="16.8" customHeight="1">
      <c r="B243" s="34"/>
      <c r="C243" s="212" t="s">
        <v>2086</v>
      </c>
      <c r="H243" s="34"/>
    </row>
    <row r="244" spans="2:8" s="1" customFormat="1" ht="16.8" customHeight="1">
      <c r="B244" s="34"/>
      <c r="C244" s="210" t="s">
        <v>868</v>
      </c>
      <c r="D244" s="210" t="s">
        <v>2173</v>
      </c>
      <c r="E244" s="18" t="s">
        <v>442</v>
      </c>
      <c r="F244" s="211">
        <v>5.37</v>
      </c>
      <c r="H244" s="34"/>
    </row>
    <row r="245" spans="2:8" s="7" customFormat="1" ht="16.8" customHeight="1">
      <c r="B245" s="89"/>
      <c r="C245" s="207" t="s">
        <v>192</v>
      </c>
      <c r="D245" s="208" t="s">
        <v>193</v>
      </c>
      <c r="E245" s="208" t="s">
        <v>35</v>
      </c>
      <c r="F245" s="209">
        <v>124.79</v>
      </c>
      <c r="H245" s="89"/>
    </row>
    <row r="246" spans="2:8" s="1" customFormat="1" ht="16.8" customHeight="1">
      <c r="B246" s="34"/>
      <c r="C246" s="210" t="s">
        <v>35</v>
      </c>
      <c r="D246" s="210" t="s">
        <v>2126</v>
      </c>
      <c r="E246" s="18" t="s">
        <v>35</v>
      </c>
      <c r="F246" s="211">
        <v>0</v>
      </c>
      <c r="H246" s="34"/>
    </row>
    <row r="247" spans="2:8" s="1" customFormat="1" ht="16.8" customHeight="1">
      <c r="B247" s="34"/>
      <c r="C247" s="210" t="s">
        <v>35</v>
      </c>
      <c r="D247" s="210" t="s">
        <v>656</v>
      </c>
      <c r="E247" s="18" t="s">
        <v>35</v>
      </c>
      <c r="F247" s="211">
        <v>0</v>
      </c>
      <c r="H247" s="34"/>
    </row>
    <row r="248" spans="2:8" s="1" customFormat="1" ht="16.8" customHeight="1">
      <c r="B248" s="34"/>
      <c r="C248" s="210" t="s">
        <v>35</v>
      </c>
      <c r="D248" s="210" t="s">
        <v>2167</v>
      </c>
      <c r="E248" s="18" t="s">
        <v>35</v>
      </c>
      <c r="F248" s="211">
        <v>0</v>
      </c>
      <c r="H248" s="34"/>
    </row>
    <row r="249" spans="2:8" s="1" customFormat="1" ht="16.8" customHeight="1">
      <c r="B249" s="34"/>
      <c r="C249" s="210" t="s">
        <v>35</v>
      </c>
      <c r="D249" s="210" t="s">
        <v>2168</v>
      </c>
      <c r="E249" s="18" t="s">
        <v>35</v>
      </c>
      <c r="F249" s="211">
        <v>124.79</v>
      </c>
      <c r="H249" s="34"/>
    </row>
    <row r="250" spans="2:8" s="1" customFormat="1" ht="16.8" customHeight="1">
      <c r="B250" s="34"/>
      <c r="C250" s="212" t="s">
        <v>2086</v>
      </c>
      <c r="H250" s="34"/>
    </row>
    <row r="251" spans="2:8" s="1" customFormat="1" ht="20.399999999999999">
      <c r="B251" s="34"/>
      <c r="C251" s="210" t="s">
        <v>878</v>
      </c>
      <c r="D251" s="210" t="s">
        <v>2174</v>
      </c>
      <c r="E251" s="18" t="s">
        <v>442</v>
      </c>
      <c r="F251" s="211">
        <v>124.79</v>
      </c>
      <c r="H251" s="34"/>
    </row>
    <row r="252" spans="2:8" s="7" customFormat="1" ht="16.8" customHeight="1">
      <c r="B252" s="89"/>
      <c r="C252" s="207" t="s">
        <v>195</v>
      </c>
      <c r="D252" s="208" t="s">
        <v>196</v>
      </c>
      <c r="E252" s="208" t="s">
        <v>35</v>
      </c>
      <c r="F252" s="209">
        <v>441.53800000000001</v>
      </c>
      <c r="H252" s="89"/>
    </row>
    <row r="253" spans="2:8" s="1" customFormat="1" ht="16.8" customHeight="1">
      <c r="B253" s="34"/>
      <c r="C253" s="210" t="s">
        <v>35</v>
      </c>
      <c r="D253" s="210" t="s">
        <v>2126</v>
      </c>
      <c r="E253" s="18" t="s">
        <v>35</v>
      </c>
      <c r="F253" s="211">
        <v>0</v>
      </c>
      <c r="H253" s="34"/>
    </row>
    <row r="254" spans="2:8" s="1" customFormat="1" ht="16.8" customHeight="1">
      <c r="B254" s="34"/>
      <c r="C254" s="210" t="s">
        <v>35</v>
      </c>
      <c r="D254" s="210" t="s">
        <v>656</v>
      </c>
      <c r="E254" s="18" t="s">
        <v>35</v>
      </c>
      <c r="F254" s="211">
        <v>0</v>
      </c>
      <c r="H254" s="34"/>
    </row>
    <row r="255" spans="2:8" s="1" customFormat="1" ht="16.8" customHeight="1">
      <c r="B255" s="34"/>
      <c r="C255" s="210" t="s">
        <v>35</v>
      </c>
      <c r="D255" s="210" t="s">
        <v>2175</v>
      </c>
      <c r="E255" s="18" t="s">
        <v>35</v>
      </c>
      <c r="F255" s="211">
        <v>0</v>
      </c>
      <c r="H255" s="34"/>
    </row>
    <row r="256" spans="2:8" s="1" customFormat="1" ht="16.8" customHeight="1">
      <c r="B256" s="34"/>
      <c r="C256" s="210" t="s">
        <v>35</v>
      </c>
      <c r="D256" s="210" t="s">
        <v>2176</v>
      </c>
      <c r="E256" s="18" t="s">
        <v>35</v>
      </c>
      <c r="F256" s="211">
        <v>296.25</v>
      </c>
      <c r="H256" s="34"/>
    </row>
    <row r="257" spans="2:8" s="1" customFormat="1" ht="16.8" customHeight="1">
      <c r="B257" s="34"/>
      <c r="C257" s="210" t="s">
        <v>35</v>
      </c>
      <c r="D257" s="210" t="s">
        <v>2177</v>
      </c>
      <c r="E257" s="18" t="s">
        <v>35</v>
      </c>
      <c r="F257" s="211">
        <v>21.83</v>
      </c>
      <c r="H257" s="34"/>
    </row>
    <row r="258" spans="2:8" s="1" customFormat="1" ht="16.8" customHeight="1">
      <c r="B258" s="34"/>
      <c r="C258" s="210" t="s">
        <v>35</v>
      </c>
      <c r="D258" s="210" t="s">
        <v>2166</v>
      </c>
      <c r="E258" s="18" t="s">
        <v>35</v>
      </c>
      <c r="F258" s="211">
        <v>0</v>
      </c>
      <c r="H258" s="34"/>
    </row>
    <row r="259" spans="2:8" s="1" customFormat="1" ht="20.399999999999999">
      <c r="B259" s="34"/>
      <c r="C259" s="210" t="s">
        <v>35</v>
      </c>
      <c r="D259" s="210" t="s">
        <v>2178</v>
      </c>
      <c r="E259" s="18" t="s">
        <v>35</v>
      </c>
      <c r="F259" s="211">
        <v>123.458</v>
      </c>
      <c r="H259" s="34"/>
    </row>
    <row r="260" spans="2:8" s="1" customFormat="1" ht="16.8" customHeight="1">
      <c r="B260" s="34"/>
      <c r="C260" s="212" t="s">
        <v>2086</v>
      </c>
      <c r="H260" s="34"/>
    </row>
    <row r="261" spans="2:8" s="1" customFormat="1" ht="16.8" customHeight="1">
      <c r="B261" s="34"/>
      <c r="C261" s="210" t="s">
        <v>697</v>
      </c>
      <c r="D261" s="210" t="s">
        <v>2131</v>
      </c>
      <c r="E261" s="18" t="s">
        <v>442</v>
      </c>
      <c r="F261" s="211">
        <v>441.53800000000001</v>
      </c>
      <c r="H261" s="34"/>
    </row>
    <row r="262" spans="2:8" s="1" customFormat="1" ht="16.8" customHeight="1">
      <c r="B262" s="34"/>
      <c r="C262" s="210" t="s">
        <v>751</v>
      </c>
      <c r="D262" s="210" t="s">
        <v>2132</v>
      </c>
      <c r="E262" s="18" t="s">
        <v>442</v>
      </c>
      <c r="F262" s="211">
        <v>441.53800000000001</v>
      </c>
      <c r="H262" s="34"/>
    </row>
    <row r="263" spans="2:8" s="7" customFormat="1" ht="16.8" customHeight="1">
      <c r="B263" s="89"/>
      <c r="C263" s="207" t="s">
        <v>198</v>
      </c>
      <c r="D263" s="208" t="s">
        <v>199</v>
      </c>
      <c r="E263" s="208" t="s">
        <v>35</v>
      </c>
      <c r="F263" s="209">
        <v>1.91</v>
      </c>
      <c r="H263" s="89"/>
    </row>
    <row r="264" spans="2:8" s="1" customFormat="1" ht="16.8" customHeight="1">
      <c r="B264" s="34"/>
      <c r="C264" s="210" t="s">
        <v>35</v>
      </c>
      <c r="D264" s="210" t="s">
        <v>2126</v>
      </c>
      <c r="E264" s="18" t="s">
        <v>35</v>
      </c>
      <c r="F264" s="211">
        <v>0</v>
      </c>
      <c r="H264" s="34"/>
    </row>
    <row r="265" spans="2:8" s="1" customFormat="1" ht="16.8" customHeight="1">
      <c r="B265" s="34"/>
      <c r="C265" s="210" t="s">
        <v>35</v>
      </c>
      <c r="D265" s="210" t="s">
        <v>2175</v>
      </c>
      <c r="E265" s="18" t="s">
        <v>35</v>
      </c>
      <c r="F265" s="211">
        <v>0</v>
      </c>
      <c r="H265" s="34"/>
    </row>
    <row r="266" spans="2:8" s="1" customFormat="1" ht="16.8" customHeight="1">
      <c r="B266" s="34"/>
      <c r="C266" s="210" t="s">
        <v>35</v>
      </c>
      <c r="D266" s="210" t="s">
        <v>2179</v>
      </c>
      <c r="E266" s="18" t="s">
        <v>35</v>
      </c>
      <c r="F266" s="211">
        <v>0</v>
      </c>
      <c r="H266" s="34"/>
    </row>
    <row r="267" spans="2:8" s="1" customFormat="1" ht="16.8" customHeight="1">
      <c r="B267" s="34"/>
      <c r="C267" s="210" t="s">
        <v>35</v>
      </c>
      <c r="D267" s="210" t="s">
        <v>2180</v>
      </c>
      <c r="E267" s="18" t="s">
        <v>35</v>
      </c>
      <c r="F267" s="211">
        <v>1.91</v>
      </c>
      <c r="H267" s="34"/>
    </row>
    <row r="268" spans="2:8" s="1" customFormat="1" ht="16.8" customHeight="1">
      <c r="B268" s="34"/>
      <c r="C268" s="212" t="s">
        <v>2086</v>
      </c>
      <c r="H268" s="34"/>
    </row>
    <row r="269" spans="2:8" s="1" customFormat="1" ht="20.399999999999999">
      <c r="B269" s="34"/>
      <c r="C269" s="210" t="s">
        <v>899</v>
      </c>
      <c r="D269" s="210" t="s">
        <v>2181</v>
      </c>
      <c r="E269" s="18" t="s">
        <v>442</v>
      </c>
      <c r="F269" s="211">
        <v>1.91</v>
      </c>
      <c r="H269" s="34"/>
    </row>
    <row r="270" spans="2:8" s="1" customFormat="1" ht="16.8" customHeight="1">
      <c r="B270" s="34"/>
      <c r="C270" s="210" t="s">
        <v>930</v>
      </c>
      <c r="D270" s="210" t="s">
        <v>2182</v>
      </c>
      <c r="E270" s="18" t="s">
        <v>442</v>
      </c>
      <c r="F270" s="211">
        <v>1.91</v>
      </c>
      <c r="H270" s="34"/>
    </row>
    <row r="271" spans="2:8" s="7" customFormat="1" ht="16.8" customHeight="1">
      <c r="B271" s="89"/>
      <c r="C271" s="207" t="s">
        <v>2183</v>
      </c>
      <c r="D271" s="208" t="s">
        <v>2184</v>
      </c>
      <c r="E271" s="208" t="s">
        <v>35</v>
      </c>
      <c r="F271" s="209">
        <v>298.16000000000003</v>
      </c>
      <c r="H271" s="89"/>
    </row>
    <row r="272" spans="2:8" s="1" customFormat="1" ht="16.8" customHeight="1">
      <c r="B272" s="34"/>
      <c r="C272" s="210" t="s">
        <v>35</v>
      </c>
      <c r="D272" s="210" t="s">
        <v>2126</v>
      </c>
      <c r="E272" s="18" t="s">
        <v>35</v>
      </c>
      <c r="F272" s="211">
        <v>0</v>
      </c>
      <c r="H272" s="34"/>
    </row>
    <row r="273" spans="2:8" s="1" customFormat="1" ht="16.8" customHeight="1">
      <c r="B273" s="34"/>
      <c r="C273" s="210" t="s">
        <v>35</v>
      </c>
      <c r="D273" s="210" t="s">
        <v>656</v>
      </c>
      <c r="E273" s="18" t="s">
        <v>35</v>
      </c>
      <c r="F273" s="211">
        <v>0</v>
      </c>
      <c r="H273" s="34"/>
    </row>
    <row r="274" spans="2:8" s="1" customFormat="1" ht="16.8" customHeight="1">
      <c r="B274" s="34"/>
      <c r="C274" s="210" t="s">
        <v>35</v>
      </c>
      <c r="D274" s="210" t="s">
        <v>2175</v>
      </c>
      <c r="E274" s="18" t="s">
        <v>35</v>
      </c>
      <c r="F274" s="211">
        <v>0</v>
      </c>
      <c r="H274" s="34"/>
    </row>
    <row r="275" spans="2:8" s="1" customFormat="1" ht="16.8" customHeight="1">
      <c r="B275" s="34"/>
      <c r="C275" s="210" t="s">
        <v>35</v>
      </c>
      <c r="D275" s="210" t="s">
        <v>2176</v>
      </c>
      <c r="E275" s="18" t="s">
        <v>35</v>
      </c>
      <c r="F275" s="211">
        <v>296.25</v>
      </c>
      <c r="H275" s="34"/>
    </row>
    <row r="276" spans="2:8" s="1" customFormat="1" ht="16.8" customHeight="1">
      <c r="B276" s="34"/>
      <c r="C276" s="210" t="s">
        <v>35</v>
      </c>
      <c r="D276" s="210" t="s">
        <v>2180</v>
      </c>
      <c r="E276" s="18" t="s">
        <v>35</v>
      </c>
      <c r="F276" s="211">
        <v>1.91</v>
      </c>
      <c r="H276" s="34"/>
    </row>
    <row r="277" spans="2:8" s="7" customFormat="1" ht="16.8" customHeight="1">
      <c r="B277" s="89"/>
      <c r="C277" s="207" t="s">
        <v>2185</v>
      </c>
      <c r="D277" s="208" t="s">
        <v>2186</v>
      </c>
      <c r="E277" s="208" t="s">
        <v>35</v>
      </c>
      <c r="F277" s="209">
        <v>296.25</v>
      </c>
      <c r="H277" s="89"/>
    </row>
    <row r="278" spans="2:8" s="1" customFormat="1" ht="16.8" customHeight="1">
      <c r="B278" s="34"/>
      <c r="C278" s="210" t="s">
        <v>35</v>
      </c>
      <c r="D278" s="210" t="s">
        <v>2176</v>
      </c>
      <c r="E278" s="18" t="s">
        <v>35</v>
      </c>
      <c r="F278" s="211">
        <v>296.25</v>
      </c>
      <c r="H278" s="34"/>
    </row>
    <row r="279" spans="2:8" s="7" customFormat="1" ht="16.8" customHeight="1">
      <c r="B279" s="89"/>
      <c r="C279" s="207" t="s">
        <v>270</v>
      </c>
      <c r="D279" s="208" t="s">
        <v>271</v>
      </c>
      <c r="E279" s="208" t="s">
        <v>35</v>
      </c>
      <c r="F279" s="209">
        <v>10.949</v>
      </c>
      <c r="H279" s="89"/>
    </row>
    <row r="280" spans="2:8" s="1" customFormat="1" ht="16.8" customHeight="1">
      <c r="B280" s="34"/>
      <c r="C280" s="210" t="s">
        <v>35</v>
      </c>
      <c r="D280" s="210" t="s">
        <v>2126</v>
      </c>
      <c r="E280" s="18" t="s">
        <v>35</v>
      </c>
      <c r="F280" s="211">
        <v>0</v>
      </c>
      <c r="H280" s="34"/>
    </row>
    <row r="281" spans="2:8" s="1" customFormat="1" ht="16.8" customHeight="1">
      <c r="B281" s="34"/>
      <c r="C281" s="210" t="s">
        <v>35</v>
      </c>
      <c r="D281" s="210" t="s">
        <v>656</v>
      </c>
      <c r="E281" s="18" t="s">
        <v>35</v>
      </c>
      <c r="F281" s="211">
        <v>0</v>
      </c>
      <c r="H281" s="34"/>
    </row>
    <row r="282" spans="2:8" s="1" customFormat="1" ht="16.8" customHeight="1">
      <c r="B282" s="34"/>
      <c r="C282" s="210" t="s">
        <v>35</v>
      </c>
      <c r="D282" s="210" t="s">
        <v>2187</v>
      </c>
      <c r="E282" s="18" t="s">
        <v>35</v>
      </c>
      <c r="F282" s="211">
        <v>0</v>
      </c>
      <c r="H282" s="34"/>
    </row>
    <row r="283" spans="2:8" s="1" customFormat="1" ht="16.8" customHeight="1">
      <c r="B283" s="34"/>
      <c r="C283" s="210" t="s">
        <v>35</v>
      </c>
      <c r="D283" s="210" t="s">
        <v>2188</v>
      </c>
      <c r="E283" s="18" t="s">
        <v>35</v>
      </c>
      <c r="F283" s="211">
        <v>5.57</v>
      </c>
      <c r="H283" s="34"/>
    </row>
    <row r="284" spans="2:8" s="1" customFormat="1" ht="16.8" customHeight="1">
      <c r="B284" s="34"/>
      <c r="C284" s="210" t="s">
        <v>35</v>
      </c>
      <c r="D284" s="210" t="s">
        <v>2166</v>
      </c>
      <c r="E284" s="18" t="s">
        <v>35</v>
      </c>
      <c r="F284" s="211">
        <v>0</v>
      </c>
      <c r="H284" s="34"/>
    </row>
    <row r="285" spans="2:8" s="1" customFormat="1" ht="16.8" customHeight="1">
      <c r="B285" s="34"/>
      <c r="C285" s="210" t="s">
        <v>35</v>
      </c>
      <c r="D285" s="210" t="s">
        <v>2189</v>
      </c>
      <c r="E285" s="18" t="s">
        <v>35</v>
      </c>
      <c r="F285" s="211">
        <v>5.3789999999999996</v>
      </c>
      <c r="H285" s="34"/>
    </row>
    <row r="286" spans="2:8" s="1" customFormat="1" ht="16.8" customHeight="1">
      <c r="B286" s="34"/>
      <c r="C286" s="212" t="s">
        <v>2086</v>
      </c>
      <c r="H286" s="34"/>
    </row>
    <row r="287" spans="2:8" s="1" customFormat="1" ht="16.8" customHeight="1">
      <c r="B287" s="34"/>
      <c r="C287" s="210" t="s">
        <v>937</v>
      </c>
      <c r="D287" s="210" t="s">
        <v>2190</v>
      </c>
      <c r="E287" s="18" t="s">
        <v>442</v>
      </c>
      <c r="F287" s="211">
        <v>10.949</v>
      </c>
      <c r="H287" s="34"/>
    </row>
    <row r="288" spans="2:8" s="1" customFormat="1" ht="16.8" customHeight="1">
      <c r="B288" s="34"/>
      <c r="C288" s="210" t="s">
        <v>751</v>
      </c>
      <c r="D288" s="210" t="s">
        <v>2132</v>
      </c>
      <c r="E288" s="18" t="s">
        <v>442</v>
      </c>
      <c r="F288" s="211">
        <v>10.949</v>
      </c>
      <c r="H288" s="34"/>
    </row>
    <row r="289" spans="2:8" s="7" customFormat="1" ht="16.8" customHeight="1">
      <c r="B289" s="89"/>
      <c r="C289" s="207" t="s">
        <v>274</v>
      </c>
      <c r="D289" s="208" t="s">
        <v>275</v>
      </c>
      <c r="E289" s="208" t="s">
        <v>35</v>
      </c>
      <c r="F289" s="209">
        <v>5.57</v>
      </c>
      <c r="H289" s="89"/>
    </row>
    <row r="290" spans="2:8" s="1" customFormat="1" ht="16.8" customHeight="1">
      <c r="B290" s="34"/>
      <c r="C290" s="210" t="s">
        <v>35</v>
      </c>
      <c r="D290" s="210" t="s">
        <v>2126</v>
      </c>
      <c r="E290" s="18" t="s">
        <v>35</v>
      </c>
      <c r="F290" s="211">
        <v>0</v>
      </c>
      <c r="H290" s="34"/>
    </row>
    <row r="291" spans="2:8" s="1" customFormat="1" ht="16.8" customHeight="1">
      <c r="B291" s="34"/>
      <c r="C291" s="210" t="s">
        <v>35</v>
      </c>
      <c r="D291" s="210" t="s">
        <v>656</v>
      </c>
      <c r="E291" s="18" t="s">
        <v>35</v>
      </c>
      <c r="F291" s="211">
        <v>0</v>
      </c>
      <c r="H291" s="34"/>
    </row>
    <row r="292" spans="2:8" s="1" customFormat="1" ht="16.8" customHeight="1">
      <c r="B292" s="34"/>
      <c r="C292" s="210" t="s">
        <v>35</v>
      </c>
      <c r="D292" s="210" t="s">
        <v>2187</v>
      </c>
      <c r="E292" s="18" t="s">
        <v>35</v>
      </c>
      <c r="F292" s="211">
        <v>0</v>
      </c>
      <c r="H292" s="34"/>
    </row>
    <row r="293" spans="2:8" s="1" customFormat="1" ht="16.8" customHeight="1">
      <c r="B293" s="34"/>
      <c r="C293" s="210" t="s">
        <v>35</v>
      </c>
      <c r="D293" s="210" t="s">
        <v>2188</v>
      </c>
      <c r="E293" s="18" t="s">
        <v>35</v>
      </c>
      <c r="F293" s="211">
        <v>5.57</v>
      </c>
      <c r="H293" s="34"/>
    </row>
    <row r="294" spans="2:8" s="1" customFormat="1" ht="16.8" customHeight="1">
      <c r="B294" s="34"/>
      <c r="C294" s="212" t="s">
        <v>2086</v>
      </c>
      <c r="H294" s="34"/>
    </row>
    <row r="295" spans="2:8" s="1" customFormat="1" ht="16.8" customHeight="1">
      <c r="B295" s="34"/>
      <c r="C295" s="210" t="s">
        <v>949</v>
      </c>
      <c r="D295" s="210" t="s">
        <v>2191</v>
      </c>
      <c r="E295" s="18" t="s">
        <v>442</v>
      </c>
      <c r="F295" s="211">
        <v>5.57</v>
      </c>
      <c r="H295" s="34"/>
    </row>
    <row r="296" spans="2:8" s="1" customFormat="1" ht="16.8" customHeight="1">
      <c r="B296" s="34"/>
      <c r="C296" s="210" t="s">
        <v>954</v>
      </c>
      <c r="D296" s="210" t="s">
        <v>2192</v>
      </c>
      <c r="E296" s="18" t="s">
        <v>442</v>
      </c>
      <c r="F296" s="211">
        <v>5.57</v>
      </c>
      <c r="H296" s="34"/>
    </row>
    <row r="297" spans="2:8" s="1" customFormat="1" ht="16.8" customHeight="1">
      <c r="B297" s="34"/>
      <c r="C297" s="210" t="s">
        <v>959</v>
      </c>
      <c r="D297" s="210" t="s">
        <v>2193</v>
      </c>
      <c r="E297" s="18" t="s">
        <v>442</v>
      </c>
      <c r="F297" s="211">
        <v>5.57</v>
      </c>
      <c r="H297" s="34"/>
    </row>
    <row r="298" spans="2:8" s="1" customFormat="1" ht="16.8" customHeight="1">
      <c r="B298" s="34"/>
      <c r="C298" s="210" t="s">
        <v>944</v>
      </c>
      <c r="D298" s="210" t="s">
        <v>2194</v>
      </c>
      <c r="E298" s="18" t="s">
        <v>442</v>
      </c>
      <c r="F298" s="211">
        <v>5.57</v>
      </c>
      <c r="H298" s="34"/>
    </row>
    <row r="299" spans="2:8" s="7" customFormat="1" ht="16.8" customHeight="1">
      <c r="B299" s="89"/>
      <c r="C299" s="207" t="s">
        <v>278</v>
      </c>
      <c r="D299" s="208" t="s">
        <v>279</v>
      </c>
      <c r="E299" s="208" t="s">
        <v>35</v>
      </c>
      <c r="F299" s="209">
        <v>319.99</v>
      </c>
      <c r="H299" s="89"/>
    </row>
    <row r="300" spans="2:8" s="1" customFormat="1" ht="16.8" customHeight="1">
      <c r="B300" s="34"/>
      <c r="C300" s="210" t="s">
        <v>35</v>
      </c>
      <c r="D300" s="210" t="s">
        <v>2126</v>
      </c>
      <c r="E300" s="18" t="s">
        <v>35</v>
      </c>
      <c r="F300" s="211">
        <v>0</v>
      </c>
      <c r="H300" s="34"/>
    </row>
    <row r="301" spans="2:8" s="1" customFormat="1" ht="16.8" customHeight="1">
      <c r="B301" s="34"/>
      <c r="C301" s="210" t="s">
        <v>35</v>
      </c>
      <c r="D301" s="210" t="s">
        <v>656</v>
      </c>
      <c r="E301" s="18" t="s">
        <v>35</v>
      </c>
      <c r="F301" s="211">
        <v>0</v>
      </c>
      <c r="H301" s="34"/>
    </row>
    <row r="302" spans="2:8" s="1" customFormat="1" ht="16.8" customHeight="1">
      <c r="B302" s="34"/>
      <c r="C302" s="210" t="s">
        <v>35</v>
      </c>
      <c r="D302" s="210" t="s">
        <v>2175</v>
      </c>
      <c r="E302" s="18" t="s">
        <v>35</v>
      </c>
      <c r="F302" s="211">
        <v>0</v>
      </c>
      <c r="H302" s="34"/>
    </row>
    <row r="303" spans="2:8" s="1" customFormat="1" ht="16.8" customHeight="1">
      <c r="B303" s="34"/>
      <c r="C303" s="210" t="s">
        <v>35</v>
      </c>
      <c r="D303" s="210" t="s">
        <v>2176</v>
      </c>
      <c r="E303" s="18" t="s">
        <v>35</v>
      </c>
      <c r="F303" s="211">
        <v>296.25</v>
      </c>
      <c r="H303" s="34"/>
    </row>
    <row r="304" spans="2:8" s="1" customFormat="1" ht="16.8" customHeight="1">
      <c r="B304" s="34"/>
      <c r="C304" s="210" t="s">
        <v>35</v>
      </c>
      <c r="D304" s="210" t="s">
        <v>2180</v>
      </c>
      <c r="E304" s="18" t="s">
        <v>35</v>
      </c>
      <c r="F304" s="211">
        <v>1.91</v>
      </c>
      <c r="H304" s="34"/>
    </row>
    <row r="305" spans="2:8" s="1" customFormat="1" ht="16.8" customHeight="1">
      <c r="B305" s="34"/>
      <c r="C305" s="210" t="s">
        <v>35</v>
      </c>
      <c r="D305" s="210" t="s">
        <v>2177</v>
      </c>
      <c r="E305" s="18" t="s">
        <v>35</v>
      </c>
      <c r="F305" s="211">
        <v>21.83</v>
      </c>
      <c r="H305" s="34"/>
    </row>
    <row r="306" spans="2:8" s="1" customFormat="1" ht="16.8" customHeight="1">
      <c r="B306" s="34"/>
      <c r="C306" s="212" t="s">
        <v>2086</v>
      </c>
      <c r="H306" s="34"/>
    </row>
    <row r="307" spans="2:8" s="1" customFormat="1" ht="16.8" customHeight="1">
      <c r="B307" s="34"/>
      <c r="C307" s="210" t="s">
        <v>908</v>
      </c>
      <c r="D307" s="210" t="s">
        <v>2195</v>
      </c>
      <c r="E307" s="18" t="s">
        <v>442</v>
      </c>
      <c r="F307" s="211">
        <v>319.99</v>
      </c>
      <c r="H307" s="34"/>
    </row>
    <row r="308" spans="2:8" s="1" customFormat="1" ht="20.399999999999999">
      <c r="B308" s="34"/>
      <c r="C308" s="210" t="s">
        <v>923</v>
      </c>
      <c r="D308" s="210" t="s">
        <v>2196</v>
      </c>
      <c r="E308" s="18" t="s">
        <v>442</v>
      </c>
      <c r="F308" s="211">
        <v>319.99</v>
      </c>
      <c r="H308" s="34"/>
    </row>
    <row r="309" spans="2:8" s="7" customFormat="1" ht="16.8" customHeight="1">
      <c r="B309" s="89"/>
      <c r="C309" s="207" t="s">
        <v>282</v>
      </c>
      <c r="D309" s="208" t="s">
        <v>283</v>
      </c>
      <c r="E309" s="208" t="s">
        <v>35</v>
      </c>
      <c r="F309" s="209">
        <v>296.25</v>
      </c>
      <c r="H309" s="89"/>
    </row>
    <row r="310" spans="2:8" s="1" customFormat="1" ht="16.8" customHeight="1">
      <c r="B310" s="34"/>
      <c r="C310" s="210" t="s">
        <v>35</v>
      </c>
      <c r="D310" s="210" t="s">
        <v>2176</v>
      </c>
      <c r="E310" s="18" t="s">
        <v>35</v>
      </c>
      <c r="F310" s="211">
        <v>296.25</v>
      </c>
      <c r="H310" s="34"/>
    </row>
    <row r="311" spans="2:8" s="1" customFormat="1" ht="16.8" customHeight="1">
      <c r="B311" s="34"/>
      <c r="C311" s="212" t="s">
        <v>2086</v>
      </c>
      <c r="H311" s="34"/>
    </row>
    <row r="312" spans="2:8" s="1" customFormat="1" ht="16.8" customHeight="1">
      <c r="B312" s="34"/>
      <c r="C312" s="210" t="s">
        <v>913</v>
      </c>
      <c r="D312" s="210" t="s">
        <v>914</v>
      </c>
      <c r="E312" s="18" t="s">
        <v>442</v>
      </c>
      <c r="F312" s="211">
        <v>299.21300000000002</v>
      </c>
      <c r="H312" s="34"/>
    </row>
    <row r="313" spans="2:8" s="7" customFormat="1" ht="16.8" customHeight="1">
      <c r="B313" s="89"/>
      <c r="C313" s="207" t="s">
        <v>286</v>
      </c>
      <c r="D313" s="208" t="s">
        <v>287</v>
      </c>
      <c r="E313" s="208" t="s">
        <v>35</v>
      </c>
      <c r="F313" s="209">
        <v>21.83</v>
      </c>
      <c r="H313" s="89"/>
    </row>
    <row r="314" spans="2:8" s="1" customFormat="1" ht="16.8" customHeight="1">
      <c r="B314" s="34"/>
      <c r="C314" s="210" t="s">
        <v>35</v>
      </c>
      <c r="D314" s="210" t="s">
        <v>2177</v>
      </c>
      <c r="E314" s="18" t="s">
        <v>35</v>
      </c>
      <c r="F314" s="211">
        <v>21.83</v>
      </c>
      <c r="H314" s="34"/>
    </row>
    <row r="315" spans="2:8" s="1" customFormat="1" ht="16.8" customHeight="1">
      <c r="B315" s="34"/>
      <c r="C315" s="212" t="s">
        <v>2086</v>
      </c>
      <c r="H315" s="34"/>
    </row>
    <row r="316" spans="2:8" s="1" customFormat="1" ht="16.8" customHeight="1">
      <c r="B316" s="34"/>
      <c r="C316" s="210" t="s">
        <v>918</v>
      </c>
      <c r="D316" s="210" t="s">
        <v>919</v>
      </c>
      <c r="E316" s="18" t="s">
        <v>442</v>
      </c>
      <c r="F316" s="211">
        <v>22.047999999999998</v>
      </c>
      <c r="H316" s="34"/>
    </row>
    <row r="317" spans="2:8" s="7" customFormat="1" ht="16.8" customHeight="1">
      <c r="B317" s="89"/>
      <c r="C317" s="207" t="s">
        <v>290</v>
      </c>
      <c r="D317" s="208" t="s">
        <v>291</v>
      </c>
      <c r="E317" s="208" t="s">
        <v>35</v>
      </c>
      <c r="F317" s="209">
        <v>20.89</v>
      </c>
      <c r="H317" s="89"/>
    </row>
    <row r="318" spans="2:8" s="1" customFormat="1" ht="16.8" customHeight="1">
      <c r="B318" s="34"/>
      <c r="C318" s="210" t="s">
        <v>35</v>
      </c>
      <c r="D318" s="210" t="s">
        <v>2126</v>
      </c>
      <c r="E318" s="18" t="s">
        <v>35</v>
      </c>
      <c r="F318" s="211">
        <v>0</v>
      </c>
      <c r="H318" s="34"/>
    </row>
    <row r="319" spans="2:8" s="1" customFormat="1" ht="16.8" customHeight="1">
      <c r="B319" s="34"/>
      <c r="C319" s="210" t="s">
        <v>35</v>
      </c>
      <c r="D319" s="210" t="s">
        <v>2197</v>
      </c>
      <c r="E319" s="18" t="s">
        <v>35</v>
      </c>
      <c r="F319" s="211">
        <v>20.89</v>
      </c>
      <c r="H319" s="34"/>
    </row>
    <row r="320" spans="2:8" s="1" customFormat="1" ht="16.8" customHeight="1">
      <c r="B320" s="34"/>
      <c r="C320" s="212" t="s">
        <v>2086</v>
      </c>
      <c r="H320" s="34"/>
    </row>
    <row r="321" spans="2:8" s="1" customFormat="1" ht="16.8" customHeight="1">
      <c r="B321" s="34"/>
      <c r="C321" s="210" t="s">
        <v>968</v>
      </c>
      <c r="D321" s="210" t="s">
        <v>2198</v>
      </c>
      <c r="E321" s="18" t="s">
        <v>442</v>
      </c>
      <c r="F321" s="211">
        <v>20.89</v>
      </c>
      <c r="H321" s="34"/>
    </row>
    <row r="322" spans="2:8" s="1" customFormat="1" ht="16.8" customHeight="1">
      <c r="B322" s="34"/>
      <c r="C322" s="210" t="s">
        <v>751</v>
      </c>
      <c r="D322" s="210" t="s">
        <v>2132</v>
      </c>
      <c r="E322" s="18" t="s">
        <v>442</v>
      </c>
      <c r="F322" s="211">
        <v>20.89</v>
      </c>
      <c r="H322" s="34"/>
    </row>
    <row r="323" spans="2:8" s="7" customFormat="1" ht="16.8" customHeight="1">
      <c r="B323" s="89"/>
      <c r="C323" s="207" t="s">
        <v>294</v>
      </c>
      <c r="D323" s="208" t="s">
        <v>295</v>
      </c>
      <c r="E323" s="208" t="s">
        <v>35</v>
      </c>
      <c r="F323" s="209">
        <v>44.408000000000001</v>
      </c>
      <c r="H323" s="89"/>
    </row>
    <row r="324" spans="2:8" s="1" customFormat="1" ht="16.8" customHeight="1">
      <c r="B324" s="34"/>
      <c r="C324" s="210" t="s">
        <v>35</v>
      </c>
      <c r="D324" s="210" t="s">
        <v>655</v>
      </c>
      <c r="E324" s="18" t="s">
        <v>35</v>
      </c>
      <c r="F324" s="211">
        <v>0</v>
      </c>
      <c r="H324" s="34"/>
    </row>
    <row r="325" spans="2:8" s="1" customFormat="1" ht="16.8" customHeight="1">
      <c r="B325" s="34"/>
      <c r="C325" s="210" t="s">
        <v>35</v>
      </c>
      <c r="D325" s="210" t="s">
        <v>656</v>
      </c>
      <c r="E325" s="18" t="s">
        <v>35</v>
      </c>
      <c r="F325" s="211">
        <v>0</v>
      </c>
      <c r="H325" s="34"/>
    </row>
    <row r="326" spans="2:8" s="1" customFormat="1" ht="16.8" customHeight="1">
      <c r="B326" s="34"/>
      <c r="C326" s="210" t="s">
        <v>35</v>
      </c>
      <c r="D326" s="210" t="s">
        <v>657</v>
      </c>
      <c r="E326" s="18" t="s">
        <v>35</v>
      </c>
      <c r="F326" s="211">
        <v>0</v>
      </c>
      <c r="H326" s="34"/>
    </row>
    <row r="327" spans="2:8" s="1" customFormat="1" ht="16.8" customHeight="1">
      <c r="B327" s="34"/>
      <c r="C327" s="210" t="s">
        <v>35</v>
      </c>
      <c r="D327" s="210" t="s">
        <v>658</v>
      </c>
      <c r="E327" s="18" t="s">
        <v>35</v>
      </c>
      <c r="F327" s="211">
        <v>0</v>
      </c>
      <c r="H327" s="34"/>
    </row>
    <row r="328" spans="2:8" s="1" customFormat="1" ht="16.8" customHeight="1">
      <c r="B328" s="34"/>
      <c r="C328" s="210" t="s">
        <v>35</v>
      </c>
      <c r="D328" s="210" t="s">
        <v>659</v>
      </c>
      <c r="E328" s="18" t="s">
        <v>35</v>
      </c>
      <c r="F328" s="211">
        <v>44.408000000000001</v>
      </c>
      <c r="H328" s="34"/>
    </row>
    <row r="329" spans="2:8" s="1" customFormat="1" ht="16.8" customHeight="1">
      <c r="B329" s="34"/>
      <c r="C329" s="212" t="s">
        <v>2086</v>
      </c>
      <c r="H329" s="34"/>
    </row>
    <row r="330" spans="2:8" s="1" customFormat="1" ht="20.399999999999999">
      <c r="B330" s="34"/>
      <c r="C330" s="210" t="s">
        <v>641</v>
      </c>
      <c r="D330" s="210" t="s">
        <v>2199</v>
      </c>
      <c r="E330" s="18" t="s">
        <v>393</v>
      </c>
      <c r="F330" s="211">
        <v>44.408000000000001</v>
      </c>
      <c r="H330" s="34"/>
    </row>
    <row r="331" spans="2:8" s="1" customFormat="1" ht="20.399999999999999">
      <c r="B331" s="34"/>
      <c r="C331" s="210" t="s">
        <v>429</v>
      </c>
      <c r="D331" s="210" t="s">
        <v>2091</v>
      </c>
      <c r="E331" s="18" t="s">
        <v>393</v>
      </c>
      <c r="F331" s="211">
        <v>44.408000000000001</v>
      </c>
      <c r="H331" s="34"/>
    </row>
    <row r="332" spans="2:8" s="1" customFormat="1" ht="20.399999999999999">
      <c r="B332" s="34"/>
      <c r="C332" s="210" t="s">
        <v>435</v>
      </c>
      <c r="D332" s="210" t="s">
        <v>2092</v>
      </c>
      <c r="E332" s="18" t="s">
        <v>393</v>
      </c>
      <c r="F332" s="211">
        <v>444.08</v>
      </c>
      <c r="H332" s="34"/>
    </row>
    <row r="333" spans="2:8" s="1" customFormat="1" ht="20.399999999999999">
      <c r="B333" s="34"/>
      <c r="C333" s="210" t="s">
        <v>458</v>
      </c>
      <c r="D333" s="210" t="s">
        <v>2094</v>
      </c>
      <c r="E333" s="18" t="s">
        <v>460</v>
      </c>
      <c r="F333" s="211">
        <v>77.713999999999999</v>
      </c>
      <c r="H333" s="34"/>
    </row>
    <row r="334" spans="2:8" s="1" customFormat="1" ht="16.8" customHeight="1">
      <c r="B334" s="34"/>
      <c r="C334" s="210" t="s">
        <v>454</v>
      </c>
      <c r="D334" s="210" t="s">
        <v>2095</v>
      </c>
      <c r="E334" s="18" t="s">
        <v>393</v>
      </c>
      <c r="F334" s="211">
        <v>44.408000000000001</v>
      </c>
      <c r="H334" s="34"/>
    </row>
    <row r="335" spans="2:8" s="7" customFormat="1" ht="16.8" customHeight="1">
      <c r="B335" s="89"/>
      <c r="C335" s="207" t="s">
        <v>298</v>
      </c>
      <c r="D335" s="208" t="s">
        <v>299</v>
      </c>
      <c r="E335" s="208" t="s">
        <v>35</v>
      </c>
      <c r="F335" s="209">
        <v>444.08100000000002</v>
      </c>
      <c r="H335" s="89"/>
    </row>
    <row r="336" spans="2:8" s="1" customFormat="1" ht="16.8" customHeight="1">
      <c r="B336" s="34"/>
      <c r="C336" s="210" t="s">
        <v>35</v>
      </c>
      <c r="D336" s="210" t="s">
        <v>656</v>
      </c>
      <c r="E336" s="18" t="s">
        <v>35</v>
      </c>
      <c r="F336" s="211">
        <v>0</v>
      </c>
      <c r="H336" s="34"/>
    </row>
    <row r="337" spans="2:8" s="1" customFormat="1" ht="16.8" customHeight="1">
      <c r="B337" s="34"/>
      <c r="C337" s="210" t="s">
        <v>35</v>
      </c>
      <c r="D337" s="210" t="s">
        <v>655</v>
      </c>
      <c r="E337" s="18" t="s">
        <v>35</v>
      </c>
      <c r="F337" s="211">
        <v>0</v>
      </c>
      <c r="H337" s="34"/>
    </row>
    <row r="338" spans="2:8" s="1" customFormat="1" ht="16.8" customHeight="1">
      <c r="B338" s="34"/>
      <c r="C338" s="210" t="s">
        <v>35</v>
      </c>
      <c r="D338" s="210" t="s">
        <v>2200</v>
      </c>
      <c r="E338" s="18" t="s">
        <v>35</v>
      </c>
      <c r="F338" s="211">
        <v>444.08100000000002</v>
      </c>
      <c r="H338" s="34"/>
    </row>
    <row r="339" spans="2:8" s="1" customFormat="1" ht="16.8" customHeight="1">
      <c r="B339" s="34"/>
      <c r="C339" s="212" t="s">
        <v>2086</v>
      </c>
      <c r="H339" s="34"/>
    </row>
    <row r="340" spans="2:8" s="1" customFormat="1" ht="20.399999999999999">
      <c r="B340" s="34"/>
      <c r="C340" s="210" t="s">
        <v>676</v>
      </c>
      <c r="D340" s="210" t="s">
        <v>2201</v>
      </c>
      <c r="E340" s="18" t="s">
        <v>442</v>
      </c>
      <c r="F340" s="211">
        <v>444.08100000000002</v>
      </c>
      <c r="H340" s="34"/>
    </row>
    <row r="341" spans="2:8" s="7" customFormat="1" ht="16.8" customHeight="1">
      <c r="B341" s="89"/>
      <c r="C341" s="207" t="s">
        <v>302</v>
      </c>
      <c r="D341" s="208" t="s">
        <v>303</v>
      </c>
      <c r="E341" s="208" t="s">
        <v>35</v>
      </c>
      <c r="F341" s="209">
        <v>211.46700000000001</v>
      </c>
      <c r="H341" s="89"/>
    </row>
    <row r="342" spans="2:8" s="1" customFormat="1" ht="16.8" customHeight="1">
      <c r="B342" s="34"/>
      <c r="C342" s="210" t="s">
        <v>35</v>
      </c>
      <c r="D342" s="210" t="s">
        <v>655</v>
      </c>
      <c r="E342" s="18" t="s">
        <v>35</v>
      </c>
      <c r="F342" s="211">
        <v>0</v>
      </c>
      <c r="H342" s="34"/>
    </row>
    <row r="343" spans="2:8" s="1" customFormat="1" ht="16.8" customHeight="1">
      <c r="B343" s="34"/>
      <c r="C343" s="210" t="s">
        <v>35</v>
      </c>
      <c r="D343" s="210" t="s">
        <v>639</v>
      </c>
      <c r="E343" s="18" t="s">
        <v>35</v>
      </c>
      <c r="F343" s="211">
        <v>211.46700000000001</v>
      </c>
      <c r="H343" s="34"/>
    </row>
    <row r="344" spans="2:8" s="1" customFormat="1" ht="16.8" customHeight="1">
      <c r="B344" s="34"/>
      <c r="C344" s="212" t="s">
        <v>2086</v>
      </c>
      <c r="H344" s="34"/>
    </row>
    <row r="345" spans="2:8" s="1" customFormat="1" ht="20.399999999999999">
      <c r="B345" s="34"/>
      <c r="C345" s="210" t="s">
        <v>687</v>
      </c>
      <c r="D345" s="210" t="s">
        <v>2202</v>
      </c>
      <c r="E345" s="18" t="s">
        <v>689</v>
      </c>
      <c r="F345" s="211">
        <v>211.46700000000001</v>
      </c>
      <c r="H345" s="34"/>
    </row>
    <row r="346" spans="2:8" s="7" customFormat="1" ht="16.8" customHeight="1">
      <c r="B346" s="89"/>
      <c r="C346" s="207" t="s">
        <v>306</v>
      </c>
      <c r="D346" s="208" t="s">
        <v>307</v>
      </c>
      <c r="E346" s="208" t="s">
        <v>35</v>
      </c>
      <c r="F346" s="209">
        <v>10.573</v>
      </c>
      <c r="H346" s="89"/>
    </row>
    <row r="347" spans="2:8" s="1" customFormat="1" ht="16.8" customHeight="1">
      <c r="B347" s="34"/>
      <c r="C347" s="210" t="s">
        <v>35</v>
      </c>
      <c r="D347" s="210" t="s">
        <v>656</v>
      </c>
      <c r="E347" s="18" t="s">
        <v>35</v>
      </c>
      <c r="F347" s="211">
        <v>0</v>
      </c>
      <c r="H347" s="34"/>
    </row>
    <row r="348" spans="2:8" s="1" customFormat="1" ht="16.8" customHeight="1">
      <c r="B348" s="34"/>
      <c r="C348" s="210" t="s">
        <v>35</v>
      </c>
      <c r="D348" s="210" t="s">
        <v>655</v>
      </c>
      <c r="E348" s="18" t="s">
        <v>35</v>
      </c>
      <c r="F348" s="211">
        <v>0</v>
      </c>
      <c r="H348" s="34"/>
    </row>
    <row r="349" spans="2:8" s="1" customFormat="1" ht="16.8" customHeight="1">
      <c r="B349" s="34"/>
      <c r="C349" s="210" t="s">
        <v>35</v>
      </c>
      <c r="D349" s="210" t="s">
        <v>2203</v>
      </c>
      <c r="E349" s="18" t="s">
        <v>35</v>
      </c>
      <c r="F349" s="211">
        <v>0</v>
      </c>
      <c r="H349" s="34"/>
    </row>
    <row r="350" spans="2:8" s="1" customFormat="1" ht="16.8" customHeight="1">
      <c r="B350" s="34"/>
      <c r="C350" s="210" t="s">
        <v>35</v>
      </c>
      <c r="D350" s="210" t="s">
        <v>2204</v>
      </c>
      <c r="E350" s="18" t="s">
        <v>35</v>
      </c>
      <c r="F350" s="211">
        <v>10.573</v>
      </c>
      <c r="H350" s="34"/>
    </row>
    <row r="351" spans="2:8" s="1" customFormat="1" ht="16.8" customHeight="1">
      <c r="B351" s="34"/>
      <c r="C351" s="212" t="s">
        <v>2086</v>
      </c>
      <c r="H351" s="34"/>
    </row>
    <row r="352" spans="2:8" s="1" customFormat="1" ht="16.8" customHeight="1">
      <c r="B352" s="34"/>
      <c r="C352" s="210" t="s">
        <v>669</v>
      </c>
      <c r="D352" s="210" t="s">
        <v>2205</v>
      </c>
      <c r="E352" s="18" t="s">
        <v>393</v>
      </c>
      <c r="F352" s="211">
        <v>10.573</v>
      </c>
      <c r="H352" s="34"/>
    </row>
    <row r="353" spans="2:8" s="7" customFormat="1" ht="16.8" customHeight="1">
      <c r="B353" s="89"/>
      <c r="C353" s="207" t="s">
        <v>310</v>
      </c>
      <c r="D353" s="208" t="s">
        <v>311</v>
      </c>
      <c r="E353" s="208" t="s">
        <v>35</v>
      </c>
      <c r="F353" s="209">
        <v>16.138999999999999</v>
      </c>
      <c r="H353" s="89"/>
    </row>
    <row r="354" spans="2:8" s="1" customFormat="1" ht="16.8" customHeight="1">
      <c r="B354" s="34"/>
      <c r="C354" s="210" t="s">
        <v>35</v>
      </c>
      <c r="D354" s="210" t="s">
        <v>655</v>
      </c>
      <c r="E354" s="18" t="s">
        <v>35</v>
      </c>
      <c r="F354" s="211">
        <v>0</v>
      </c>
      <c r="H354" s="34"/>
    </row>
    <row r="355" spans="2:8" s="1" customFormat="1" ht="16.8" customHeight="1">
      <c r="B355" s="34"/>
      <c r="C355" s="210" t="s">
        <v>35</v>
      </c>
      <c r="D355" s="210" t="s">
        <v>2206</v>
      </c>
      <c r="E355" s="18" t="s">
        <v>35</v>
      </c>
      <c r="F355" s="211">
        <v>0</v>
      </c>
      <c r="H355" s="34"/>
    </row>
    <row r="356" spans="2:8" s="1" customFormat="1" ht="16.8" customHeight="1">
      <c r="B356" s="34"/>
      <c r="C356" s="210" t="s">
        <v>35</v>
      </c>
      <c r="D356" s="210" t="s">
        <v>2207</v>
      </c>
      <c r="E356" s="18" t="s">
        <v>35</v>
      </c>
      <c r="F356" s="211">
        <v>0</v>
      </c>
      <c r="H356" s="34"/>
    </row>
    <row r="357" spans="2:8" s="1" customFormat="1" ht="16.8" customHeight="1">
      <c r="B357" s="34"/>
      <c r="C357" s="210" t="s">
        <v>35</v>
      </c>
      <c r="D357" s="210" t="s">
        <v>2208</v>
      </c>
      <c r="E357" s="18" t="s">
        <v>35</v>
      </c>
      <c r="F357" s="211">
        <v>0</v>
      </c>
      <c r="H357" s="34"/>
    </row>
    <row r="358" spans="2:8" s="1" customFormat="1" ht="16.8" customHeight="1">
      <c r="B358" s="34"/>
      <c r="C358" s="210" t="s">
        <v>35</v>
      </c>
      <c r="D358" s="210" t="s">
        <v>2209</v>
      </c>
      <c r="E358" s="18" t="s">
        <v>35</v>
      </c>
      <c r="F358" s="211">
        <v>16.138999999999999</v>
      </c>
      <c r="H358" s="34"/>
    </row>
    <row r="359" spans="2:8" s="1" customFormat="1" ht="16.8" customHeight="1">
      <c r="B359" s="34"/>
      <c r="C359" s="212" t="s">
        <v>2086</v>
      </c>
      <c r="H359" s="34"/>
    </row>
    <row r="360" spans="2:8" s="1" customFormat="1" ht="20.399999999999999">
      <c r="B360" s="34"/>
      <c r="C360" s="210" t="s">
        <v>981</v>
      </c>
      <c r="D360" s="210" t="s">
        <v>2210</v>
      </c>
      <c r="E360" s="18" t="s">
        <v>393</v>
      </c>
      <c r="F360" s="211">
        <v>16.138999999999999</v>
      </c>
      <c r="H360" s="34"/>
    </row>
    <row r="361" spans="2:8" s="7" customFormat="1" ht="16.8" customHeight="1">
      <c r="B361" s="89"/>
      <c r="C361" s="207" t="s">
        <v>314</v>
      </c>
      <c r="D361" s="208" t="s">
        <v>315</v>
      </c>
      <c r="E361" s="208" t="s">
        <v>35</v>
      </c>
      <c r="F361" s="209">
        <v>29.344000000000001</v>
      </c>
      <c r="H361" s="89"/>
    </row>
    <row r="362" spans="2:8" s="1" customFormat="1" ht="16.8" customHeight="1">
      <c r="B362" s="34"/>
      <c r="C362" s="210" t="s">
        <v>35</v>
      </c>
      <c r="D362" s="210" t="s">
        <v>655</v>
      </c>
      <c r="E362" s="18" t="s">
        <v>35</v>
      </c>
      <c r="F362" s="211">
        <v>0</v>
      </c>
      <c r="H362" s="34"/>
    </row>
    <row r="363" spans="2:8" s="1" customFormat="1" ht="16.8" customHeight="1">
      <c r="B363" s="34"/>
      <c r="C363" s="210" t="s">
        <v>35</v>
      </c>
      <c r="D363" s="210" t="s">
        <v>2206</v>
      </c>
      <c r="E363" s="18" t="s">
        <v>35</v>
      </c>
      <c r="F363" s="211">
        <v>0</v>
      </c>
      <c r="H363" s="34"/>
    </row>
    <row r="364" spans="2:8" s="1" customFormat="1" ht="16.8" customHeight="1">
      <c r="B364" s="34"/>
      <c r="C364" s="210" t="s">
        <v>35</v>
      </c>
      <c r="D364" s="210" t="s">
        <v>2207</v>
      </c>
      <c r="E364" s="18" t="s">
        <v>35</v>
      </c>
      <c r="F364" s="211">
        <v>0</v>
      </c>
      <c r="H364" s="34"/>
    </row>
    <row r="365" spans="2:8" s="1" customFormat="1" ht="16.8" customHeight="1">
      <c r="B365" s="34"/>
      <c r="C365" s="210" t="s">
        <v>35</v>
      </c>
      <c r="D365" s="210" t="s">
        <v>2211</v>
      </c>
      <c r="E365" s="18" t="s">
        <v>35</v>
      </c>
      <c r="F365" s="211">
        <v>0</v>
      </c>
      <c r="H365" s="34"/>
    </row>
    <row r="366" spans="2:8" s="1" customFormat="1" ht="16.8" customHeight="1">
      <c r="B366" s="34"/>
      <c r="C366" s="210" t="s">
        <v>35</v>
      </c>
      <c r="D366" s="210" t="s">
        <v>2212</v>
      </c>
      <c r="E366" s="18" t="s">
        <v>35</v>
      </c>
      <c r="F366" s="211">
        <v>29.344000000000001</v>
      </c>
      <c r="H366" s="34"/>
    </row>
    <row r="367" spans="2:8" s="1" customFormat="1" ht="16.8" customHeight="1">
      <c r="B367" s="34"/>
      <c r="C367" s="212" t="s">
        <v>2086</v>
      </c>
      <c r="H367" s="34"/>
    </row>
    <row r="368" spans="2:8" s="1" customFormat="1" ht="16.8" customHeight="1">
      <c r="B368" s="34"/>
      <c r="C368" s="210" t="s">
        <v>998</v>
      </c>
      <c r="D368" s="210" t="s">
        <v>2213</v>
      </c>
      <c r="E368" s="18" t="s">
        <v>442</v>
      </c>
      <c r="F368" s="211">
        <v>29.344000000000001</v>
      </c>
      <c r="H368" s="34"/>
    </row>
    <row r="369" spans="2:8" s="1" customFormat="1" ht="16.8" customHeight="1">
      <c r="B369" s="34"/>
      <c r="C369" s="210" t="s">
        <v>1005</v>
      </c>
      <c r="D369" s="210" t="s">
        <v>2214</v>
      </c>
      <c r="E369" s="18" t="s">
        <v>442</v>
      </c>
      <c r="F369" s="211">
        <v>29.344000000000001</v>
      </c>
      <c r="H369" s="34"/>
    </row>
    <row r="370" spans="2:8" s="7" customFormat="1" ht="16.8" customHeight="1">
      <c r="B370" s="89"/>
      <c r="C370" s="207" t="s">
        <v>318</v>
      </c>
      <c r="D370" s="208" t="s">
        <v>319</v>
      </c>
      <c r="E370" s="208" t="s">
        <v>35</v>
      </c>
      <c r="F370" s="209">
        <v>11.297000000000001</v>
      </c>
      <c r="H370" s="89"/>
    </row>
    <row r="371" spans="2:8" s="1" customFormat="1" ht="16.8" customHeight="1">
      <c r="B371" s="34"/>
      <c r="C371" s="210" t="s">
        <v>35</v>
      </c>
      <c r="D371" s="210" t="s">
        <v>655</v>
      </c>
      <c r="E371" s="18" t="s">
        <v>35</v>
      </c>
      <c r="F371" s="211">
        <v>0</v>
      </c>
      <c r="H371" s="34"/>
    </row>
    <row r="372" spans="2:8" s="1" customFormat="1" ht="16.8" customHeight="1">
      <c r="B372" s="34"/>
      <c r="C372" s="210" t="s">
        <v>35</v>
      </c>
      <c r="D372" s="210" t="s">
        <v>2206</v>
      </c>
      <c r="E372" s="18" t="s">
        <v>35</v>
      </c>
      <c r="F372" s="211">
        <v>0</v>
      </c>
      <c r="H372" s="34"/>
    </row>
    <row r="373" spans="2:8" s="1" customFormat="1" ht="16.8" customHeight="1">
      <c r="B373" s="34"/>
      <c r="C373" s="210" t="s">
        <v>35</v>
      </c>
      <c r="D373" s="210" t="s">
        <v>2209</v>
      </c>
      <c r="E373" s="18" t="s">
        <v>35</v>
      </c>
      <c r="F373" s="211">
        <v>16.138999999999999</v>
      </c>
      <c r="H373" s="34"/>
    </row>
    <row r="374" spans="2:8" s="1" customFormat="1" ht="16.8" customHeight="1">
      <c r="B374" s="34"/>
      <c r="C374" s="210" t="s">
        <v>35</v>
      </c>
      <c r="D374" s="210" t="s">
        <v>2215</v>
      </c>
      <c r="E374" s="18" t="s">
        <v>35</v>
      </c>
      <c r="F374" s="211">
        <v>0</v>
      </c>
      <c r="H374" s="34"/>
    </row>
    <row r="375" spans="2:8" s="1" customFormat="1" ht="16.8" customHeight="1">
      <c r="B375" s="34"/>
      <c r="C375" s="210" t="s">
        <v>35</v>
      </c>
      <c r="D375" s="210" t="s">
        <v>2216</v>
      </c>
      <c r="E375" s="18" t="s">
        <v>35</v>
      </c>
      <c r="F375" s="211">
        <v>-0.80700000000000005</v>
      </c>
      <c r="H375" s="34"/>
    </row>
    <row r="376" spans="2:8" s="1" customFormat="1" ht="16.8" customHeight="1">
      <c r="B376" s="34"/>
      <c r="C376" s="210" t="s">
        <v>35</v>
      </c>
      <c r="D376" s="210" t="s">
        <v>2217</v>
      </c>
      <c r="E376" s="18" t="s">
        <v>35</v>
      </c>
      <c r="F376" s="211">
        <v>0</v>
      </c>
      <c r="H376" s="34"/>
    </row>
    <row r="377" spans="2:8" s="1" customFormat="1" ht="16.8" customHeight="1">
      <c r="B377" s="34"/>
      <c r="C377" s="210" t="s">
        <v>35</v>
      </c>
      <c r="D377" s="210" t="s">
        <v>2218</v>
      </c>
      <c r="E377" s="18" t="s">
        <v>35</v>
      </c>
      <c r="F377" s="211">
        <v>-4.0350000000000001</v>
      </c>
      <c r="H377" s="34"/>
    </row>
    <row r="378" spans="2:8" s="1" customFormat="1" ht="16.8" customHeight="1">
      <c r="B378" s="34"/>
      <c r="C378" s="212" t="s">
        <v>2086</v>
      </c>
      <c r="H378" s="34"/>
    </row>
    <row r="379" spans="2:8" s="1" customFormat="1" ht="16.8" customHeight="1">
      <c r="B379" s="34"/>
      <c r="C379" s="210" t="s">
        <v>1021</v>
      </c>
      <c r="D379" s="210" t="s">
        <v>2219</v>
      </c>
      <c r="E379" s="18" t="s">
        <v>393</v>
      </c>
      <c r="F379" s="211">
        <v>11.297000000000001</v>
      </c>
      <c r="H379" s="34"/>
    </row>
    <row r="380" spans="2:8" s="7" customFormat="1" ht="16.8" customHeight="1">
      <c r="B380" s="89"/>
      <c r="C380" s="207" t="s">
        <v>322</v>
      </c>
      <c r="D380" s="208" t="s">
        <v>323</v>
      </c>
      <c r="E380" s="208" t="s">
        <v>35</v>
      </c>
      <c r="F380" s="209">
        <v>3.8050000000000002</v>
      </c>
      <c r="H380" s="89"/>
    </row>
    <row r="381" spans="2:8" s="1" customFormat="1" ht="16.8" customHeight="1">
      <c r="B381" s="34"/>
      <c r="C381" s="210" t="s">
        <v>35</v>
      </c>
      <c r="D381" s="210" t="s">
        <v>655</v>
      </c>
      <c r="E381" s="18" t="s">
        <v>35</v>
      </c>
      <c r="F381" s="211">
        <v>0</v>
      </c>
      <c r="H381" s="34"/>
    </row>
    <row r="382" spans="2:8" s="1" customFormat="1" ht="16.8" customHeight="1">
      <c r="B382" s="34"/>
      <c r="C382" s="210" t="s">
        <v>35</v>
      </c>
      <c r="D382" s="210" t="s">
        <v>2220</v>
      </c>
      <c r="E382" s="18" t="s">
        <v>35</v>
      </c>
      <c r="F382" s="211">
        <v>0</v>
      </c>
      <c r="H382" s="34"/>
    </row>
    <row r="383" spans="2:8" s="1" customFormat="1" ht="16.8" customHeight="1">
      <c r="B383" s="34"/>
      <c r="C383" s="210" t="s">
        <v>35</v>
      </c>
      <c r="D383" s="210" t="s">
        <v>2221</v>
      </c>
      <c r="E383" s="18" t="s">
        <v>35</v>
      </c>
      <c r="F383" s="211">
        <v>4.0350000000000001</v>
      </c>
      <c r="H383" s="34"/>
    </row>
    <row r="384" spans="2:8" s="1" customFormat="1" ht="16.8" customHeight="1">
      <c r="B384" s="34"/>
      <c r="C384" s="210" t="s">
        <v>35</v>
      </c>
      <c r="D384" s="210" t="s">
        <v>2222</v>
      </c>
      <c r="E384" s="18" t="s">
        <v>35</v>
      </c>
      <c r="F384" s="211">
        <v>0</v>
      </c>
      <c r="H384" s="34"/>
    </row>
    <row r="385" spans="2:8" s="1" customFormat="1" ht="16.8" customHeight="1">
      <c r="B385" s="34"/>
      <c r="C385" s="210" t="s">
        <v>35</v>
      </c>
      <c r="D385" s="210" t="s">
        <v>2223</v>
      </c>
      <c r="E385" s="18" t="s">
        <v>35</v>
      </c>
      <c r="F385" s="211">
        <v>-0.23</v>
      </c>
      <c r="H385" s="34"/>
    </row>
    <row r="386" spans="2:8" s="1" customFormat="1" ht="16.8" customHeight="1">
      <c r="B386" s="34"/>
      <c r="C386" s="212" t="s">
        <v>2086</v>
      </c>
      <c r="H386" s="34"/>
    </row>
    <row r="387" spans="2:8" s="1" customFormat="1" ht="16.8" customHeight="1">
      <c r="B387" s="34"/>
      <c r="C387" s="210" t="s">
        <v>1035</v>
      </c>
      <c r="D387" s="210" t="s">
        <v>2224</v>
      </c>
      <c r="E387" s="18" t="s">
        <v>393</v>
      </c>
      <c r="F387" s="211">
        <v>3.8050000000000002</v>
      </c>
      <c r="H387" s="34"/>
    </row>
    <row r="388" spans="2:8" s="7" customFormat="1" ht="16.8" customHeight="1">
      <c r="B388" s="89"/>
      <c r="C388" s="207" t="s">
        <v>326</v>
      </c>
      <c r="D388" s="208" t="s">
        <v>327</v>
      </c>
      <c r="E388" s="208" t="s">
        <v>35</v>
      </c>
      <c r="F388" s="209">
        <v>0.80700000000000005</v>
      </c>
      <c r="H388" s="89"/>
    </row>
    <row r="389" spans="2:8" s="1" customFormat="1" ht="16.8" customHeight="1">
      <c r="B389" s="34"/>
      <c r="C389" s="210" t="s">
        <v>35</v>
      </c>
      <c r="D389" s="210" t="s">
        <v>655</v>
      </c>
      <c r="E389" s="18" t="s">
        <v>35</v>
      </c>
      <c r="F389" s="211">
        <v>0</v>
      </c>
      <c r="H389" s="34"/>
    </row>
    <row r="390" spans="2:8" s="1" customFormat="1" ht="16.8" customHeight="1">
      <c r="B390" s="34"/>
      <c r="C390" s="210" t="s">
        <v>35</v>
      </c>
      <c r="D390" s="210" t="s">
        <v>2206</v>
      </c>
      <c r="E390" s="18" t="s">
        <v>35</v>
      </c>
      <c r="F390" s="211">
        <v>0</v>
      </c>
      <c r="H390" s="34"/>
    </row>
    <row r="391" spans="2:8" s="1" customFormat="1" ht="16.8" customHeight="1">
      <c r="B391" s="34"/>
      <c r="C391" s="210" t="s">
        <v>35</v>
      </c>
      <c r="D391" s="210" t="s">
        <v>2225</v>
      </c>
      <c r="E391" s="18" t="s">
        <v>35</v>
      </c>
      <c r="F391" s="211">
        <v>0</v>
      </c>
      <c r="H391" s="34"/>
    </row>
    <row r="392" spans="2:8" s="1" customFormat="1" ht="16.8" customHeight="1">
      <c r="B392" s="34"/>
      <c r="C392" s="210" t="s">
        <v>35</v>
      </c>
      <c r="D392" s="210" t="s">
        <v>2226</v>
      </c>
      <c r="E392" s="18" t="s">
        <v>35</v>
      </c>
      <c r="F392" s="211">
        <v>0.80700000000000005</v>
      </c>
      <c r="H392" s="34"/>
    </row>
    <row r="393" spans="2:8" s="1" customFormat="1" ht="16.8" customHeight="1">
      <c r="B393" s="34"/>
      <c r="C393" s="212" t="s">
        <v>2086</v>
      </c>
      <c r="H393" s="34"/>
    </row>
    <row r="394" spans="2:8" s="1" customFormat="1" ht="16.8" customHeight="1">
      <c r="B394" s="34"/>
      <c r="C394" s="210" t="s">
        <v>1049</v>
      </c>
      <c r="D394" s="210" t="s">
        <v>2227</v>
      </c>
      <c r="E394" s="18" t="s">
        <v>393</v>
      </c>
      <c r="F394" s="211">
        <v>0.80700000000000005</v>
      </c>
      <c r="H394" s="34"/>
    </row>
    <row r="395" spans="2:8" s="7" customFormat="1" ht="16.8" customHeight="1">
      <c r="B395" s="89"/>
      <c r="C395" s="207" t="s">
        <v>330</v>
      </c>
      <c r="D395" s="208" t="s">
        <v>331</v>
      </c>
      <c r="E395" s="208" t="s">
        <v>35</v>
      </c>
      <c r="F395" s="209">
        <v>7.3360000000000003</v>
      </c>
      <c r="H395" s="89"/>
    </row>
    <row r="396" spans="2:8" s="1" customFormat="1" ht="16.8" customHeight="1">
      <c r="B396" s="34"/>
      <c r="C396" s="210" t="s">
        <v>35</v>
      </c>
      <c r="D396" s="210" t="s">
        <v>655</v>
      </c>
      <c r="E396" s="18" t="s">
        <v>35</v>
      </c>
      <c r="F396" s="211">
        <v>0</v>
      </c>
      <c r="H396" s="34"/>
    </row>
    <row r="397" spans="2:8" s="1" customFormat="1" ht="16.8" customHeight="1">
      <c r="B397" s="34"/>
      <c r="C397" s="210" t="s">
        <v>35</v>
      </c>
      <c r="D397" s="210" t="s">
        <v>2228</v>
      </c>
      <c r="E397" s="18" t="s">
        <v>35</v>
      </c>
      <c r="F397" s="211">
        <v>7.3360000000000003</v>
      </c>
      <c r="H397" s="34"/>
    </row>
    <row r="398" spans="2:8" s="1" customFormat="1" ht="16.8" customHeight="1">
      <c r="B398" s="34"/>
      <c r="C398" s="212" t="s">
        <v>2086</v>
      </c>
      <c r="H398" s="34"/>
    </row>
    <row r="399" spans="2:8" s="1" customFormat="1" ht="16.8" customHeight="1">
      <c r="B399" s="34"/>
      <c r="C399" s="210" t="s">
        <v>1056</v>
      </c>
      <c r="D399" s="210" t="s">
        <v>2229</v>
      </c>
      <c r="E399" s="18" t="s">
        <v>689</v>
      </c>
      <c r="F399" s="211">
        <v>7.3360000000000003</v>
      </c>
      <c r="H399" s="34"/>
    </row>
    <row r="400" spans="2:8" s="7" customFormat="1" ht="16.8" customHeight="1">
      <c r="B400" s="89"/>
      <c r="C400" s="207" t="s">
        <v>334</v>
      </c>
      <c r="D400" s="208" t="s">
        <v>335</v>
      </c>
      <c r="E400" s="208" t="s">
        <v>35</v>
      </c>
      <c r="F400" s="209">
        <v>3</v>
      </c>
      <c r="H400" s="89"/>
    </row>
    <row r="401" spans="2:8" s="1" customFormat="1" ht="16.8" customHeight="1">
      <c r="B401" s="34"/>
      <c r="C401" s="210" t="s">
        <v>35</v>
      </c>
      <c r="D401" s="210" t="s">
        <v>655</v>
      </c>
      <c r="E401" s="18" t="s">
        <v>35</v>
      </c>
      <c r="F401" s="211">
        <v>0</v>
      </c>
      <c r="H401" s="34"/>
    </row>
    <row r="402" spans="2:8" s="1" customFormat="1" ht="16.8" customHeight="1">
      <c r="B402" s="34"/>
      <c r="C402" s="210" t="s">
        <v>35</v>
      </c>
      <c r="D402" s="210" t="s">
        <v>2206</v>
      </c>
      <c r="E402" s="18" t="s">
        <v>35</v>
      </c>
      <c r="F402" s="211">
        <v>0</v>
      </c>
      <c r="H402" s="34"/>
    </row>
    <row r="403" spans="2:8" s="1" customFormat="1" ht="16.8" customHeight="1">
      <c r="B403" s="34"/>
      <c r="C403" s="210" t="s">
        <v>35</v>
      </c>
      <c r="D403" s="210" t="s">
        <v>2230</v>
      </c>
      <c r="E403" s="18" t="s">
        <v>35</v>
      </c>
      <c r="F403" s="211">
        <v>1</v>
      </c>
      <c r="H403" s="34"/>
    </row>
    <row r="404" spans="2:8" s="1" customFormat="1" ht="16.8" customHeight="1">
      <c r="B404" s="34"/>
      <c r="C404" s="210" t="s">
        <v>35</v>
      </c>
      <c r="D404" s="210" t="s">
        <v>2231</v>
      </c>
      <c r="E404" s="18" t="s">
        <v>35</v>
      </c>
      <c r="F404" s="211">
        <v>1</v>
      </c>
      <c r="H404" s="34"/>
    </row>
    <row r="405" spans="2:8" s="1" customFormat="1" ht="16.8" customHeight="1">
      <c r="B405" s="34"/>
      <c r="C405" s="210" t="s">
        <v>35</v>
      </c>
      <c r="D405" s="210" t="s">
        <v>2232</v>
      </c>
      <c r="E405" s="18" t="s">
        <v>35</v>
      </c>
      <c r="F405" s="211">
        <v>1</v>
      </c>
      <c r="H405" s="34"/>
    </row>
    <row r="406" spans="2:8" s="1" customFormat="1" ht="16.8" customHeight="1">
      <c r="B406" s="34"/>
      <c r="C406" s="212" t="s">
        <v>2086</v>
      </c>
      <c r="H406" s="34"/>
    </row>
    <row r="407" spans="2:8" s="1" customFormat="1" ht="20.399999999999999">
      <c r="B407" s="34"/>
      <c r="C407" s="210" t="s">
        <v>1067</v>
      </c>
      <c r="D407" s="210" t="s">
        <v>2233</v>
      </c>
      <c r="E407" s="18" t="s">
        <v>1069</v>
      </c>
      <c r="F407" s="211">
        <v>3</v>
      </c>
      <c r="H407" s="34"/>
    </row>
    <row r="408" spans="2:8" s="7" customFormat="1" ht="16.8" customHeight="1">
      <c r="B408" s="89"/>
      <c r="C408" s="207" t="s">
        <v>337</v>
      </c>
      <c r="D408" s="208" t="s">
        <v>338</v>
      </c>
      <c r="E408" s="208" t="s">
        <v>35</v>
      </c>
      <c r="F408" s="209">
        <v>4</v>
      </c>
      <c r="H408" s="89"/>
    </row>
    <row r="409" spans="2:8" s="1" customFormat="1" ht="16.8" customHeight="1">
      <c r="B409" s="34"/>
      <c r="C409" s="210" t="s">
        <v>35</v>
      </c>
      <c r="D409" s="210" t="s">
        <v>655</v>
      </c>
      <c r="E409" s="18" t="s">
        <v>35</v>
      </c>
      <c r="F409" s="211">
        <v>0</v>
      </c>
      <c r="H409" s="34"/>
    </row>
    <row r="410" spans="2:8" s="1" customFormat="1" ht="16.8" customHeight="1">
      <c r="B410" s="34"/>
      <c r="C410" s="210" t="s">
        <v>35</v>
      </c>
      <c r="D410" s="210" t="s">
        <v>2234</v>
      </c>
      <c r="E410" s="18" t="s">
        <v>35</v>
      </c>
      <c r="F410" s="211">
        <v>4</v>
      </c>
      <c r="H410" s="34"/>
    </row>
    <row r="411" spans="2:8" s="1" customFormat="1" ht="16.8" customHeight="1">
      <c r="B411" s="34"/>
      <c r="C411" s="212" t="s">
        <v>2086</v>
      </c>
      <c r="H411" s="34"/>
    </row>
    <row r="412" spans="2:8" s="1" customFormat="1" ht="20.399999999999999">
      <c r="B412" s="34"/>
      <c r="C412" s="210" t="s">
        <v>1067</v>
      </c>
      <c r="D412" s="210" t="s">
        <v>2233</v>
      </c>
      <c r="E412" s="18" t="s">
        <v>1069</v>
      </c>
      <c r="F412" s="211">
        <v>4</v>
      </c>
      <c r="H412" s="34"/>
    </row>
    <row r="413" spans="2:8" s="7" customFormat="1" ht="16.8" customHeight="1">
      <c r="B413" s="89"/>
      <c r="C413" s="207" t="s">
        <v>340</v>
      </c>
      <c r="D413" s="208" t="s">
        <v>341</v>
      </c>
      <c r="E413" s="208" t="s">
        <v>35</v>
      </c>
      <c r="F413" s="209">
        <v>7.3360000000000003</v>
      </c>
      <c r="H413" s="89"/>
    </row>
    <row r="414" spans="2:8" s="1" customFormat="1" ht="16.8" customHeight="1">
      <c r="B414" s="34"/>
      <c r="C414" s="210" t="s">
        <v>35</v>
      </c>
      <c r="D414" s="210" t="s">
        <v>655</v>
      </c>
      <c r="E414" s="18" t="s">
        <v>35</v>
      </c>
      <c r="F414" s="211">
        <v>0</v>
      </c>
      <c r="H414" s="34"/>
    </row>
    <row r="415" spans="2:8" s="1" customFormat="1" ht="16.8" customHeight="1">
      <c r="B415" s="34"/>
      <c r="C415" s="210" t="s">
        <v>35</v>
      </c>
      <c r="D415" s="210" t="s">
        <v>2228</v>
      </c>
      <c r="E415" s="18" t="s">
        <v>35</v>
      </c>
      <c r="F415" s="211">
        <v>7.3360000000000003</v>
      </c>
      <c r="H415" s="34"/>
    </row>
    <row r="416" spans="2:8" s="1" customFormat="1" ht="16.8" customHeight="1">
      <c r="B416" s="34"/>
      <c r="C416" s="212" t="s">
        <v>2086</v>
      </c>
      <c r="H416" s="34"/>
    </row>
    <row r="417" spans="2:8" s="1" customFormat="1" ht="16.8" customHeight="1">
      <c r="B417" s="34"/>
      <c r="C417" s="210" t="s">
        <v>1093</v>
      </c>
      <c r="D417" s="210" t="s">
        <v>1094</v>
      </c>
      <c r="E417" s="18" t="s">
        <v>689</v>
      </c>
      <c r="F417" s="211">
        <v>7.3360000000000003</v>
      </c>
      <c r="H417" s="34"/>
    </row>
    <row r="418" spans="2:8" s="1" customFormat="1" ht="16.8" customHeight="1">
      <c r="B418" s="34"/>
      <c r="C418" s="210" t="s">
        <v>1098</v>
      </c>
      <c r="D418" s="210" t="s">
        <v>1099</v>
      </c>
      <c r="E418" s="18" t="s">
        <v>689</v>
      </c>
      <c r="F418" s="211">
        <v>7.3360000000000003</v>
      </c>
      <c r="H418" s="34"/>
    </row>
    <row r="419" spans="2:8" s="7" customFormat="1" ht="16.8" customHeight="1">
      <c r="B419" s="89"/>
      <c r="C419" s="207" t="s">
        <v>343</v>
      </c>
      <c r="D419" s="208" t="s">
        <v>344</v>
      </c>
      <c r="E419" s="208" t="s">
        <v>35</v>
      </c>
      <c r="F419" s="209">
        <v>3</v>
      </c>
      <c r="H419" s="89"/>
    </row>
    <row r="420" spans="2:8" s="1" customFormat="1" ht="16.8" customHeight="1">
      <c r="B420" s="34"/>
      <c r="C420" s="210" t="s">
        <v>35</v>
      </c>
      <c r="D420" s="210" t="s">
        <v>655</v>
      </c>
      <c r="E420" s="18" t="s">
        <v>35</v>
      </c>
      <c r="F420" s="211">
        <v>0</v>
      </c>
      <c r="H420" s="34"/>
    </row>
    <row r="421" spans="2:8" s="1" customFormat="1" ht="16.8" customHeight="1">
      <c r="B421" s="34"/>
      <c r="C421" s="210" t="s">
        <v>35</v>
      </c>
      <c r="D421" s="210" t="s">
        <v>2235</v>
      </c>
      <c r="E421" s="18" t="s">
        <v>35</v>
      </c>
      <c r="F421" s="211">
        <v>0</v>
      </c>
      <c r="H421" s="34"/>
    </row>
    <row r="422" spans="2:8" s="1" customFormat="1" ht="16.8" customHeight="1">
      <c r="B422" s="34"/>
      <c r="C422" s="210" t="s">
        <v>35</v>
      </c>
      <c r="D422" s="210" t="s">
        <v>2230</v>
      </c>
      <c r="E422" s="18" t="s">
        <v>35</v>
      </c>
      <c r="F422" s="211">
        <v>1</v>
      </c>
      <c r="H422" s="34"/>
    </row>
    <row r="423" spans="2:8" s="1" customFormat="1" ht="16.8" customHeight="1">
      <c r="B423" s="34"/>
      <c r="C423" s="210" t="s">
        <v>35</v>
      </c>
      <c r="D423" s="210" t="s">
        <v>2231</v>
      </c>
      <c r="E423" s="18" t="s">
        <v>35</v>
      </c>
      <c r="F423" s="211">
        <v>1</v>
      </c>
      <c r="H423" s="34"/>
    </row>
    <row r="424" spans="2:8" s="1" customFormat="1" ht="16.8" customHeight="1">
      <c r="B424" s="34"/>
      <c r="C424" s="210" t="s">
        <v>35</v>
      </c>
      <c r="D424" s="210" t="s">
        <v>2232</v>
      </c>
      <c r="E424" s="18" t="s">
        <v>35</v>
      </c>
      <c r="F424" s="211">
        <v>1</v>
      </c>
      <c r="H424" s="34"/>
    </row>
    <row r="425" spans="2:8" s="1" customFormat="1" ht="16.8" customHeight="1">
      <c r="B425" s="34"/>
      <c r="C425" s="212" t="s">
        <v>2086</v>
      </c>
      <c r="H425" s="34"/>
    </row>
    <row r="426" spans="2:8" s="1" customFormat="1" ht="16.8" customHeight="1">
      <c r="B426" s="34"/>
      <c r="C426" s="210" t="s">
        <v>1103</v>
      </c>
      <c r="D426" s="210" t="s">
        <v>2236</v>
      </c>
      <c r="E426" s="18" t="s">
        <v>1069</v>
      </c>
      <c r="F426" s="211">
        <v>3</v>
      </c>
      <c r="H426" s="34"/>
    </row>
    <row r="427" spans="2:8" s="1" customFormat="1" ht="16.8" customHeight="1">
      <c r="B427" s="34"/>
      <c r="C427" s="210" t="s">
        <v>1113</v>
      </c>
      <c r="D427" s="210" t="s">
        <v>2237</v>
      </c>
      <c r="E427" s="18" t="s">
        <v>1069</v>
      </c>
      <c r="F427" s="211">
        <v>3</v>
      </c>
      <c r="H427" s="34"/>
    </row>
    <row r="428" spans="2:8" s="1" customFormat="1" ht="16.8" customHeight="1">
      <c r="B428" s="34"/>
      <c r="C428" s="210" t="s">
        <v>1122</v>
      </c>
      <c r="D428" s="210" t="s">
        <v>2238</v>
      </c>
      <c r="E428" s="18" t="s">
        <v>1069</v>
      </c>
      <c r="F428" s="211">
        <v>3</v>
      </c>
      <c r="H428" s="34"/>
    </row>
    <row r="429" spans="2:8" s="1" customFormat="1" ht="16.8" customHeight="1">
      <c r="B429" s="34"/>
      <c r="C429" s="210" t="s">
        <v>1131</v>
      </c>
      <c r="D429" s="210" t="s">
        <v>2239</v>
      </c>
      <c r="E429" s="18" t="s">
        <v>1069</v>
      </c>
      <c r="F429" s="211">
        <v>3</v>
      </c>
      <c r="H429" s="34"/>
    </row>
    <row r="430" spans="2:8" s="7" customFormat="1" ht="16.8" customHeight="1">
      <c r="B430" s="89"/>
      <c r="C430" s="207" t="s">
        <v>346</v>
      </c>
      <c r="D430" s="208" t="s">
        <v>347</v>
      </c>
      <c r="E430" s="208" t="s">
        <v>35</v>
      </c>
      <c r="F430" s="209">
        <v>6</v>
      </c>
      <c r="H430" s="89"/>
    </row>
    <row r="431" spans="2:8" s="1" customFormat="1" ht="16.8" customHeight="1">
      <c r="B431" s="34"/>
      <c r="C431" s="210" t="s">
        <v>35</v>
      </c>
      <c r="D431" s="210" t="s">
        <v>655</v>
      </c>
      <c r="E431" s="18" t="s">
        <v>35</v>
      </c>
      <c r="F431" s="211">
        <v>0</v>
      </c>
      <c r="H431" s="34"/>
    </row>
    <row r="432" spans="2:8" s="1" customFormat="1" ht="16.8" customHeight="1">
      <c r="B432" s="34"/>
      <c r="C432" s="210" t="s">
        <v>35</v>
      </c>
      <c r="D432" s="210" t="s">
        <v>2235</v>
      </c>
      <c r="E432" s="18" t="s">
        <v>35</v>
      </c>
      <c r="F432" s="211">
        <v>0</v>
      </c>
      <c r="H432" s="34"/>
    </row>
    <row r="433" spans="2:8" s="1" customFormat="1" ht="16.8" customHeight="1">
      <c r="B433" s="34"/>
      <c r="C433" s="210" t="s">
        <v>35</v>
      </c>
      <c r="D433" s="210" t="s">
        <v>2230</v>
      </c>
      <c r="E433" s="18" t="s">
        <v>35</v>
      </c>
      <c r="F433" s="211">
        <v>1</v>
      </c>
      <c r="H433" s="34"/>
    </row>
    <row r="434" spans="2:8" s="1" customFormat="1" ht="16.8" customHeight="1">
      <c r="B434" s="34"/>
      <c r="C434" s="210" t="s">
        <v>35</v>
      </c>
      <c r="D434" s="210" t="s">
        <v>2240</v>
      </c>
      <c r="E434" s="18" t="s">
        <v>35</v>
      </c>
      <c r="F434" s="211">
        <v>1</v>
      </c>
      <c r="H434" s="34"/>
    </row>
    <row r="435" spans="2:8" s="1" customFormat="1" ht="16.8" customHeight="1">
      <c r="B435" s="34"/>
      <c r="C435" s="210" t="s">
        <v>35</v>
      </c>
      <c r="D435" s="210" t="s">
        <v>2231</v>
      </c>
      <c r="E435" s="18" t="s">
        <v>35</v>
      </c>
      <c r="F435" s="211">
        <v>1</v>
      </c>
      <c r="H435" s="34"/>
    </row>
    <row r="436" spans="2:8" s="1" customFormat="1" ht="16.8" customHeight="1">
      <c r="B436" s="34"/>
      <c r="C436" s="210" t="s">
        <v>35</v>
      </c>
      <c r="D436" s="210" t="s">
        <v>2232</v>
      </c>
      <c r="E436" s="18" t="s">
        <v>35</v>
      </c>
      <c r="F436" s="211">
        <v>1</v>
      </c>
      <c r="H436" s="34"/>
    </row>
    <row r="437" spans="2:8" s="1" customFormat="1" ht="16.8" customHeight="1">
      <c r="B437" s="34"/>
      <c r="C437" s="210" t="s">
        <v>35</v>
      </c>
      <c r="D437" s="210" t="s">
        <v>2241</v>
      </c>
      <c r="E437" s="18" t="s">
        <v>35</v>
      </c>
      <c r="F437" s="211">
        <v>2</v>
      </c>
      <c r="H437" s="34"/>
    </row>
    <row r="438" spans="2:8" s="1" customFormat="1" ht="16.8" customHeight="1">
      <c r="B438" s="34"/>
      <c r="C438" s="212" t="s">
        <v>2086</v>
      </c>
      <c r="H438" s="34"/>
    </row>
    <row r="439" spans="2:8" s="1" customFormat="1" ht="16.8" customHeight="1">
      <c r="B439" s="34"/>
      <c r="C439" s="210" t="s">
        <v>1140</v>
      </c>
      <c r="D439" s="210" t="s">
        <v>1141</v>
      </c>
      <c r="E439" s="18" t="s">
        <v>1069</v>
      </c>
      <c r="F439" s="211">
        <v>6</v>
      </c>
      <c r="H439" s="34"/>
    </row>
    <row r="440" spans="2:8" s="7" customFormat="1" ht="16.8" customHeight="1">
      <c r="B440" s="89"/>
      <c r="C440" s="207" t="s">
        <v>350</v>
      </c>
      <c r="D440" s="208" t="s">
        <v>351</v>
      </c>
      <c r="E440" s="208" t="s">
        <v>35</v>
      </c>
      <c r="F440" s="209">
        <v>2</v>
      </c>
      <c r="H440" s="89"/>
    </row>
    <row r="441" spans="2:8" s="1" customFormat="1" ht="16.8" customHeight="1">
      <c r="B441" s="34"/>
      <c r="C441" s="210" t="s">
        <v>35</v>
      </c>
      <c r="D441" s="210" t="s">
        <v>2231</v>
      </c>
      <c r="E441" s="18" t="s">
        <v>35</v>
      </c>
      <c r="F441" s="211">
        <v>1</v>
      </c>
      <c r="H441" s="34"/>
    </row>
    <row r="442" spans="2:8" s="1" customFormat="1" ht="16.8" customHeight="1">
      <c r="B442" s="34"/>
      <c r="C442" s="210" t="s">
        <v>35</v>
      </c>
      <c r="D442" s="210" t="s">
        <v>2232</v>
      </c>
      <c r="E442" s="18" t="s">
        <v>35</v>
      </c>
      <c r="F442" s="211">
        <v>1</v>
      </c>
      <c r="H442" s="34"/>
    </row>
    <row r="443" spans="2:8" s="1" customFormat="1" ht="16.8" customHeight="1">
      <c r="B443" s="34"/>
      <c r="C443" s="212" t="s">
        <v>2086</v>
      </c>
      <c r="H443" s="34"/>
    </row>
    <row r="444" spans="2:8" s="1" customFormat="1" ht="16.8" customHeight="1">
      <c r="B444" s="34"/>
      <c r="C444" s="210" t="s">
        <v>1150</v>
      </c>
      <c r="D444" s="210" t="s">
        <v>1151</v>
      </c>
      <c r="E444" s="18" t="s">
        <v>1069</v>
      </c>
      <c r="F444" s="211">
        <v>2</v>
      </c>
      <c r="H444" s="34"/>
    </row>
    <row r="445" spans="2:8" s="7" customFormat="1" ht="16.8" customHeight="1">
      <c r="B445" s="89"/>
      <c r="C445" s="207" t="s">
        <v>353</v>
      </c>
      <c r="D445" s="208" t="s">
        <v>354</v>
      </c>
      <c r="E445" s="208" t="s">
        <v>35</v>
      </c>
      <c r="F445" s="209">
        <v>1</v>
      </c>
      <c r="H445" s="89"/>
    </row>
    <row r="446" spans="2:8" s="1" customFormat="1" ht="16.8" customHeight="1">
      <c r="B446" s="34"/>
      <c r="C446" s="210" t="s">
        <v>35</v>
      </c>
      <c r="D446" s="210" t="s">
        <v>2230</v>
      </c>
      <c r="E446" s="18" t="s">
        <v>35</v>
      </c>
      <c r="F446" s="211">
        <v>1</v>
      </c>
      <c r="H446" s="34"/>
    </row>
    <row r="447" spans="2:8" s="1" customFormat="1" ht="16.8" customHeight="1">
      <c r="B447" s="34"/>
      <c r="C447" s="212" t="s">
        <v>2086</v>
      </c>
      <c r="H447" s="34"/>
    </row>
    <row r="448" spans="2:8" s="1" customFormat="1" ht="16.8" customHeight="1">
      <c r="B448" s="34"/>
      <c r="C448" s="210" t="s">
        <v>1154</v>
      </c>
      <c r="D448" s="210" t="s">
        <v>1155</v>
      </c>
      <c r="E448" s="18" t="s">
        <v>1069</v>
      </c>
      <c r="F448" s="211">
        <v>1</v>
      </c>
      <c r="H448" s="34"/>
    </row>
    <row r="449" spans="2:8" s="7" customFormat="1" ht="16.8" customHeight="1">
      <c r="B449" s="89"/>
      <c r="C449" s="207" t="s">
        <v>201</v>
      </c>
      <c r="D449" s="208" t="s">
        <v>202</v>
      </c>
      <c r="E449" s="208" t="s">
        <v>35</v>
      </c>
      <c r="F449" s="209">
        <v>1.4970000000000001</v>
      </c>
      <c r="H449" s="89"/>
    </row>
    <row r="450" spans="2:8" s="1" customFormat="1" ht="16.8" customHeight="1">
      <c r="B450" s="34"/>
      <c r="C450" s="210" t="s">
        <v>35</v>
      </c>
      <c r="D450" s="210" t="s">
        <v>655</v>
      </c>
      <c r="E450" s="18" t="s">
        <v>35</v>
      </c>
      <c r="F450" s="211">
        <v>0</v>
      </c>
      <c r="H450" s="34"/>
    </row>
    <row r="451" spans="2:8" s="1" customFormat="1" ht="16.8" customHeight="1">
      <c r="B451" s="34"/>
      <c r="C451" s="210" t="s">
        <v>35</v>
      </c>
      <c r="D451" s="210" t="s">
        <v>2242</v>
      </c>
      <c r="E451" s="18" t="s">
        <v>35</v>
      </c>
      <c r="F451" s="211">
        <v>0</v>
      </c>
      <c r="H451" s="34"/>
    </row>
    <row r="452" spans="2:8" s="1" customFormat="1" ht="16.8" customHeight="1">
      <c r="B452" s="34"/>
      <c r="C452" s="210" t="s">
        <v>35</v>
      </c>
      <c r="D452" s="210" t="s">
        <v>2243</v>
      </c>
      <c r="E452" s="18" t="s">
        <v>35</v>
      </c>
      <c r="F452" s="211">
        <v>1.4970000000000001</v>
      </c>
      <c r="H452" s="34"/>
    </row>
    <row r="453" spans="2:8" s="1" customFormat="1" ht="16.8" customHeight="1">
      <c r="B453" s="34"/>
      <c r="C453" s="212" t="s">
        <v>2086</v>
      </c>
      <c r="H453" s="34"/>
    </row>
    <row r="454" spans="2:8" s="1" customFormat="1" ht="16.8" customHeight="1">
      <c r="B454" s="34"/>
      <c r="C454" s="210" t="s">
        <v>1457</v>
      </c>
      <c r="D454" s="210" t="s">
        <v>2244</v>
      </c>
      <c r="E454" s="18" t="s">
        <v>393</v>
      </c>
      <c r="F454" s="211">
        <v>1.4970000000000001</v>
      </c>
      <c r="H454" s="34"/>
    </row>
    <row r="455" spans="2:8" s="7" customFormat="1" ht="16.8" customHeight="1">
      <c r="B455" s="89"/>
      <c r="C455" s="207" t="s">
        <v>204</v>
      </c>
      <c r="D455" s="208" t="s">
        <v>205</v>
      </c>
      <c r="E455" s="208" t="s">
        <v>35</v>
      </c>
      <c r="F455" s="209">
        <v>7</v>
      </c>
      <c r="H455" s="89"/>
    </row>
    <row r="456" spans="2:8" s="1" customFormat="1" ht="16.8" customHeight="1">
      <c r="B456" s="34"/>
      <c r="C456" s="210" t="s">
        <v>35</v>
      </c>
      <c r="D456" s="210" t="s">
        <v>655</v>
      </c>
      <c r="E456" s="18" t="s">
        <v>35</v>
      </c>
      <c r="F456" s="211">
        <v>0</v>
      </c>
      <c r="H456" s="34"/>
    </row>
    <row r="457" spans="2:8" s="1" customFormat="1" ht="16.8" customHeight="1">
      <c r="B457" s="34"/>
      <c r="C457" s="210" t="s">
        <v>35</v>
      </c>
      <c r="D457" s="210" t="s">
        <v>2242</v>
      </c>
      <c r="E457" s="18" t="s">
        <v>35</v>
      </c>
      <c r="F457" s="211">
        <v>0</v>
      </c>
      <c r="H457" s="34"/>
    </row>
    <row r="458" spans="2:8" s="1" customFormat="1" ht="16.8" customHeight="1">
      <c r="B458" s="34"/>
      <c r="C458" s="210" t="s">
        <v>35</v>
      </c>
      <c r="D458" s="210" t="s">
        <v>2234</v>
      </c>
      <c r="E458" s="18" t="s">
        <v>35</v>
      </c>
      <c r="F458" s="211">
        <v>4</v>
      </c>
      <c r="H458" s="34"/>
    </row>
    <row r="459" spans="2:8" s="1" customFormat="1" ht="16.8" customHeight="1">
      <c r="B459" s="34"/>
      <c r="C459" s="210" t="s">
        <v>35</v>
      </c>
      <c r="D459" s="210" t="s">
        <v>2245</v>
      </c>
      <c r="E459" s="18" t="s">
        <v>35</v>
      </c>
      <c r="F459" s="211">
        <v>0</v>
      </c>
      <c r="H459" s="34"/>
    </row>
    <row r="460" spans="2:8" s="1" customFormat="1" ht="16.8" customHeight="1">
      <c r="B460" s="34"/>
      <c r="C460" s="210" t="s">
        <v>35</v>
      </c>
      <c r="D460" s="210" t="s">
        <v>2240</v>
      </c>
      <c r="E460" s="18" t="s">
        <v>35</v>
      </c>
      <c r="F460" s="211">
        <v>1</v>
      </c>
      <c r="H460" s="34"/>
    </row>
    <row r="461" spans="2:8" s="1" customFormat="1" ht="16.8" customHeight="1">
      <c r="B461" s="34"/>
      <c r="C461" s="210" t="s">
        <v>35</v>
      </c>
      <c r="D461" s="210" t="s">
        <v>2241</v>
      </c>
      <c r="E461" s="18" t="s">
        <v>35</v>
      </c>
      <c r="F461" s="211">
        <v>2</v>
      </c>
      <c r="H461" s="34"/>
    </row>
    <row r="462" spans="2:8" s="1" customFormat="1" ht="16.8" customHeight="1">
      <c r="B462" s="34"/>
      <c r="C462" s="212" t="s">
        <v>2086</v>
      </c>
      <c r="H462" s="34"/>
    </row>
    <row r="463" spans="2:8" s="1" customFormat="1" ht="16.8" customHeight="1">
      <c r="B463" s="34"/>
      <c r="C463" s="210" t="s">
        <v>1464</v>
      </c>
      <c r="D463" s="210" t="s">
        <v>2246</v>
      </c>
      <c r="E463" s="18" t="s">
        <v>1069</v>
      </c>
      <c r="F463" s="211">
        <v>7</v>
      </c>
      <c r="H463" s="34"/>
    </row>
    <row r="464" spans="2:8" s="7" customFormat="1" ht="16.8" customHeight="1">
      <c r="B464" s="89"/>
      <c r="C464" s="207" t="s">
        <v>207</v>
      </c>
      <c r="D464" s="208" t="s">
        <v>208</v>
      </c>
      <c r="E464" s="208" t="s">
        <v>35</v>
      </c>
      <c r="F464" s="209">
        <v>17.094999999999999</v>
      </c>
      <c r="H464" s="89"/>
    </row>
    <row r="465" spans="2:8" s="1" customFormat="1" ht="16.8" customHeight="1">
      <c r="B465" s="34"/>
      <c r="C465" s="210" t="s">
        <v>35</v>
      </c>
      <c r="D465" s="210" t="s">
        <v>2126</v>
      </c>
      <c r="E465" s="18" t="s">
        <v>35</v>
      </c>
      <c r="F465" s="211">
        <v>0</v>
      </c>
      <c r="H465" s="34"/>
    </row>
    <row r="466" spans="2:8" s="1" customFormat="1" ht="16.8" customHeight="1">
      <c r="B466" s="34"/>
      <c r="C466" s="210" t="s">
        <v>35</v>
      </c>
      <c r="D466" s="210" t="s">
        <v>656</v>
      </c>
      <c r="E466" s="18" t="s">
        <v>35</v>
      </c>
      <c r="F466" s="211">
        <v>0</v>
      </c>
      <c r="H466" s="34"/>
    </row>
    <row r="467" spans="2:8" s="1" customFormat="1" ht="16.8" customHeight="1">
      <c r="B467" s="34"/>
      <c r="C467" s="210" t="s">
        <v>35</v>
      </c>
      <c r="D467" s="210" t="s">
        <v>2247</v>
      </c>
      <c r="E467" s="18" t="s">
        <v>35</v>
      </c>
      <c r="F467" s="211">
        <v>0</v>
      </c>
      <c r="H467" s="34"/>
    </row>
    <row r="468" spans="2:8" s="1" customFormat="1" ht="16.8" customHeight="1">
      <c r="B468" s="34"/>
      <c r="C468" s="210" t="s">
        <v>35</v>
      </c>
      <c r="D468" s="210" t="s">
        <v>2248</v>
      </c>
      <c r="E468" s="18" t="s">
        <v>35</v>
      </c>
      <c r="F468" s="211">
        <v>0</v>
      </c>
      <c r="H468" s="34"/>
    </row>
    <row r="469" spans="2:8" s="1" customFormat="1" ht="16.8" customHeight="1">
      <c r="B469" s="34"/>
      <c r="C469" s="210" t="s">
        <v>35</v>
      </c>
      <c r="D469" s="210" t="s">
        <v>2249</v>
      </c>
      <c r="E469" s="18" t="s">
        <v>35</v>
      </c>
      <c r="F469" s="211">
        <v>8.6379999999999999</v>
      </c>
      <c r="H469" s="34"/>
    </row>
    <row r="470" spans="2:8" s="1" customFormat="1" ht="16.8" customHeight="1">
      <c r="B470" s="34"/>
      <c r="C470" s="210" t="s">
        <v>35</v>
      </c>
      <c r="D470" s="210" t="s">
        <v>2250</v>
      </c>
      <c r="E470" s="18" t="s">
        <v>35</v>
      </c>
      <c r="F470" s="211">
        <v>0.187</v>
      </c>
      <c r="H470" s="34"/>
    </row>
    <row r="471" spans="2:8" s="1" customFormat="1" ht="16.8" customHeight="1">
      <c r="B471" s="34"/>
      <c r="C471" s="210" t="s">
        <v>35</v>
      </c>
      <c r="D471" s="210" t="s">
        <v>2251</v>
      </c>
      <c r="E471" s="18" t="s">
        <v>35</v>
      </c>
      <c r="F471" s="211">
        <v>2.3820000000000001</v>
      </c>
      <c r="H471" s="34"/>
    </row>
    <row r="472" spans="2:8" s="1" customFormat="1" ht="16.8" customHeight="1">
      <c r="B472" s="34"/>
      <c r="C472" s="210" t="s">
        <v>35</v>
      </c>
      <c r="D472" s="210" t="s">
        <v>2252</v>
      </c>
      <c r="E472" s="18" t="s">
        <v>35</v>
      </c>
      <c r="F472" s="211">
        <v>1.5669999999999999</v>
      </c>
      <c r="H472" s="34"/>
    </row>
    <row r="473" spans="2:8" s="1" customFormat="1" ht="16.8" customHeight="1">
      <c r="B473" s="34"/>
      <c r="C473" s="210" t="s">
        <v>35</v>
      </c>
      <c r="D473" s="210" t="s">
        <v>2253</v>
      </c>
      <c r="E473" s="18" t="s">
        <v>35</v>
      </c>
      <c r="F473" s="211">
        <v>1.248</v>
      </c>
      <c r="H473" s="34"/>
    </row>
    <row r="474" spans="2:8" s="1" customFormat="1" ht="16.8" customHeight="1">
      <c r="B474" s="34"/>
      <c r="C474" s="210" t="s">
        <v>35</v>
      </c>
      <c r="D474" s="210" t="s">
        <v>2254</v>
      </c>
      <c r="E474" s="18" t="s">
        <v>35</v>
      </c>
      <c r="F474" s="211">
        <v>5.3999999999999999E-2</v>
      </c>
      <c r="H474" s="34"/>
    </row>
    <row r="475" spans="2:8" s="1" customFormat="1" ht="16.8" customHeight="1">
      <c r="B475" s="34"/>
      <c r="C475" s="210" t="s">
        <v>35</v>
      </c>
      <c r="D475" s="210" t="s">
        <v>2255</v>
      </c>
      <c r="E475" s="18" t="s">
        <v>35</v>
      </c>
      <c r="F475" s="211">
        <v>2.9630000000000001</v>
      </c>
      <c r="H475" s="34"/>
    </row>
    <row r="476" spans="2:8" s="1" customFormat="1" ht="16.8" customHeight="1">
      <c r="B476" s="34"/>
      <c r="C476" s="210" t="s">
        <v>35</v>
      </c>
      <c r="D476" s="210" t="s">
        <v>2256</v>
      </c>
      <c r="E476" s="18" t="s">
        <v>35</v>
      </c>
      <c r="F476" s="211">
        <v>5.6000000000000001E-2</v>
      </c>
      <c r="H476" s="34"/>
    </row>
    <row r="477" spans="2:8" s="1" customFormat="1" ht="16.8" customHeight="1">
      <c r="B477" s="34"/>
      <c r="C477" s="212" t="s">
        <v>2086</v>
      </c>
      <c r="H477" s="34"/>
    </row>
    <row r="478" spans="2:8" s="1" customFormat="1" ht="20.399999999999999">
      <c r="B478" s="34"/>
      <c r="C478" s="210" t="s">
        <v>391</v>
      </c>
      <c r="D478" s="210" t="s">
        <v>2257</v>
      </c>
      <c r="E478" s="18" t="s">
        <v>393</v>
      </c>
      <c r="F478" s="211">
        <v>17.094999999999999</v>
      </c>
      <c r="H478" s="34"/>
    </row>
    <row r="479" spans="2:8" s="7" customFormat="1" ht="16.8" customHeight="1">
      <c r="B479" s="89"/>
      <c r="C479" s="207" t="s">
        <v>210</v>
      </c>
      <c r="D479" s="208" t="s">
        <v>211</v>
      </c>
      <c r="E479" s="208" t="s">
        <v>35</v>
      </c>
      <c r="F479" s="209">
        <v>1709.3130000000001</v>
      </c>
      <c r="H479" s="89"/>
    </row>
    <row r="480" spans="2:8" s="1" customFormat="1" ht="16.8" customHeight="1">
      <c r="B480" s="34"/>
      <c r="C480" s="210" t="s">
        <v>35</v>
      </c>
      <c r="D480" s="210" t="s">
        <v>2126</v>
      </c>
      <c r="E480" s="18" t="s">
        <v>35</v>
      </c>
      <c r="F480" s="211">
        <v>0</v>
      </c>
      <c r="H480" s="34"/>
    </row>
    <row r="481" spans="2:8" s="1" customFormat="1" ht="16.8" customHeight="1">
      <c r="B481" s="34"/>
      <c r="C481" s="210" t="s">
        <v>35</v>
      </c>
      <c r="D481" s="210" t="s">
        <v>2128</v>
      </c>
      <c r="E481" s="18" t="s">
        <v>35</v>
      </c>
      <c r="F481" s="211">
        <v>863.75</v>
      </c>
      <c r="H481" s="34"/>
    </row>
    <row r="482" spans="2:8" s="1" customFormat="1" ht="16.8" customHeight="1">
      <c r="B482" s="34"/>
      <c r="C482" s="210" t="s">
        <v>35</v>
      </c>
      <c r="D482" s="210" t="s">
        <v>2142</v>
      </c>
      <c r="E482" s="18" t="s">
        <v>35</v>
      </c>
      <c r="F482" s="211">
        <v>18.68</v>
      </c>
      <c r="H482" s="34"/>
    </row>
    <row r="483" spans="2:8" s="1" customFormat="1" ht="16.8" customHeight="1">
      <c r="B483" s="34"/>
      <c r="C483" s="210" t="s">
        <v>35</v>
      </c>
      <c r="D483" s="210" t="s">
        <v>2154</v>
      </c>
      <c r="E483" s="18" t="s">
        <v>35</v>
      </c>
      <c r="F483" s="211">
        <v>238.173</v>
      </c>
      <c r="H483" s="34"/>
    </row>
    <row r="484" spans="2:8" s="1" customFormat="1" ht="16.8" customHeight="1">
      <c r="B484" s="34"/>
      <c r="C484" s="210" t="s">
        <v>35</v>
      </c>
      <c r="D484" s="210" t="s">
        <v>2159</v>
      </c>
      <c r="E484" s="18" t="s">
        <v>35</v>
      </c>
      <c r="F484" s="211">
        <v>156.72999999999999</v>
      </c>
      <c r="H484" s="34"/>
    </row>
    <row r="485" spans="2:8" s="1" customFormat="1" ht="16.8" customHeight="1">
      <c r="B485" s="34"/>
      <c r="C485" s="210" t="s">
        <v>35</v>
      </c>
      <c r="D485" s="210" t="s">
        <v>2168</v>
      </c>
      <c r="E485" s="18" t="s">
        <v>35</v>
      </c>
      <c r="F485" s="211">
        <v>124.79</v>
      </c>
      <c r="H485" s="34"/>
    </row>
    <row r="486" spans="2:8" s="1" customFormat="1" ht="16.8" customHeight="1">
      <c r="B486" s="34"/>
      <c r="C486" s="210" t="s">
        <v>35</v>
      </c>
      <c r="D486" s="210" t="s">
        <v>2170</v>
      </c>
      <c r="E486" s="18" t="s">
        <v>35</v>
      </c>
      <c r="F486" s="211">
        <v>5.37</v>
      </c>
      <c r="H486" s="34"/>
    </row>
    <row r="487" spans="2:8" s="1" customFormat="1" ht="16.8" customHeight="1">
      <c r="B487" s="34"/>
      <c r="C487" s="210" t="s">
        <v>35</v>
      </c>
      <c r="D487" s="210" t="s">
        <v>2176</v>
      </c>
      <c r="E487" s="18" t="s">
        <v>35</v>
      </c>
      <c r="F487" s="211">
        <v>296.25</v>
      </c>
      <c r="H487" s="34"/>
    </row>
    <row r="488" spans="2:8" s="1" customFormat="1" ht="16.8" customHeight="1">
      <c r="B488" s="34"/>
      <c r="C488" s="210" t="s">
        <v>35</v>
      </c>
      <c r="D488" s="210" t="s">
        <v>2188</v>
      </c>
      <c r="E488" s="18" t="s">
        <v>35</v>
      </c>
      <c r="F488" s="211">
        <v>5.57</v>
      </c>
      <c r="H488" s="34"/>
    </row>
    <row r="489" spans="2:8" s="1" customFormat="1" ht="16.8" customHeight="1">
      <c r="B489" s="34"/>
      <c r="C489" s="212" t="s">
        <v>2086</v>
      </c>
      <c r="H489" s="34"/>
    </row>
    <row r="490" spans="2:8" s="1" customFormat="1" ht="16.8" customHeight="1">
      <c r="B490" s="34"/>
      <c r="C490" s="210" t="s">
        <v>440</v>
      </c>
      <c r="D490" s="210" t="s">
        <v>2258</v>
      </c>
      <c r="E490" s="18" t="s">
        <v>442</v>
      </c>
      <c r="F490" s="211">
        <v>1709.3130000000001</v>
      </c>
      <c r="H490" s="34"/>
    </row>
    <row r="491" spans="2:8" s="1" customFormat="1" ht="16.8" customHeight="1">
      <c r="B491" s="34"/>
      <c r="C491" s="210" t="s">
        <v>464</v>
      </c>
      <c r="D491" s="210" t="s">
        <v>2259</v>
      </c>
      <c r="E491" s="18" t="s">
        <v>442</v>
      </c>
      <c r="F491" s="211">
        <v>1709.3130000000001</v>
      </c>
      <c r="H491" s="34"/>
    </row>
    <row r="492" spans="2:8" s="7" customFormat="1" ht="16.8" customHeight="1">
      <c r="B492" s="89"/>
      <c r="C492" s="207" t="s">
        <v>213</v>
      </c>
      <c r="D492" s="208" t="s">
        <v>214</v>
      </c>
      <c r="E492" s="208" t="s">
        <v>35</v>
      </c>
      <c r="F492" s="209">
        <v>278.16000000000003</v>
      </c>
      <c r="H492" s="89"/>
    </row>
    <row r="493" spans="2:8" s="1" customFormat="1" ht="16.8" customHeight="1">
      <c r="B493" s="34"/>
      <c r="C493" s="210" t="s">
        <v>35</v>
      </c>
      <c r="D493" s="210" t="s">
        <v>2126</v>
      </c>
      <c r="E493" s="18" t="s">
        <v>35</v>
      </c>
      <c r="F493" s="211">
        <v>0</v>
      </c>
      <c r="H493" s="34"/>
    </row>
    <row r="494" spans="2:8" s="1" customFormat="1" ht="16.8" customHeight="1">
      <c r="B494" s="34"/>
      <c r="C494" s="210" t="s">
        <v>35</v>
      </c>
      <c r="D494" s="210" t="s">
        <v>469</v>
      </c>
      <c r="E494" s="18" t="s">
        <v>35</v>
      </c>
      <c r="F494" s="211">
        <v>278.16000000000003</v>
      </c>
      <c r="H494" s="34"/>
    </row>
    <row r="495" spans="2:8" s="1" customFormat="1" ht="16.8" customHeight="1">
      <c r="B495" s="34"/>
      <c r="C495" s="212" t="s">
        <v>2086</v>
      </c>
      <c r="H495" s="34"/>
    </row>
    <row r="496" spans="2:8" s="1" customFormat="1" ht="20.399999999999999">
      <c r="B496" s="34"/>
      <c r="C496" s="210" t="s">
        <v>494</v>
      </c>
      <c r="D496" s="210" t="s">
        <v>2260</v>
      </c>
      <c r="E496" s="18" t="s">
        <v>442</v>
      </c>
      <c r="F496" s="211">
        <v>278.16000000000003</v>
      </c>
      <c r="H496" s="34"/>
    </row>
    <row r="497" spans="2:8" s="1" customFormat="1" ht="16.8" customHeight="1">
      <c r="B497" s="34"/>
      <c r="C497" s="210" t="s">
        <v>518</v>
      </c>
      <c r="D497" s="210" t="s">
        <v>2261</v>
      </c>
      <c r="E497" s="18" t="s">
        <v>442</v>
      </c>
      <c r="F497" s="211">
        <v>278.16000000000003</v>
      </c>
      <c r="H497" s="34"/>
    </row>
    <row r="498" spans="2:8" s="7" customFormat="1" ht="16.8" customHeight="1">
      <c r="B498" s="89"/>
      <c r="C498" s="207" t="s">
        <v>216</v>
      </c>
      <c r="D498" s="208" t="s">
        <v>217</v>
      </c>
      <c r="E498" s="208" t="s">
        <v>35</v>
      </c>
      <c r="F498" s="209">
        <v>278.16000000000003</v>
      </c>
      <c r="H498" s="89"/>
    </row>
    <row r="499" spans="2:8" s="1" customFormat="1" ht="16.8" customHeight="1">
      <c r="B499" s="34"/>
      <c r="C499" s="210" t="s">
        <v>35</v>
      </c>
      <c r="D499" s="210" t="s">
        <v>2126</v>
      </c>
      <c r="E499" s="18" t="s">
        <v>35</v>
      </c>
      <c r="F499" s="211">
        <v>0</v>
      </c>
      <c r="H499" s="34"/>
    </row>
    <row r="500" spans="2:8" s="1" customFormat="1" ht="16.8" customHeight="1">
      <c r="B500" s="34"/>
      <c r="C500" s="210" t="s">
        <v>35</v>
      </c>
      <c r="D500" s="210" t="s">
        <v>2262</v>
      </c>
      <c r="E500" s="18" t="s">
        <v>35</v>
      </c>
      <c r="F500" s="211">
        <v>0</v>
      </c>
      <c r="H500" s="34"/>
    </row>
    <row r="501" spans="2:8" s="1" customFormat="1" ht="16.8" customHeight="1">
      <c r="B501" s="34"/>
      <c r="C501" s="210" t="s">
        <v>35</v>
      </c>
      <c r="D501" s="210" t="s">
        <v>469</v>
      </c>
      <c r="E501" s="18" t="s">
        <v>35</v>
      </c>
      <c r="F501" s="211">
        <v>278.16000000000003</v>
      </c>
      <c r="H501" s="34"/>
    </row>
    <row r="502" spans="2:8" s="1" customFormat="1" ht="16.8" customHeight="1">
      <c r="B502" s="34"/>
      <c r="C502" s="212" t="s">
        <v>2086</v>
      </c>
      <c r="H502" s="34"/>
    </row>
    <row r="503" spans="2:8" s="1" customFormat="1" ht="20.399999999999999">
      <c r="B503" s="34"/>
      <c r="C503" s="210" t="s">
        <v>530</v>
      </c>
      <c r="D503" s="210" t="s">
        <v>2263</v>
      </c>
      <c r="E503" s="18" t="s">
        <v>442</v>
      </c>
      <c r="F503" s="211">
        <v>278.16000000000003</v>
      </c>
      <c r="H503" s="34"/>
    </row>
    <row r="504" spans="2:8" s="7" customFormat="1" ht="16.8" customHeight="1">
      <c r="B504" s="89"/>
      <c r="C504" s="207" t="s">
        <v>218</v>
      </c>
      <c r="D504" s="208" t="s">
        <v>219</v>
      </c>
      <c r="E504" s="208" t="s">
        <v>35</v>
      </c>
      <c r="F504" s="209">
        <v>556.32000000000005</v>
      </c>
      <c r="H504" s="89"/>
    </row>
    <row r="505" spans="2:8" s="1" customFormat="1" ht="16.8" customHeight="1">
      <c r="B505" s="34"/>
      <c r="C505" s="210" t="s">
        <v>35</v>
      </c>
      <c r="D505" s="210" t="s">
        <v>2126</v>
      </c>
      <c r="E505" s="18" t="s">
        <v>35</v>
      </c>
      <c r="F505" s="211">
        <v>0</v>
      </c>
      <c r="H505" s="34"/>
    </row>
    <row r="506" spans="2:8" s="1" customFormat="1" ht="16.8" customHeight="1">
      <c r="B506" s="34"/>
      <c r="C506" s="210" t="s">
        <v>35</v>
      </c>
      <c r="D506" s="210" t="s">
        <v>2264</v>
      </c>
      <c r="E506" s="18" t="s">
        <v>35</v>
      </c>
      <c r="F506" s="211">
        <v>0</v>
      </c>
      <c r="H506" s="34"/>
    </row>
    <row r="507" spans="2:8" s="1" customFormat="1" ht="16.8" customHeight="1">
      <c r="B507" s="34"/>
      <c r="C507" s="210" t="s">
        <v>35</v>
      </c>
      <c r="D507" s="210" t="s">
        <v>2265</v>
      </c>
      <c r="E507" s="18" t="s">
        <v>35</v>
      </c>
      <c r="F507" s="211">
        <v>556.32000000000005</v>
      </c>
      <c r="H507" s="34"/>
    </row>
    <row r="508" spans="2:8" s="1" customFormat="1" ht="16.8" customHeight="1">
      <c r="B508" s="34"/>
      <c r="C508" s="212" t="s">
        <v>2086</v>
      </c>
      <c r="H508" s="34"/>
    </row>
    <row r="509" spans="2:8" s="1" customFormat="1" ht="16.8" customHeight="1">
      <c r="B509" s="34"/>
      <c r="C509" s="210" t="s">
        <v>536</v>
      </c>
      <c r="D509" s="210" t="s">
        <v>2266</v>
      </c>
      <c r="E509" s="18" t="s">
        <v>442</v>
      </c>
      <c r="F509" s="211">
        <v>556.32000000000005</v>
      </c>
      <c r="H509" s="34"/>
    </row>
    <row r="510" spans="2:8" s="7" customFormat="1" ht="16.8" customHeight="1">
      <c r="B510" s="89"/>
      <c r="C510" s="207" t="s">
        <v>221</v>
      </c>
      <c r="D510" s="208" t="s">
        <v>222</v>
      </c>
      <c r="E510" s="208" t="s">
        <v>35</v>
      </c>
      <c r="F510" s="209">
        <v>834.48</v>
      </c>
      <c r="H510" s="89"/>
    </row>
    <row r="511" spans="2:8" s="1" customFormat="1" ht="16.8" customHeight="1">
      <c r="B511" s="34"/>
      <c r="C511" s="210" t="s">
        <v>35</v>
      </c>
      <c r="D511" s="210" t="s">
        <v>2126</v>
      </c>
      <c r="E511" s="18" t="s">
        <v>35</v>
      </c>
      <c r="F511" s="211">
        <v>0</v>
      </c>
      <c r="H511" s="34"/>
    </row>
    <row r="512" spans="2:8" s="1" customFormat="1" ht="16.8" customHeight="1">
      <c r="B512" s="34"/>
      <c r="C512" s="210" t="s">
        <v>35</v>
      </c>
      <c r="D512" s="210" t="s">
        <v>2267</v>
      </c>
      <c r="E512" s="18" t="s">
        <v>35</v>
      </c>
      <c r="F512" s="211">
        <v>0</v>
      </c>
      <c r="H512" s="34"/>
    </row>
    <row r="513" spans="2:8" s="1" customFormat="1" ht="16.8" customHeight="1">
      <c r="B513" s="34"/>
      <c r="C513" s="210" t="s">
        <v>35</v>
      </c>
      <c r="D513" s="210" t="s">
        <v>2268</v>
      </c>
      <c r="E513" s="18" t="s">
        <v>35</v>
      </c>
      <c r="F513" s="211">
        <v>834.48</v>
      </c>
      <c r="H513" s="34"/>
    </row>
    <row r="514" spans="2:8" s="1" customFormat="1" ht="16.8" customHeight="1">
      <c r="B514" s="34"/>
      <c r="C514" s="212" t="s">
        <v>2086</v>
      </c>
      <c r="H514" s="34"/>
    </row>
    <row r="515" spans="2:8" s="1" customFormat="1" ht="16.8" customHeight="1">
      <c r="B515" s="34"/>
      <c r="C515" s="210" t="s">
        <v>543</v>
      </c>
      <c r="D515" s="210" t="s">
        <v>2269</v>
      </c>
      <c r="E515" s="18" t="s">
        <v>442</v>
      </c>
      <c r="F515" s="211">
        <v>834.48</v>
      </c>
      <c r="H515" s="34"/>
    </row>
    <row r="516" spans="2:8" s="7" customFormat="1" ht="16.8" customHeight="1">
      <c r="B516" s="89"/>
      <c r="C516" s="207" t="s">
        <v>224</v>
      </c>
      <c r="D516" s="208" t="s">
        <v>225</v>
      </c>
      <c r="E516" s="208" t="s">
        <v>35</v>
      </c>
      <c r="F516" s="209">
        <v>278.16000000000003</v>
      </c>
      <c r="H516" s="89"/>
    </row>
    <row r="517" spans="2:8" s="1" customFormat="1" ht="16.8" customHeight="1">
      <c r="B517" s="34"/>
      <c r="C517" s="210" t="s">
        <v>35</v>
      </c>
      <c r="D517" s="210" t="s">
        <v>2126</v>
      </c>
      <c r="E517" s="18" t="s">
        <v>35</v>
      </c>
      <c r="F517" s="211">
        <v>0</v>
      </c>
      <c r="H517" s="34"/>
    </row>
    <row r="518" spans="2:8" s="1" customFormat="1" ht="16.8" customHeight="1">
      <c r="B518" s="34"/>
      <c r="C518" s="210" t="s">
        <v>35</v>
      </c>
      <c r="D518" s="210" t="s">
        <v>469</v>
      </c>
      <c r="E518" s="18" t="s">
        <v>35</v>
      </c>
      <c r="F518" s="211">
        <v>278.16000000000003</v>
      </c>
      <c r="H518" s="34"/>
    </row>
    <row r="519" spans="2:8" s="1" customFormat="1" ht="16.8" customHeight="1">
      <c r="B519" s="34"/>
      <c r="C519" s="212" t="s">
        <v>2086</v>
      </c>
      <c r="H519" s="34"/>
    </row>
    <row r="520" spans="2:8" s="1" customFormat="1" ht="20.399999999999999">
      <c r="B520" s="34"/>
      <c r="C520" s="210" t="s">
        <v>550</v>
      </c>
      <c r="D520" s="210" t="s">
        <v>2270</v>
      </c>
      <c r="E520" s="18" t="s">
        <v>442</v>
      </c>
      <c r="F520" s="211">
        <v>278.16000000000003</v>
      </c>
      <c r="H520" s="34"/>
    </row>
    <row r="521" spans="2:8" s="1" customFormat="1" ht="16.8" customHeight="1">
      <c r="B521" s="34"/>
      <c r="C521" s="210" t="s">
        <v>554</v>
      </c>
      <c r="D521" s="210" t="s">
        <v>2271</v>
      </c>
      <c r="E521" s="18" t="s">
        <v>442</v>
      </c>
      <c r="F521" s="211">
        <v>278.16000000000003</v>
      </c>
      <c r="H521" s="34"/>
    </row>
    <row r="522" spans="2:8" s="7" customFormat="1" ht="16.8" customHeight="1">
      <c r="B522" s="89"/>
      <c r="C522" s="207" t="s">
        <v>227</v>
      </c>
      <c r="D522" s="208" t="s">
        <v>228</v>
      </c>
      <c r="E522" s="208" t="s">
        <v>35</v>
      </c>
      <c r="F522" s="209">
        <v>278.16000000000003</v>
      </c>
      <c r="H522" s="89"/>
    </row>
    <row r="523" spans="2:8" s="1" customFormat="1" ht="16.8" customHeight="1">
      <c r="B523" s="34"/>
      <c r="C523" s="210" t="s">
        <v>35</v>
      </c>
      <c r="D523" s="210" t="s">
        <v>2126</v>
      </c>
      <c r="E523" s="18" t="s">
        <v>35</v>
      </c>
      <c r="F523" s="211">
        <v>0</v>
      </c>
      <c r="H523" s="34"/>
    </row>
    <row r="524" spans="2:8" s="1" customFormat="1" ht="16.8" customHeight="1">
      <c r="B524" s="34"/>
      <c r="C524" s="210" t="s">
        <v>35</v>
      </c>
      <c r="D524" s="210" t="s">
        <v>2272</v>
      </c>
      <c r="E524" s="18" t="s">
        <v>35</v>
      </c>
      <c r="F524" s="211">
        <v>0</v>
      </c>
      <c r="H524" s="34"/>
    </row>
    <row r="525" spans="2:8" s="1" customFormat="1" ht="16.8" customHeight="1">
      <c r="B525" s="34"/>
      <c r="C525" s="210" t="s">
        <v>35</v>
      </c>
      <c r="D525" s="210" t="s">
        <v>469</v>
      </c>
      <c r="E525" s="18" t="s">
        <v>35</v>
      </c>
      <c r="F525" s="211">
        <v>278.16000000000003</v>
      </c>
      <c r="H525" s="34"/>
    </row>
    <row r="526" spans="2:8" s="1" customFormat="1" ht="16.8" customHeight="1">
      <c r="B526" s="34"/>
      <c r="C526" s="212" t="s">
        <v>2086</v>
      </c>
      <c r="H526" s="34"/>
    </row>
    <row r="527" spans="2:8" s="1" customFormat="1" ht="16.8" customHeight="1">
      <c r="B527" s="34"/>
      <c r="C527" s="210" t="s">
        <v>558</v>
      </c>
      <c r="D527" s="210" t="s">
        <v>2273</v>
      </c>
      <c r="E527" s="18" t="s">
        <v>442</v>
      </c>
      <c r="F527" s="211">
        <v>278.16000000000003</v>
      </c>
      <c r="H527" s="34"/>
    </row>
    <row r="528" spans="2:8" s="1" customFormat="1" ht="20.399999999999999">
      <c r="B528" s="34"/>
      <c r="C528" s="210" t="s">
        <v>564</v>
      </c>
      <c r="D528" s="210" t="s">
        <v>2274</v>
      </c>
      <c r="E528" s="18" t="s">
        <v>442</v>
      </c>
      <c r="F528" s="211">
        <v>278.16000000000003</v>
      </c>
      <c r="H528" s="34"/>
    </row>
    <row r="529" spans="2:8" s="7" customFormat="1" ht="16.8" customHeight="1">
      <c r="B529" s="89"/>
      <c r="C529" s="207" t="s">
        <v>229</v>
      </c>
      <c r="D529" s="208" t="s">
        <v>230</v>
      </c>
      <c r="E529" s="208" t="s">
        <v>35</v>
      </c>
      <c r="F529" s="209">
        <v>4.5590000000000002</v>
      </c>
      <c r="H529" s="89"/>
    </row>
    <row r="530" spans="2:8" s="1" customFormat="1" ht="16.8" customHeight="1">
      <c r="B530" s="34"/>
      <c r="C530" s="210" t="s">
        <v>35</v>
      </c>
      <c r="D530" s="210" t="s">
        <v>2126</v>
      </c>
      <c r="E530" s="18" t="s">
        <v>35</v>
      </c>
      <c r="F530" s="211">
        <v>0</v>
      </c>
      <c r="H530" s="34"/>
    </row>
    <row r="531" spans="2:8" s="1" customFormat="1" ht="16.8" customHeight="1">
      <c r="B531" s="34"/>
      <c r="C531" s="210" t="s">
        <v>35</v>
      </c>
      <c r="D531" s="210" t="s">
        <v>2275</v>
      </c>
      <c r="E531" s="18" t="s">
        <v>35</v>
      </c>
      <c r="F531" s="211">
        <v>0</v>
      </c>
      <c r="H531" s="34"/>
    </row>
    <row r="532" spans="2:8" s="1" customFormat="1" ht="16.8" customHeight="1">
      <c r="B532" s="34"/>
      <c r="C532" s="210" t="s">
        <v>35</v>
      </c>
      <c r="D532" s="210" t="s">
        <v>2276</v>
      </c>
      <c r="E532" s="18" t="s">
        <v>35</v>
      </c>
      <c r="F532" s="211">
        <v>0</v>
      </c>
      <c r="H532" s="34"/>
    </row>
    <row r="533" spans="2:8" s="1" customFormat="1" ht="16.8" customHeight="1">
      <c r="B533" s="34"/>
      <c r="C533" s="210" t="s">
        <v>35</v>
      </c>
      <c r="D533" s="210" t="s">
        <v>2277</v>
      </c>
      <c r="E533" s="18" t="s">
        <v>35</v>
      </c>
      <c r="F533" s="211">
        <v>0.65100000000000002</v>
      </c>
      <c r="H533" s="34"/>
    </row>
    <row r="534" spans="2:8" s="1" customFormat="1" ht="16.8" customHeight="1">
      <c r="B534" s="34"/>
      <c r="C534" s="210" t="s">
        <v>35</v>
      </c>
      <c r="D534" s="210" t="s">
        <v>2278</v>
      </c>
      <c r="E534" s="18" t="s">
        <v>35</v>
      </c>
      <c r="F534" s="211">
        <v>0</v>
      </c>
      <c r="H534" s="34"/>
    </row>
    <row r="535" spans="2:8" s="1" customFormat="1" ht="16.8" customHeight="1">
      <c r="B535" s="34"/>
      <c r="C535" s="210" t="s">
        <v>35</v>
      </c>
      <c r="D535" s="210" t="s">
        <v>2279</v>
      </c>
      <c r="E535" s="18" t="s">
        <v>35</v>
      </c>
      <c r="F535" s="211">
        <v>3.2570000000000001</v>
      </c>
      <c r="H535" s="34"/>
    </row>
    <row r="536" spans="2:8" s="1" customFormat="1" ht="16.8" customHeight="1">
      <c r="B536" s="34"/>
      <c r="C536" s="210" t="s">
        <v>35</v>
      </c>
      <c r="D536" s="210" t="s">
        <v>2280</v>
      </c>
      <c r="E536" s="18" t="s">
        <v>35</v>
      </c>
      <c r="F536" s="211">
        <v>0</v>
      </c>
      <c r="H536" s="34"/>
    </row>
    <row r="537" spans="2:8" s="1" customFormat="1" ht="16.8" customHeight="1">
      <c r="B537" s="34"/>
      <c r="C537" s="210" t="s">
        <v>35</v>
      </c>
      <c r="D537" s="210" t="s">
        <v>2277</v>
      </c>
      <c r="E537" s="18" t="s">
        <v>35</v>
      </c>
      <c r="F537" s="211">
        <v>0.65100000000000002</v>
      </c>
      <c r="H537" s="34"/>
    </row>
    <row r="538" spans="2:8" s="1" customFormat="1" ht="16.8" customHeight="1">
      <c r="B538" s="34"/>
      <c r="C538" s="212" t="s">
        <v>2086</v>
      </c>
      <c r="H538" s="34"/>
    </row>
    <row r="539" spans="2:8" s="1" customFormat="1" ht="16.8" customHeight="1">
      <c r="B539" s="34"/>
      <c r="C539" s="210" t="s">
        <v>569</v>
      </c>
      <c r="D539" s="210" t="s">
        <v>2281</v>
      </c>
      <c r="E539" s="18" t="s">
        <v>393</v>
      </c>
      <c r="F539" s="211">
        <v>4.5590000000000002</v>
      </c>
      <c r="H539" s="34"/>
    </row>
    <row r="540" spans="2:8" s="7" customFormat="1" ht="16.8" customHeight="1">
      <c r="B540" s="89"/>
      <c r="C540" s="207" t="s">
        <v>232</v>
      </c>
      <c r="D540" s="208" t="s">
        <v>233</v>
      </c>
      <c r="E540" s="208" t="s">
        <v>35</v>
      </c>
      <c r="F540" s="209">
        <v>24.646999999999998</v>
      </c>
      <c r="H540" s="89"/>
    </row>
    <row r="541" spans="2:8" s="1" customFormat="1" ht="16.8" customHeight="1">
      <c r="B541" s="34"/>
      <c r="C541" s="210" t="s">
        <v>35</v>
      </c>
      <c r="D541" s="210" t="s">
        <v>2126</v>
      </c>
      <c r="E541" s="18" t="s">
        <v>35</v>
      </c>
      <c r="F541" s="211">
        <v>0</v>
      </c>
      <c r="H541" s="34"/>
    </row>
    <row r="542" spans="2:8" s="1" customFormat="1" ht="16.8" customHeight="1">
      <c r="B542" s="34"/>
      <c r="C542" s="210" t="s">
        <v>35</v>
      </c>
      <c r="D542" s="210" t="s">
        <v>2275</v>
      </c>
      <c r="E542" s="18" t="s">
        <v>35</v>
      </c>
      <c r="F542" s="211">
        <v>0</v>
      </c>
      <c r="H542" s="34"/>
    </row>
    <row r="543" spans="2:8" s="1" customFormat="1" ht="16.8" customHeight="1">
      <c r="B543" s="34"/>
      <c r="C543" s="210" t="s">
        <v>35</v>
      </c>
      <c r="D543" s="210" t="s">
        <v>2276</v>
      </c>
      <c r="E543" s="18" t="s">
        <v>35</v>
      </c>
      <c r="F543" s="211">
        <v>0</v>
      </c>
      <c r="H543" s="34"/>
    </row>
    <row r="544" spans="2:8" s="1" customFormat="1" ht="16.8" customHeight="1">
      <c r="B544" s="34"/>
      <c r="C544" s="210" t="s">
        <v>35</v>
      </c>
      <c r="D544" s="210" t="s">
        <v>2282</v>
      </c>
      <c r="E544" s="18" t="s">
        <v>35</v>
      </c>
      <c r="F544" s="211">
        <v>3.5209999999999999</v>
      </c>
      <c r="H544" s="34"/>
    </row>
    <row r="545" spans="2:8" s="1" customFormat="1" ht="16.8" customHeight="1">
      <c r="B545" s="34"/>
      <c r="C545" s="210" t="s">
        <v>35</v>
      </c>
      <c r="D545" s="210" t="s">
        <v>2278</v>
      </c>
      <c r="E545" s="18" t="s">
        <v>35</v>
      </c>
      <c r="F545" s="211">
        <v>0</v>
      </c>
      <c r="H545" s="34"/>
    </row>
    <row r="546" spans="2:8" s="1" customFormat="1" ht="16.8" customHeight="1">
      <c r="B546" s="34"/>
      <c r="C546" s="210" t="s">
        <v>35</v>
      </c>
      <c r="D546" s="210" t="s">
        <v>2283</v>
      </c>
      <c r="E546" s="18" t="s">
        <v>35</v>
      </c>
      <c r="F546" s="211">
        <v>17.605</v>
      </c>
      <c r="H546" s="34"/>
    </row>
    <row r="547" spans="2:8" s="1" customFormat="1" ht="16.8" customHeight="1">
      <c r="B547" s="34"/>
      <c r="C547" s="210" t="s">
        <v>35</v>
      </c>
      <c r="D547" s="210" t="s">
        <v>2280</v>
      </c>
      <c r="E547" s="18" t="s">
        <v>35</v>
      </c>
      <c r="F547" s="211">
        <v>0</v>
      </c>
      <c r="H547" s="34"/>
    </row>
    <row r="548" spans="2:8" s="1" customFormat="1" ht="16.8" customHeight="1">
      <c r="B548" s="34"/>
      <c r="C548" s="210" t="s">
        <v>35</v>
      </c>
      <c r="D548" s="210" t="s">
        <v>2284</v>
      </c>
      <c r="E548" s="18" t="s">
        <v>35</v>
      </c>
      <c r="F548" s="211">
        <v>3.5209999999999999</v>
      </c>
      <c r="H548" s="34"/>
    </row>
    <row r="549" spans="2:8" s="1" customFormat="1" ht="16.8" customHeight="1">
      <c r="B549" s="34"/>
      <c r="C549" s="212" t="s">
        <v>2086</v>
      </c>
      <c r="H549" s="34"/>
    </row>
    <row r="550" spans="2:8" s="1" customFormat="1" ht="16.8" customHeight="1">
      <c r="B550" s="34"/>
      <c r="C550" s="210" t="s">
        <v>580</v>
      </c>
      <c r="D550" s="210" t="s">
        <v>2285</v>
      </c>
      <c r="E550" s="18" t="s">
        <v>393</v>
      </c>
      <c r="F550" s="211">
        <v>24.646999999999998</v>
      </c>
      <c r="H550" s="34"/>
    </row>
    <row r="551" spans="2:8" s="7" customFormat="1" ht="16.8" customHeight="1">
      <c r="B551" s="89"/>
      <c r="C551" s="207" t="s">
        <v>235</v>
      </c>
      <c r="D551" s="208" t="s">
        <v>236</v>
      </c>
      <c r="E551" s="208" t="s">
        <v>35</v>
      </c>
      <c r="F551" s="209">
        <v>43.43</v>
      </c>
      <c r="H551" s="89"/>
    </row>
    <row r="552" spans="2:8" s="1" customFormat="1" ht="16.8" customHeight="1">
      <c r="B552" s="34"/>
      <c r="C552" s="210" t="s">
        <v>35</v>
      </c>
      <c r="D552" s="210" t="s">
        <v>2126</v>
      </c>
      <c r="E552" s="18" t="s">
        <v>35</v>
      </c>
      <c r="F552" s="211">
        <v>0</v>
      </c>
      <c r="H552" s="34"/>
    </row>
    <row r="553" spans="2:8" s="1" customFormat="1" ht="16.8" customHeight="1">
      <c r="B553" s="34"/>
      <c r="C553" s="210" t="s">
        <v>35</v>
      </c>
      <c r="D553" s="210" t="s">
        <v>2286</v>
      </c>
      <c r="E553" s="18" t="s">
        <v>35</v>
      </c>
      <c r="F553" s="211">
        <v>0</v>
      </c>
      <c r="H553" s="34"/>
    </row>
    <row r="554" spans="2:8" s="1" customFormat="1" ht="16.8" customHeight="1">
      <c r="B554" s="34"/>
      <c r="C554" s="210" t="s">
        <v>35</v>
      </c>
      <c r="D554" s="210" t="s">
        <v>2287</v>
      </c>
      <c r="E554" s="18" t="s">
        <v>35</v>
      </c>
      <c r="F554" s="211">
        <v>43.43</v>
      </c>
      <c r="H554" s="34"/>
    </row>
    <row r="555" spans="2:8" s="1" customFormat="1" ht="16.8" customHeight="1">
      <c r="B555" s="34"/>
      <c r="C555" s="212" t="s">
        <v>2086</v>
      </c>
      <c r="H555" s="34"/>
    </row>
    <row r="556" spans="2:8" s="1" customFormat="1" ht="16.8" customHeight="1">
      <c r="B556" s="34"/>
      <c r="C556" s="210" t="s">
        <v>499</v>
      </c>
      <c r="D556" s="210" t="s">
        <v>2288</v>
      </c>
      <c r="E556" s="18" t="s">
        <v>442</v>
      </c>
      <c r="F556" s="211">
        <v>43.43</v>
      </c>
      <c r="H556" s="34"/>
    </row>
    <row r="557" spans="2:8" s="7" customFormat="1" ht="16.8" customHeight="1">
      <c r="B557" s="89"/>
      <c r="C557" s="207" t="s">
        <v>238</v>
      </c>
      <c r="D557" s="208" t="s">
        <v>239</v>
      </c>
      <c r="E557" s="208" t="s">
        <v>35</v>
      </c>
      <c r="F557" s="209">
        <v>125.22</v>
      </c>
      <c r="H557" s="89"/>
    </row>
    <row r="558" spans="2:8" s="1" customFormat="1" ht="16.8" customHeight="1">
      <c r="B558" s="34"/>
      <c r="C558" s="210" t="s">
        <v>35</v>
      </c>
      <c r="D558" s="210" t="s">
        <v>2126</v>
      </c>
      <c r="E558" s="18" t="s">
        <v>35</v>
      </c>
      <c r="F558" s="211">
        <v>0</v>
      </c>
      <c r="H558" s="34"/>
    </row>
    <row r="559" spans="2:8" s="1" customFormat="1" ht="16.8" customHeight="1">
      <c r="B559" s="34"/>
      <c r="C559" s="210" t="s">
        <v>35</v>
      </c>
      <c r="D559" s="210" t="s">
        <v>2289</v>
      </c>
      <c r="E559" s="18" t="s">
        <v>35</v>
      </c>
      <c r="F559" s="211">
        <v>125.22</v>
      </c>
      <c r="H559" s="34"/>
    </row>
    <row r="560" spans="2:8" s="1" customFormat="1" ht="16.8" customHeight="1">
      <c r="B560" s="34"/>
      <c r="C560" s="212" t="s">
        <v>2086</v>
      </c>
      <c r="H560" s="34"/>
    </row>
    <row r="561" spans="2:8" s="1" customFormat="1" ht="16.8" customHeight="1">
      <c r="B561" s="34"/>
      <c r="C561" s="210" t="s">
        <v>506</v>
      </c>
      <c r="D561" s="210" t="s">
        <v>2290</v>
      </c>
      <c r="E561" s="18" t="s">
        <v>442</v>
      </c>
      <c r="F561" s="211">
        <v>125.22</v>
      </c>
      <c r="H561" s="34"/>
    </row>
    <row r="562" spans="2:8" s="7" customFormat="1" ht="16.8" customHeight="1">
      <c r="B562" s="89"/>
      <c r="C562" s="207" t="s">
        <v>241</v>
      </c>
      <c r="D562" s="208" t="s">
        <v>242</v>
      </c>
      <c r="E562" s="208" t="s">
        <v>35</v>
      </c>
      <c r="F562" s="209">
        <v>109.51</v>
      </c>
      <c r="H562" s="89"/>
    </row>
    <row r="563" spans="2:8" s="1" customFormat="1" ht="16.8" customHeight="1">
      <c r="B563" s="34"/>
      <c r="C563" s="210" t="s">
        <v>35</v>
      </c>
      <c r="D563" s="210" t="s">
        <v>2126</v>
      </c>
      <c r="E563" s="18" t="s">
        <v>35</v>
      </c>
      <c r="F563" s="211">
        <v>0</v>
      </c>
      <c r="H563" s="34"/>
    </row>
    <row r="564" spans="2:8" s="1" customFormat="1" ht="16.8" customHeight="1">
      <c r="B564" s="34"/>
      <c r="C564" s="210" t="s">
        <v>35</v>
      </c>
      <c r="D564" s="210" t="s">
        <v>2291</v>
      </c>
      <c r="E564" s="18" t="s">
        <v>35</v>
      </c>
      <c r="F564" s="211">
        <v>109.51</v>
      </c>
      <c r="H564" s="34"/>
    </row>
    <row r="565" spans="2:8" s="1" customFormat="1" ht="16.8" customHeight="1">
      <c r="B565" s="34"/>
      <c r="C565" s="212" t="s">
        <v>2086</v>
      </c>
      <c r="H565" s="34"/>
    </row>
    <row r="566" spans="2:8" s="1" customFormat="1" ht="20.399999999999999">
      <c r="B566" s="34"/>
      <c r="C566" s="210" t="s">
        <v>512</v>
      </c>
      <c r="D566" s="210" t="s">
        <v>2292</v>
      </c>
      <c r="E566" s="18" t="s">
        <v>442</v>
      </c>
      <c r="F566" s="211">
        <v>109.51</v>
      </c>
      <c r="H566" s="34"/>
    </row>
    <row r="567" spans="2:8" s="7" customFormat="1" ht="16.8" customHeight="1">
      <c r="B567" s="89"/>
      <c r="C567" s="207" t="s">
        <v>244</v>
      </c>
      <c r="D567" s="208" t="s">
        <v>245</v>
      </c>
      <c r="E567" s="208" t="s">
        <v>35</v>
      </c>
      <c r="F567" s="209">
        <v>16.690000000000001</v>
      </c>
      <c r="H567" s="89"/>
    </row>
    <row r="568" spans="2:8" s="1" customFormat="1" ht="16.8" customHeight="1">
      <c r="B568" s="34"/>
      <c r="C568" s="210" t="s">
        <v>35</v>
      </c>
      <c r="D568" s="210" t="s">
        <v>2126</v>
      </c>
      <c r="E568" s="18" t="s">
        <v>35</v>
      </c>
      <c r="F568" s="211">
        <v>0</v>
      </c>
      <c r="H568" s="34"/>
    </row>
    <row r="569" spans="2:8" s="1" customFormat="1" ht="16.8" customHeight="1">
      <c r="B569" s="34"/>
      <c r="C569" s="210" t="s">
        <v>35</v>
      </c>
      <c r="D569" s="210" t="s">
        <v>2293</v>
      </c>
      <c r="E569" s="18" t="s">
        <v>35</v>
      </c>
      <c r="F569" s="211">
        <v>0</v>
      </c>
      <c r="H569" s="34"/>
    </row>
    <row r="570" spans="2:8" s="1" customFormat="1" ht="16.8" customHeight="1">
      <c r="B570" s="34"/>
      <c r="C570" s="210" t="s">
        <v>35</v>
      </c>
      <c r="D570" s="210" t="s">
        <v>2294</v>
      </c>
      <c r="E570" s="18" t="s">
        <v>35</v>
      </c>
      <c r="F570" s="211">
        <v>0</v>
      </c>
      <c r="H570" s="34"/>
    </row>
    <row r="571" spans="2:8" s="1" customFormat="1" ht="16.8" customHeight="1">
      <c r="B571" s="34"/>
      <c r="C571" s="210" t="s">
        <v>35</v>
      </c>
      <c r="D571" s="210" t="s">
        <v>2295</v>
      </c>
      <c r="E571" s="18" t="s">
        <v>35</v>
      </c>
      <c r="F571" s="211">
        <v>16.690000000000001</v>
      </c>
      <c r="H571" s="34"/>
    </row>
    <row r="572" spans="2:8" s="1" customFormat="1" ht="16.8" customHeight="1">
      <c r="B572" s="34"/>
      <c r="C572" s="212" t="s">
        <v>2086</v>
      </c>
      <c r="H572" s="34"/>
    </row>
    <row r="573" spans="2:8" s="1" customFormat="1" ht="16.8" customHeight="1">
      <c r="B573" s="34"/>
      <c r="C573" s="210" t="s">
        <v>484</v>
      </c>
      <c r="D573" s="210" t="s">
        <v>2296</v>
      </c>
      <c r="E573" s="18" t="s">
        <v>393</v>
      </c>
      <c r="F573" s="211">
        <v>16.690000000000001</v>
      </c>
      <c r="H573" s="34"/>
    </row>
    <row r="574" spans="2:8" s="7" customFormat="1" ht="16.8" customHeight="1">
      <c r="B574" s="89"/>
      <c r="C574" s="207" t="s">
        <v>247</v>
      </c>
      <c r="D574" s="208" t="s">
        <v>248</v>
      </c>
      <c r="E574" s="208" t="s">
        <v>35</v>
      </c>
      <c r="F574" s="209">
        <v>0.23899999999999999</v>
      </c>
      <c r="H574" s="89"/>
    </row>
    <row r="575" spans="2:8" s="1" customFormat="1" ht="16.8" customHeight="1">
      <c r="B575" s="34"/>
      <c r="C575" s="210" t="s">
        <v>35</v>
      </c>
      <c r="D575" s="210" t="s">
        <v>2297</v>
      </c>
      <c r="E575" s="18" t="s">
        <v>35</v>
      </c>
      <c r="F575" s="211">
        <v>0</v>
      </c>
      <c r="H575" s="34"/>
    </row>
    <row r="576" spans="2:8" s="1" customFormat="1" ht="16.8" customHeight="1">
      <c r="B576" s="34"/>
      <c r="C576" s="210" t="s">
        <v>35</v>
      </c>
      <c r="D576" s="210" t="s">
        <v>2298</v>
      </c>
      <c r="E576" s="18" t="s">
        <v>35</v>
      </c>
      <c r="F576" s="211">
        <v>0</v>
      </c>
      <c r="H576" s="34"/>
    </row>
    <row r="577" spans="2:8" s="1" customFormat="1" ht="16.8" customHeight="1">
      <c r="B577" s="34"/>
      <c r="C577" s="210" t="s">
        <v>35</v>
      </c>
      <c r="D577" s="210" t="s">
        <v>2299</v>
      </c>
      <c r="E577" s="18" t="s">
        <v>35</v>
      </c>
      <c r="F577" s="211">
        <v>0.23899999999999999</v>
      </c>
      <c r="H577" s="34"/>
    </row>
    <row r="578" spans="2:8" s="1" customFormat="1" ht="16.8" customHeight="1">
      <c r="B578" s="34"/>
      <c r="C578" s="212" t="s">
        <v>2086</v>
      </c>
      <c r="H578" s="34"/>
    </row>
    <row r="579" spans="2:8" s="1" customFormat="1" ht="16.8" customHeight="1">
      <c r="B579" s="34"/>
      <c r="C579" s="210" t="s">
        <v>1683</v>
      </c>
      <c r="D579" s="210" t="s">
        <v>2300</v>
      </c>
      <c r="E579" s="18" t="s">
        <v>1685</v>
      </c>
      <c r="F579" s="211">
        <v>0.23899999999999999</v>
      </c>
      <c r="H579" s="34"/>
    </row>
    <row r="580" spans="2:8" s="1" customFormat="1" ht="16.8" customHeight="1">
      <c r="B580" s="34"/>
      <c r="C580" s="210" t="s">
        <v>1692</v>
      </c>
      <c r="D580" s="210" t="s">
        <v>1693</v>
      </c>
      <c r="E580" s="18" t="s">
        <v>1685</v>
      </c>
      <c r="F580" s="211">
        <v>0.23899999999999999</v>
      </c>
      <c r="H580" s="34"/>
    </row>
    <row r="581" spans="2:8" s="7" customFormat="1" ht="16.8" customHeight="1">
      <c r="B581" s="89"/>
      <c r="C581" s="207" t="s">
        <v>250</v>
      </c>
      <c r="D581" s="208" t="s">
        <v>251</v>
      </c>
      <c r="E581" s="208" t="s">
        <v>35</v>
      </c>
      <c r="F581" s="209">
        <v>239.15600000000001</v>
      </c>
      <c r="H581" s="89"/>
    </row>
    <row r="582" spans="2:8" s="1" customFormat="1" ht="16.8" customHeight="1">
      <c r="B582" s="34"/>
      <c r="C582" s="210" t="s">
        <v>35</v>
      </c>
      <c r="D582" s="210" t="s">
        <v>2297</v>
      </c>
      <c r="E582" s="18" t="s">
        <v>35</v>
      </c>
      <c r="F582" s="211">
        <v>0</v>
      </c>
      <c r="H582" s="34"/>
    </row>
    <row r="583" spans="2:8" s="1" customFormat="1" ht="16.8" customHeight="1">
      <c r="B583" s="34"/>
      <c r="C583" s="210" t="s">
        <v>35</v>
      </c>
      <c r="D583" s="210" t="s">
        <v>2298</v>
      </c>
      <c r="E583" s="18" t="s">
        <v>35</v>
      </c>
      <c r="F583" s="211">
        <v>0</v>
      </c>
      <c r="H583" s="34"/>
    </row>
    <row r="584" spans="2:8" s="1" customFormat="1" ht="16.8" customHeight="1">
      <c r="B584" s="34"/>
      <c r="C584" s="210" t="s">
        <v>35</v>
      </c>
      <c r="D584" s="210" t="s">
        <v>2301</v>
      </c>
      <c r="E584" s="18" t="s">
        <v>35</v>
      </c>
      <c r="F584" s="211">
        <v>239.15600000000001</v>
      </c>
      <c r="H584" s="34"/>
    </row>
    <row r="585" spans="2:8" s="1" customFormat="1" ht="16.8" customHeight="1">
      <c r="B585" s="34"/>
      <c r="C585" s="212" t="s">
        <v>2086</v>
      </c>
      <c r="H585" s="34"/>
    </row>
    <row r="586" spans="2:8" s="1" customFormat="1" ht="16.8" customHeight="1">
      <c r="B586" s="34"/>
      <c r="C586" s="210" t="s">
        <v>1697</v>
      </c>
      <c r="D586" s="210" t="s">
        <v>2302</v>
      </c>
      <c r="E586" s="18" t="s">
        <v>689</v>
      </c>
      <c r="F586" s="211">
        <v>239.15600000000001</v>
      </c>
      <c r="H586" s="34"/>
    </row>
    <row r="587" spans="2:8" s="1" customFormat="1" ht="16.8" customHeight="1">
      <c r="B587" s="34"/>
      <c r="C587" s="210" t="s">
        <v>1745</v>
      </c>
      <c r="D587" s="210" t="s">
        <v>2303</v>
      </c>
      <c r="E587" s="18" t="s">
        <v>689</v>
      </c>
      <c r="F587" s="211">
        <v>239.15600000000001</v>
      </c>
      <c r="H587" s="34"/>
    </row>
    <row r="588" spans="2:8" s="1" customFormat="1" ht="16.8" customHeight="1">
      <c r="B588" s="34"/>
      <c r="C588" s="210" t="s">
        <v>1750</v>
      </c>
      <c r="D588" s="210" t="s">
        <v>2304</v>
      </c>
      <c r="E588" s="18" t="s">
        <v>689</v>
      </c>
      <c r="F588" s="211">
        <v>239.15600000000001</v>
      </c>
      <c r="H588" s="34"/>
    </row>
    <row r="589" spans="2:8" s="7" customFormat="1" ht="16.8" customHeight="1">
      <c r="B589" s="89"/>
      <c r="C589" s="207" t="s">
        <v>253</v>
      </c>
      <c r="D589" s="208" t="s">
        <v>254</v>
      </c>
      <c r="E589" s="208" t="s">
        <v>35</v>
      </c>
      <c r="F589" s="209">
        <v>1</v>
      </c>
      <c r="H589" s="89"/>
    </row>
    <row r="590" spans="2:8" s="1" customFormat="1" ht="16.8" customHeight="1">
      <c r="B590" s="34"/>
      <c r="C590" s="210" t="s">
        <v>35</v>
      </c>
      <c r="D590" s="210" t="s">
        <v>2297</v>
      </c>
      <c r="E590" s="18" t="s">
        <v>35</v>
      </c>
      <c r="F590" s="211">
        <v>0</v>
      </c>
      <c r="H590" s="34"/>
    </row>
    <row r="591" spans="2:8" s="1" customFormat="1" ht="16.8" customHeight="1">
      <c r="B591" s="34"/>
      <c r="C591" s="210" t="s">
        <v>35</v>
      </c>
      <c r="D591" s="210" t="s">
        <v>2305</v>
      </c>
      <c r="E591" s="18" t="s">
        <v>35</v>
      </c>
      <c r="F591" s="211">
        <v>1</v>
      </c>
      <c r="H591" s="34"/>
    </row>
    <row r="592" spans="2:8" s="1" customFormat="1" ht="16.8" customHeight="1">
      <c r="B592" s="34"/>
      <c r="C592" s="212" t="s">
        <v>2086</v>
      </c>
      <c r="H592" s="34"/>
    </row>
    <row r="593" spans="2:8" s="1" customFormat="1" ht="16.8" customHeight="1">
      <c r="B593" s="34"/>
      <c r="C593" s="210" t="s">
        <v>1760</v>
      </c>
      <c r="D593" s="210" t="s">
        <v>2306</v>
      </c>
      <c r="E593" s="18" t="s">
        <v>1069</v>
      </c>
      <c r="F593" s="211">
        <v>1</v>
      </c>
      <c r="H593" s="34"/>
    </row>
    <row r="594" spans="2:8" s="1" customFormat="1" ht="16.8" customHeight="1">
      <c r="B594" s="34"/>
      <c r="C594" s="210" t="s">
        <v>1767</v>
      </c>
      <c r="D594" s="210" t="s">
        <v>2307</v>
      </c>
      <c r="E594" s="18" t="s">
        <v>1069</v>
      </c>
      <c r="F594" s="211">
        <v>1</v>
      </c>
      <c r="H594" s="34"/>
    </row>
    <row r="595" spans="2:8" s="1" customFormat="1" ht="20.399999999999999">
      <c r="B595" s="34"/>
      <c r="C595" s="210" t="s">
        <v>1772</v>
      </c>
      <c r="D595" s="210" t="s">
        <v>2308</v>
      </c>
      <c r="E595" s="18" t="s">
        <v>1069</v>
      </c>
      <c r="F595" s="211">
        <v>4</v>
      </c>
      <c r="H595" s="34"/>
    </row>
    <row r="596" spans="2:8" s="7" customFormat="1" ht="16.8" customHeight="1">
      <c r="B596" s="89"/>
      <c r="C596" s="207" t="s">
        <v>255</v>
      </c>
      <c r="D596" s="208" t="s">
        <v>256</v>
      </c>
      <c r="E596" s="208" t="s">
        <v>35</v>
      </c>
      <c r="F596" s="209">
        <v>383.37200000000001</v>
      </c>
      <c r="H596" s="89"/>
    </row>
    <row r="597" spans="2:8" s="1" customFormat="1" ht="16.8" customHeight="1">
      <c r="B597" s="34"/>
      <c r="C597" s="210" t="s">
        <v>35</v>
      </c>
      <c r="D597" s="210" t="s">
        <v>2126</v>
      </c>
      <c r="E597" s="18" t="s">
        <v>35</v>
      </c>
      <c r="F597" s="211">
        <v>0</v>
      </c>
      <c r="H597" s="34"/>
    </row>
    <row r="598" spans="2:8" s="1" customFormat="1" ht="16.8" customHeight="1">
      <c r="B598" s="34"/>
      <c r="C598" s="210" t="s">
        <v>35</v>
      </c>
      <c r="D598" s="210" t="s">
        <v>2309</v>
      </c>
      <c r="E598" s="18" t="s">
        <v>35</v>
      </c>
      <c r="F598" s="211">
        <v>0</v>
      </c>
      <c r="H598" s="34"/>
    </row>
    <row r="599" spans="2:8" s="1" customFormat="1" ht="16.8" customHeight="1">
      <c r="B599" s="34"/>
      <c r="C599" s="210" t="s">
        <v>35</v>
      </c>
      <c r="D599" s="210" t="s">
        <v>2310</v>
      </c>
      <c r="E599" s="18" t="s">
        <v>35</v>
      </c>
      <c r="F599" s="211">
        <v>383.37200000000001</v>
      </c>
      <c r="H599" s="34"/>
    </row>
    <row r="600" spans="2:8" s="1" customFormat="1" ht="16.8" customHeight="1">
      <c r="B600" s="34"/>
      <c r="C600" s="212" t="s">
        <v>2086</v>
      </c>
      <c r="H600" s="34"/>
    </row>
    <row r="601" spans="2:8" s="1" customFormat="1" ht="16.8" customHeight="1">
      <c r="B601" s="34"/>
      <c r="C601" s="210" t="s">
        <v>1538</v>
      </c>
      <c r="D601" s="210" t="s">
        <v>2311</v>
      </c>
      <c r="E601" s="18" t="s">
        <v>689</v>
      </c>
      <c r="F601" s="211">
        <v>383.37200000000001</v>
      </c>
      <c r="H601" s="34"/>
    </row>
    <row r="602" spans="2:8" s="1" customFormat="1" ht="16.8" customHeight="1">
      <c r="B602" s="34"/>
      <c r="C602" s="210" t="s">
        <v>1545</v>
      </c>
      <c r="D602" s="210" t="s">
        <v>2312</v>
      </c>
      <c r="E602" s="18" t="s">
        <v>689</v>
      </c>
      <c r="F602" s="211">
        <v>383.37200000000001</v>
      </c>
      <c r="H602" s="34"/>
    </row>
    <row r="603" spans="2:8" s="1" customFormat="1" ht="20.399999999999999">
      <c r="B603" s="34"/>
      <c r="C603" s="210" t="s">
        <v>1550</v>
      </c>
      <c r="D603" s="210" t="s">
        <v>2313</v>
      </c>
      <c r="E603" s="18" t="s">
        <v>689</v>
      </c>
      <c r="F603" s="211">
        <v>383.37200000000001</v>
      </c>
      <c r="H603" s="34"/>
    </row>
    <row r="604" spans="2:8" s="7" customFormat="1" ht="16.8" customHeight="1">
      <c r="B604" s="89"/>
      <c r="C604" s="207" t="s">
        <v>258</v>
      </c>
      <c r="D604" s="208" t="s">
        <v>259</v>
      </c>
      <c r="E604" s="208" t="s">
        <v>35</v>
      </c>
      <c r="F604" s="209">
        <v>52.965000000000003</v>
      </c>
      <c r="H604" s="89"/>
    </row>
    <row r="605" spans="2:8" s="1" customFormat="1" ht="16.8" customHeight="1">
      <c r="B605" s="34"/>
      <c r="C605" s="210" t="s">
        <v>35</v>
      </c>
      <c r="D605" s="210" t="s">
        <v>2126</v>
      </c>
      <c r="E605" s="18" t="s">
        <v>35</v>
      </c>
      <c r="F605" s="211">
        <v>0</v>
      </c>
      <c r="H605" s="34"/>
    </row>
    <row r="606" spans="2:8" s="1" customFormat="1" ht="16.8" customHeight="1">
      <c r="B606" s="34"/>
      <c r="C606" s="210" t="s">
        <v>35</v>
      </c>
      <c r="D606" s="210" t="s">
        <v>2314</v>
      </c>
      <c r="E606" s="18" t="s">
        <v>35</v>
      </c>
      <c r="F606" s="211">
        <v>0</v>
      </c>
      <c r="H606" s="34"/>
    </row>
    <row r="607" spans="2:8" s="1" customFormat="1" ht="16.8" customHeight="1">
      <c r="B607" s="34"/>
      <c r="C607" s="210" t="s">
        <v>35</v>
      </c>
      <c r="D607" s="210" t="s">
        <v>2315</v>
      </c>
      <c r="E607" s="18" t="s">
        <v>35</v>
      </c>
      <c r="F607" s="211">
        <v>52.965000000000003</v>
      </c>
      <c r="H607" s="34"/>
    </row>
    <row r="608" spans="2:8" s="1" customFormat="1" ht="16.8" customHeight="1">
      <c r="B608" s="34"/>
      <c r="C608" s="212" t="s">
        <v>2086</v>
      </c>
      <c r="H608" s="34"/>
    </row>
    <row r="609" spans="2:8" s="1" customFormat="1" ht="16.8" customHeight="1">
      <c r="B609" s="34"/>
      <c r="C609" s="210" t="s">
        <v>1555</v>
      </c>
      <c r="D609" s="210" t="s">
        <v>2316</v>
      </c>
      <c r="E609" s="18" t="s">
        <v>689</v>
      </c>
      <c r="F609" s="211">
        <v>52.965000000000003</v>
      </c>
      <c r="H609" s="34"/>
    </row>
    <row r="610" spans="2:8" s="1" customFormat="1" ht="20.399999999999999">
      <c r="B610" s="34"/>
      <c r="C610" s="210" t="s">
        <v>1562</v>
      </c>
      <c r="D610" s="210" t="s">
        <v>2317</v>
      </c>
      <c r="E610" s="18" t="s">
        <v>689</v>
      </c>
      <c r="F610" s="211">
        <v>52.965000000000003</v>
      </c>
      <c r="H610" s="34"/>
    </row>
    <row r="611" spans="2:8" s="1" customFormat="1" ht="16.8" customHeight="1">
      <c r="B611" s="34"/>
      <c r="C611" s="210" t="s">
        <v>1567</v>
      </c>
      <c r="D611" s="210" t="s">
        <v>2318</v>
      </c>
      <c r="E611" s="18" t="s">
        <v>689</v>
      </c>
      <c r="F611" s="211">
        <v>52.965000000000003</v>
      </c>
      <c r="H611" s="34"/>
    </row>
    <row r="612" spans="2:8" s="7" customFormat="1" ht="16.8" customHeight="1">
      <c r="B612" s="89"/>
      <c r="C612" s="207" t="s">
        <v>263</v>
      </c>
      <c r="D612" s="208" t="s">
        <v>264</v>
      </c>
      <c r="E612" s="208" t="s">
        <v>35</v>
      </c>
      <c r="F612" s="209">
        <v>172.75</v>
      </c>
      <c r="H612" s="89"/>
    </row>
    <row r="613" spans="2:8" s="1" customFormat="1" ht="16.8" customHeight="1">
      <c r="B613" s="34"/>
      <c r="C613" s="210" t="s">
        <v>35</v>
      </c>
      <c r="D613" s="210" t="s">
        <v>2319</v>
      </c>
      <c r="E613" s="18" t="s">
        <v>35</v>
      </c>
      <c r="F613" s="211">
        <v>0</v>
      </c>
      <c r="H613" s="34"/>
    </row>
    <row r="614" spans="2:8" s="1" customFormat="1" ht="16.8" customHeight="1">
      <c r="B614" s="34"/>
      <c r="C614" s="210" t="s">
        <v>35</v>
      </c>
      <c r="D614" s="210" t="s">
        <v>2126</v>
      </c>
      <c r="E614" s="18" t="s">
        <v>35</v>
      </c>
      <c r="F614" s="211">
        <v>0</v>
      </c>
      <c r="H614" s="34"/>
    </row>
    <row r="615" spans="2:8" s="1" customFormat="1" ht="16.8" customHeight="1">
      <c r="B615" s="34"/>
      <c r="C615" s="210" t="s">
        <v>35</v>
      </c>
      <c r="D615" s="210" t="s">
        <v>2320</v>
      </c>
      <c r="E615" s="18" t="s">
        <v>35</v>
      </c>
      <c r="F615" s="211">
        <v>0</v>
      </c>
      <c r="H615" s="34"/>
    </row>
    <row r="616" spans="2:8" s="1" customFormat="1" ht="16.8" customHeight="1">
      <c r="B616" s="34"/>
      <c r="C616" s="210" t="s">
        <v>35</v>
      </c>
      <c r="D616" s="210" t="s">
        <v>2321</v>
      </c>
      <c r="E616" s="18" t="s">
        <v>35</v>
      </c>
      <c r="F616" s="211">
        <v>0</v>
      </c>
      <c r="H616" s="34"/>
    </row>
    <row r="617" spans="2:8" s="1" customFormat="1" ht="16.8" customHeight="1">
      <c r="B617" s="34"/>
      <c r="C617" s="210" t="s">
        <v>35</v>
      </c>
      <c r="D617" s="210" t="s">
        <v>2322</v>
      </c>
      <c r="E617" s="18" t="s">
        <v>35</v>
      </c>
      <c r="F617" s="211">
        <v>172.75</v>
      </c>
      <c r="H617" s="34"/>
    </row>
    <row r="618" spans="2:8" s="1" customFormat="1" ht="16.8" customHeight="1">
      <c r="B618" s="34"/>
      <c r="C618" s="212" t="s">
        <v>2086</v>
      </c>
      <c r="H618" s="34"/>
    </row>
    <row r="619" spans="2:8" s="1" customFormat="1" ht="20.399999999999999">
      <c r="B619" s="34"/>
      <c r="C619" s="210" t="s">
        <v>604</v>
      </c>
      <c r="D619" s="210" t="s">
        <v>2323</v>
      </c>
      <c r="E619" s="18" t="s">
        <v>393</v>
      </c>
      <c r="F619" s="211">
        <v>172.75</v>
      </c>
      <c r="H619" s="34"/>
    </row>
    <row r="620" spans="2:8" s="7" customFormat="1" ht="16.8" customHeight="1">
      <c r="B620" s="89"/>
      <c r="C620" s="207" t="s">
        <v>2324</v>
      </c>
      <c r="D620" s="208" t="s">
        <v>2325</v>
      </c>
      <c r="E620" s="208" t="s">
        <v>35</v>
      </c>
      <c r="F620" s="209">
        <v>300</v>
      </c>
      <c r="H620" s="89"/>
    </row>
    <row r="621" spans="2:8" s="1" customFormat="1" ht="16.8" customHeight="1">
      <c r="B621" s="34"/>
      <c r="C621" s="210" t="s">
        <v>35</v>
      </c>
      <c r="D621" s="210" t="s">
        <v>2126</v>
      </c>
      <c r="E621" s="18" t="s">
        <v>35</v>
      </c>
      <c r="F621" s="211">
        <v>0</v>
      </c>
      <c r="H621" s="34"/>
    </row>
    <row r="622" spans="2:8" s="1" customFormat="1" ht="16.8" customHeight="1">
      <c r="B622" s="34"/>
      <c r="C622" s="210" t="s">
        <v>35</v>
      </c>
      <c r="D622" s="210" t="s">
        <v>2326</v>
      </c>
      <c r="E622" s="18" t="s">
        <v>35</v>
      </c>
      <c r="F622" s="211">
        <v>0</v>
      </c>
      <c r="H622" s="34"/>
    </row>
    <row r="623" spans="2:8" s="1" customFormat="1" ht="16.8" customHeight="1">
      <c r="B623" s="34"/>
      <c r="C623" s="210" t="s">
        <v>35</v>
      </c>
      <c r="D623" s="210" t="s">
        <v>2327</v>
      </c>
      <c r="E623" s="18" t="s">
        <v>35</v>
      </c>
      <c r="F623" s="211">
        <v>0</v>
      </c>
      <c r="H623" s="34"/>
    </row>
    <row r="624" spans="2:8" s="1" customFormat="1" ht="16.8" customHeight="1">
      <c r="B624" s="34"/>
      <c r="C624" s="210" t="s">
        <v>35</v>
      </c>
      <c r="D624" s="210" t="s">
        <v>2328</v>
      </c>
      <c r="E624" s="18" t="s">
        <v>35</v>
      </c>
      <c r="F624" s="211">
        <v>300</v>
      </c>
      <c r="H624" s="34"/>
    </row>
    <row r="625" spans="2:8" s="7" customFormat="1" ht="16.8" customHeight="1">
      <c r="B625" s="89"/>
      <c r="C625" s="207" t="s">
        <v>266</v>
      </c>
      <c r="D625" s="208" t="s">
        <v>267</v>
      </c>
      <c r="E625" s="208" t="s">
        <v>35</v>
      </c>
      <c r="F625" s="209">
        <v>300</v>
      </c>
      <c r="H625" s="89"/>
    </row>
    <row r="626" spans="2:8" s="1" customFormat="1" ht="16.8" customHeight="1">
      <c r="B626" s="34"/>
      <c r="C626" s="210" t="s">
        <v>35</v>
      </c>
      <c r="D626" s="210" t="s">
        <v>2126</v>
      </c>
      <c r="E626" s="18" t="s">
        <v>35</v>
      </c>
      <c r="F626" s="211">
        <v>0</v>
      </c>
      <c r="H626" s="34"/>
    </row>
    <row r="627" spans="2:8" s="1" customFormat="1" ht="16.8" customHeight="1">
      <c r="B627" s="34"/>
      <c r="C627" s="210" t="s">
        <v>35</v>
      </c>
      <c r="D627" s="210" t="s">
        <v>2329</v>
      </c>
      <c r="E627" s="18" t="s">
        <v>35</v>
      </c>
      <c r="F627" s="211">
        <v>0</v>
      </c>
      <c r="H627" s="34"/>
    </row>
    <row r="628" spans="2:8" s="1" customFormat="1" ht="16.8" customHeight="1">
      <c r="B628" s="34"/>
      <c r="C628" s="210" t="s">
        <v>35</v>
      </c>
      <c r="D628" s="210" t="s">
        <v>2330</v>
      </c>
      <c r="E628" s="18" t="s">
        <v>35</v>
      </c>
      <c r="F628" s="211">
        <v>0</v>
      </c>
      <c r="H628" s="34"/>
    </row>
    <row r="629" spans="2:8" s="1" customFormat="1" ht="16.8" customHeight="1">
      <c r="B629" s="34"/>
      <c r="C629" s="210" t="s">
        <v>35</v>
      </c>
      <c r="D629" s="210" t="s">
        <v>2331</v>
      </c>
      <c r="E629" s="18" t="s">
        <v>35</v>
      </c>
      <c r="F629" s="211">
        <v>300</v>
      </c>
      <c r="H629" s="34"/>
    </row>
    <row r="630" spans="2:8" s="1" customFormat="1" ht="16.8" customHeight="1">
      <c r="B630" s="34"/>
      <c r="C630" s="212" t="s">
        <v>2086</v>
      </c>
      <c r="H630" s="34"/>
    </row>
    <row r="631" spans="2:8" s="1" customFormat="1" ht="20.399999999999999">
      <c r="B631" s="34"/>
      <c r="C631" s="210" t="s">
        <v>737</v>
      </c>
      <c r="D631" s="210" t="s">
        <v>2332</v>
      </c>
      <c r="E631" s="18" t="s">
        <v>442</v>
      </c>
      <c r="F631" s="211">
        <v>300</v>
      </c>
      <c r="H631" s="34"/>
    </row>
    <row r="632" spans="2:8" s="7" customFormat="1" ht="16.8" customHeight="1">
      <c r="B632" s="89"/>
      <c r="C632" s="207" t="s">
        <v>356</v>
      </c>
      <c r="D632" s="208" t="s">
        <v>357</v>
      </c>
      <c r="E632" s="208" t="s">
        <v>35</v>
      </c>
      <c r="F632" s="209">
        <v>300</v>
      </c>
      <c r="H632" s="89"/>
    </row>
    <row r="633" spans="2:8" s="1" customFormat="1" ht="16.8" customHeight="1">
      <c r="B633" s="34"/>
      <c r="C633" s="210" t="s">
        <v>35</v>
      </c>
      <c r="D633" s="210" t="s">
        <v>2126</v>
      </c>
      <c r="E633" s="18" t="s">
        <v>35</v>
      </c>
      <c r="F633" s="211">
        <v>0</v>
      </c>
      <c r="H633" s="34"/>
    </row>
    <row r="634" spans="2:8" s="1" customFormat="1" ht="16.8" customHeight="1">
      <c r="B634" s="34"/>
      <c r="C634" s="210" t="s">
        <v>35</v>
      </c>
      <c r="D634" s="210" t="s">
        <v>2333</v>
      </c>
      <c r="E634" s="18" t="s">
        <v>35</v>
      </c>
      <c r="F634" s="211">
        <v>0</v>
      </c>
      <c r="H634" s="34"/>
    </row>
    <row r="635" spans="2:8" s="1" customFormat="1" ht="16.8" customHeight="1">
      <c r="B635" s="34"/>
      <c r="C635" s="210" t="s">
        <v>35</v>
      </c>
      <c r="D635" s="210" t="s">
        <v>2330</v>
      </c>
      <c r="E635" s="18" t="s">
        <v>35</v>
      </c>
      <c r="F635" s="211">
        <v>0</v>
      </c>
      <c r="H635" s="34"/>
    </row>
    <row r="636" spans="2:8" s="1" customFormat="1" ht="16.8" customHeight="1">
      <c r="B636" s="34"/>
      <c r="C636" s="210" t="s">
        <v>35</v>
      </c>
      <c r="D636" s="210" t="s">
        <v>2331</v>
      </c>
      <c r="E636" s="18" t="s">
        <v>35</v>
      </c>
      <c r="F636" s="211">
        <v>300</v>
      </c>
      <c r="H636" s="34"/>
    </row>
    <row r="637" spans="2:8" s="1" customFormat="1" ht="16.8" customHeight="1">
      <c r="B637" s="34"/>
      <c r="C637" s="212" t="s">
        <v>2086</v>
      </c>
      <c r="H637" s="34"/>
    </row>
    <row r="638" spans="2:8" s="1" customFormat="1" ht="16.8" customHeight="1">
      <c r="B638" s="34"/>
      <c r="C638" s="210" t="s">
        <v>745</v>
      </c>
      <c r="D638" s="210" t="s">
        <v>746</v>
      </c>
      <c r="E638" s="18" t="s">
        <v>442</v>
      </c>
      <c r="F638" s="211">
        <v>300</v>
      </c>
      <c r="H638" s="34"/>
    </row>
    <row r="639" spans="2:8" s="1" customFormat="1" ht="16.8" customHeight="1">
      <c r="B639" s="34"/>
      <c r="C639" s="210" t="s">
        <v>758</v>
      </c>
      <c r="D639" s="210" t="s">
        <v>2334</v>
      </c>
      <c r="E639" s="18" t="s">
        <v>442</v>
      </c>
      <c r="F639" s="211">
        <v>300</v>
      </c>
      <c r="H639" s="34"/>
    </row>
    <row r="640" spans="2:8" s="7" customFormat="1" ht="16.8" customHeight="1">
      <c r="B640" s="89"/>
      <c r="C640" s="207" t="s">
        <v>359</v>
      </c>
      <c r="D640" s="208" t="s">
        <v>360</v>
      </c>
      <c r="E640" s="208" t="s">
        <v>35</v>
      </c>
      <c r="F640" s="209">
        <v>431.875</v>
      </c>
      <c r="H640" s="89"/>
    </row>
    <row r="641" spans="2:8" s="1" customFormat="1" ht="16.8" customHeight="1">
      <c r="B641" s="34"/>
      <c r="C641" s="210" t="s">
        <v>35</v>
      </c>
      <c r="D641" s="210" t="s">
        <v>2335</v>
      </c>
      <c r="E641" s="18" t="s">
        <v>35</v>
      </c>
      <c r="F641" s="211">
        <v>0</v>
      </c>
      <c r="H641" s="34"/>
    </row>
    <row r="642" spans="2:8" s="1" customFormat="1" ht="16.8" customHeight="1">
      <c r="B642" s="34"/>
      <c r="C642" s="210" t="s">
        <v>35</v>
      </c>
      <c r="D642" s="210" t="s">
        <v>2126</v>
      </c>
      <c r="E642" s="18" t="s">
        <v>35</v>
      </c>
      <c r="F642" s="211">
        <v>0</v>
      </c>
      <c r="H642" s="34"/>
    </row>
    <row r="643" spans="2:8" s="1" customFormat="1" ht="16.8" customHeight="1">
      <c r="B643" s="34"/>
      <c r="C643" s="210" t="s">
        <v>35</v>
      </c>
      <c r="D643" s="210" t="s">
        <v>2320</v>
      </c>
      <c r="E643" s="18" t="s">
        <v>35</v>
      </c>
      <c r="F643" s="211">
        <v>0</v>
      </c>
      <c r="H643" s="34"/>
    </row>
    <row r="644" spans="2:8" s="1" customFormat="1" ht="16.8" customHeight="1">
      <c r="B644" s="34"/>
      <c r="C644" s="210" t="s">
        <v>35</v>
      </c>
      <c r="D644" s="210" t="s">
        <v>2336</v>
      </c>
      <c r="E644" s="18" t="s">
        <v>35</v>
      </c>
      <c r="F644" s="211">
        <v>0</v>
      </c>
      <c r="H644" s="34"/>
    </row>
    <row r="645" spans="2:8" s="1" customFormat="1" ht="16.8" customHeight="1">
      <c r="B645" s="34"/>
      <c r="C645" s="210" t="s">
        <v>35</v>
      </c>
      <c r="D645" s="210" t="s">
        <v>2337</v>
      </c>
      <c r="E645" s="18" t="s">
        <v>35</v>
      </c>
      <c r="F645" s="211">
        <v>431.875</v>
      </c>
      <c r="H645" s="34"/>
    </row>
    <row r="646" spans="2:8" s="1" customFormat="1" ht="16.8" customHeight="1">
      <c r="B646" s="34"/>
      <c r="C646" s="212" t="s">
        <v>2086</v>
      </c>
      <c r="H646" s="34"/>
    </row>
    <row r="647" spans="2:8" s="1" customFormat="1" ht="16.8" customHeight="1">
      <c r="B647" s="34"/>
      <c r="C647" s="210" t="s">
        <v>440</v>
      </c>
      <c r="D647" s="210" t="s">
        <v>2258</v>
      </c>
      <c r="E647" s="18" t="s">
        <v>442</v>
      </c>
      <c r="F647" s="211">
        <v>431.875</v>
      </c>
      <c r="H647" s="34"/>
    </row>
    <row r="648" spans="2:8" s="7" customFormat="1" ht="16.8" customHeight="1">
      <c r="B648" s="89"/>
      <c r="C648" s="207" t="s">
        <v>363</v>
      </c>
      <c r="D648" s="208" t="s">
        <v>364</v>
      </c>
      <c r="E648" s="208" t="s">
        <v>35</v>
      </c>
      <c r="F648" s="209">
        <v>431.875</v>
      </c>
      <c r="H648" s="89"/>
    </row>
    <row r="649" spans="2:8" s="1" customFormat="1" ht="16.8" customHeight="1">
      <c r="B649" s="34"/>
      <c r="C649" s="210" t="s">
        <v>35</v>
      </c>
      <c r="D649" s="210" t="s">
        <v>2126</v>
      </c>
      <c r="E649" s="18" t="s">
        <v>35</v>
      </c>
      <c r="F649" s="211">
        <v>0</v>
      </c>
      <c r="H649" s="34"/>
    </row>
    <row r="650" spans="2:8" s="1" customFormat="1" ht="16.8" customHeight="1">
      <c r="B650" s="34"/>
      <c r="C650" s="210" t="s">
        <v>35</v>
      </c>
      <c r="D650" s="210" t="s">
        <v>2320</v>
      </c>
      <c r="E650" s="18" t="s">
        <v>35</v>
      </c>
      <c r="F650" s="211">
        <v>0</v>
      </c>
      <c r="H650" s="34"/>
    </row>
    <row r="651" spans="2:8" s="1" customFormat="1" ht="16.8" customHeight="1">
      <c r="B651" s="34"/>
      <c r="C651" s="210" t="s">
        <v>35</v>
      </c>
      <c r="D651" s="210" t="s">
        <v>2338</v>
      </c>
      <c r="E651" s="18" t="s">
        <v>35</v>
      </c>
      <c r="F651" s="211">
        <v>0</v>
      </c>
      <c r="H651" s="34"/>
    </row>
    <row r="652" spans="2:8" s="1" customFormat="1" ht="16.8" customHeight="1">
      <c r="B652" s="34"/>
      <c r="C652" s="210" t="s">
        <v>35</v>
      </c>
      <c r="D652" s="210" t="s">
        <v>2337</v>
      </c>
      <c r="E652" s="18" t="s">
        <v>35</v>
      </c>
      <c r="F652" s="211">
        <v>431.875</v>
      </c>
      <c r="H652" s="34"/>
    </row>
    <row r="653" spans="2:8" s="1" customFormat="1" ht="16.8" customHeight="1">
      <c r="B653" s="34"/>
      <c r="C653" s="212" t="s">
        <v>2086</v>
      </c>
      <c r="H653" s="34"/>
    </row>
    <row r="654" spans="2:8" s="1" customFormat="1" ht="16.8" customHeight="1">
      <c r="B654" s="34"/>
      <c r="C654" s="210" t="s">
        <v>464</v>
      </c>
      <c r="D654" s="210" t="s">
        <v>2259</v>
      </c>
      <c r="E654" s="18" t="s">
        <v>442</v>
      </c>
      <c r="F654" s="211">
        <v>431.875</v>
      </c>
      <c r="H654" s="34"/>
    </row>
    <row r="655" spans="2:8" s="1" customFormat="1" ht="16.8" customHeight="1">
      <c r="B655" s="34"/>
      <c r="C655" s="210" t="s">
        <v>628</v>
      </c>
      <c r="D655" s="210" t="s">
        <v>2339</v>
      </c>
      <c r="E655" s="18" t="s">
        <v>442</v>
      </c>
      <c r="F655" s="211">
        <v>431.875</v>
      </c>
      <c r="H655" s="34"/>
    </row>
    <row r="656" spans="2:8" s="1" customFormat="1" ht="16.8" customHeight="1">
      <c r="B656" s="34"/>
      <c r="C656" s="210" t="s">
        <v>633</v>
      </c>
      <c r="D656" s="210" t="s">
        <v>2340</v>
      </c>
      <c r="E656" s="18" t="s">
        <v>442</v>
      </c>
      <c r="F656" s="211">
        <v>431.875</v>
      </c>
      <c r="H656" s="34"/>
    </row>
    <row r="657" spans="2:8" s="1" customFormat="1" ht="16.8" customHeight="1">
      <c r="B657" s="34"/>
      <c r="C657" s="213" t="s">
        <v>35</v>
      </c>
      <c r="D657" s="208" t="s">
        <v>639</v>
      </c>
      <c r="E657" s="214" t="s">
        <v>35</v>
      </c>
      <c r="F657" s="215">
        <v>211.46700000000001</v>
      </c>
      <c r="H657" s="34"/>
    </row>
    <row r="658" spans="2:8" s="1" customFormat="1" ht="16.8" customHeight="1">
      <c r="B658" s="34"/>
      <c r="C658" s="210" t="s">
        <v>35</v>
      </c>
      <c r="D658" s="210" t="s">
        <v>650</v>
      </c>
      <c r="E658" s="18" t="s">
        <v>35</v>
      </c>
      <c r="F658" s="211">
        <v>211.46700000000001</v>
      </c>
      <c r="H658" s="34"/>
    </row>
    <row r="659" spans="2:8" s="1" customFormat="1" ht="16.8" customHeight="1">
      <c r="B659" s="34"/>
      <c r="C659" s="213" t="s">
        <v>35</v>
      </c>
      <c r="D659" s="208" t="s">
        <v>2305</v>
      </c>
      <c r="E659" s="214" t="s">
        <v>35</v>
      </c>
      <c r="F659" s="215">
        <v>1</v>
      </c>
      <c r="H659" s="34"/>
    </row>
    <row r="660" spans="2:8" s="1" customFormat="1" ht="16.8" customHeight="1">
      <c r="B660" s="34"/>
      <c r="C660" s="210" t="s">
        <v>35</v>
      </c>
      <c r="D660" s="210" t="s">
        <v>1076</v>
      </c>
      <c r="E660" s="18" t="s">
        <v>35</v>
      </c>
      <c r="F660" s="211">
        <v>1</v>
      </c>
      <c r="H660" s="34"/>
    </row>
    <row r="661" spans="2:8" s="1" customFormat="1" ht="16.8" customHeight="1">
      <c r="B661" s="34"/>
      <c r="C661" s="213" t="s">
        <v>35</v>
      </c>
      <c r="D661" s="208" t="s">
        <v>2197</v>
      </c>
      <c r="E661" s="214" t="s">
        <v>35</v>
      </c>
      <c r="F661" s="215">
        <v>20.89</v>
      </c>
      <c r="H661" s="34"/>
    </row>
    <row r="662" spans="2:8" s="1" customFormat="1" ht="16.8" customHeight="1">
      <c r="B662" s="34"/>
      <c r="C662" s="210" t="s">
        <v>35</v>
      </c>
      <c r="D662" s="210" t="s">
        <v>974</v>
      </c>
      <c r="E662" s="18" t="s">
        <v>35</v>
      </c>
      <c r="F662" s="211">
        <v>20.89</v>
      </c>
      <c r="H662" s="34"/>
    </row>
    <row r="663" spans="2:8" s="1" customFormat="1" ht="16.8" customHeight="1">
      <c r="B663" s="34"/>
      <c r="C663" s="213" t="s">
        <v>35</v>
      </c>
      <c r="D663" s="208" t="s">
        <v>2114</v>
      </c>
      <c r="E663" s="214" t="s">
        <v>35</v>
      </c>
      <c r="F663" s="215">
        <v>22.451000000000001</v>
      </c>
      <c r="H663" s="34"/>
    </row>
    <row r="664" spans="2:8" s="1" customFormat="1" ht="16.8" customHeight="1">
      <c r="B664" s="34"/>
      <c r="C664" s="210" t="s">
        <v>35</v>
      </c>
      <c r="D664" s="210" t="s">
        <v>1275</v>
      </c>
      <c r="E664" s="18" t="s">
        <v>35</v>
      </c>
      <c r="F664" s="211">
        <v>22.451000000000001</v>
      </c>
      <c r="H664" s="34"/>
    </row>
    <row r="665" spans="2:8" s="1" customFormat="1" ht="16.8" customHeight="1">
      <c r="B665" s="34"/>
      <c r="C665" s="213" t="s">
        <v>35</v>
      </c>
      <c r="D665" s="208" t="s">
        <v>2123</v>
      </c>
      <c r="E665" s="214" t="s">
        <v>35</v>
      </c>
      <c r="F665" s="215">
        <v>0.77800000000000002</v>
      </c>
      <c r="H665" s="34"/>
    </row>
    <row r="666" spans="2:8" s="1" customFormat="1" ht="16.8" customHeight="1">
      <c r="B666" s="34"/>
      <c r="C666" s="210" t="s">
        <v>35</v>
      </c>
      <c r="D666" s="210" t="s">
        <v>1293</v>
      </c>
      <c r="E666" s="18" t="s">
        <v>35</v>
      </c>
      <c r="F666" s="211">
        <v>0.77800000000000002</v>
      </c>
      <c r="H666" s="34"/>
    </row>
    <row r="667" spans="2:8" s="1" customFormat="1" ht="16.8" customHeight="1">
      <c r="B667" s="34"/>
      <c r="C667" s="213" t="s">
        <v>35</v>
      </c>
      <c r="D667" s="208" t="s">
        <v>2111</v>
      </c>
      <c r="E667" s="214" t="s">
        <v>35</v>
      </c>
      <c r="F667" s="215">
        <v>83.078000000000003</v>
      </c>
      <c r="H667" s="34"/>
    </row>
    <row r="668" spans="2:8" s="1" customFormat="1" ht="16.8" customHeight="1">
      <c r="B668" s="34"/>
      <c r="C668" s="210" t="s">
        <v>35</v>
      </c>
      <c r="D668" s="210" t="s">
        <v>1336</v>
      </c>
      <c r="E668" s="18" t="s">
        <v>35</v>
      </c>
      <c r="F668" s="211">
        <v>83.078000000000003</v>
      </c>
      <c r="H668" s="34"/>
    </row>
    <row r="669" spans="2:8" s="1" customFormat="1" ht="16.8" customHeight="1">
      <c r="B669" s="34"/>
      <c r="C669" s="213" t="s">
        <v>35</v>
      </c>
      <c r="D669" s="208" t="s">
        <v>2112</v>
      </c>
      <c r="E669" s="214" t="s">
        <v>35</v>
      </c>
      <c r="F669" s="215">
        <v>25.495999999999999</v>
      </c>
      <c r="H669" s="34"/>
    </row>
    <row r="670" spans="2:8" s="1" customFormat="1" ht="16.8" customHeight="1">
      <c r="B670" s="34"/>
      <c r="C670" s="210" t="s">
        <v>35</v>
      </c>
      <c r="D670" s="210" t="s">
        <v>1338</v>
      </c>
      <c r="E670" s="18" t="s">
        <v>35</v>
      </c>
      <c r="F670" s="211">
        <v>25.495999999999999</v>
      </c>
      <c r="H670" s="34"/>
    </row>
    <row r="671" spans="2:8" s="1" customFormat="1" ht="16.8" customHeight="1">
      <c r="B671" s="34"/>
      <c r="C671" s="213" t="s">
        <v>35</v>
      </c>
      <c r="D671" s="208" t="s">
        <v>2109</v>
      </c>
      <c r="E671" s="214" t="s">
        <v>35</v>
      </c>
      <c r="F671" s="215">
        <v>16.587</v>
      </c>
      <c r="H671" s="34"/>
    </row>
    <row r="672" spans="2:8" s="1" customFormat="1" ht="16.8" customHeight="1">
      <c r="B672" s="34"/>
      <c r="C672" s="210" t="s">
        <v>35</v>
      </c>
      <c r="D672" s="210" t="s">
        <v>124</v>
      </c>
      <c r="E672" s="18" t="s">
        <v>35</v>
      </c>
      <c r="F672" s="211">
        <v>16.587</v>
      </c>
      <c r="H672" s="34"/>
    </row>
    <row r="673" spans="2:8" s="1" customFormat="1" ht="16.8" customHeight="1">
      <c r="B673" s="34"/>
      <c r="C673" s="213" t="s">
        <v>35</v>
      </c>
      <c r="D673" s="208" t="s">
        <v>2115</v>
      </c>
      <c r="E673" s="214" t="s">
        <v>35</v>
      </c>
      <c r="F673" s="215">
        <v>27.503</v>
      </c>
      <c r="H673" s="34"/>
    </row>
    <row r="674" spans="2:8" s="1" customFormat="1" ht="16.8" customHeight="1">
      <c r="B674" s="34"/>
      <c r="C674" s="210" t="s">
        <v>35</v>
      </c>
      <c r="D674" s="210" t="s">
        <v>1277</v>
      </c>
      <c r="E674" s="18" t="s">
        <v>35</v>
      </c>
      <c r="F674" s="211">
        <v>27.503</v>
      </c>
      <c r="H674" s="34"/>
    </row>
    <row r="675" spans="2:8" s="1" customFormat="1" ht="16.8" customHeight="1">
      <c r="B675" s="34"/>
      <c r="C675" s="213" t="s">
        <v>35</v>
      </c>
      <c r="D675" s="208" t="s">
        <v>2116</v>
      </c>
      <c r="E675" s="214" t="s">
        <v>35</v>
      </c>
      <c r="F675" s="215">
        <v>37.363999999999997</v>
      </c>
      <c r="H675" s="34"/>
    </row>
    <row r="676" spans="2:8" s="1" customFormat="1" ht="16.8" customHeight="1">
      <c r="B676" s="34"/>
      <c r="C676" s="210" t="s">
        <v>35</v>
      </c>
      <c r="D676" s="210" t="s">
        <v>1279</v>
      </c>
      <c r="E676" s="18" t="s">
        <v>35</v>
      </c>
      <c r="F676" s="211">
        <v>37.363999999999997</v>
      </c>
      <c r="H676" s="34"/>
    </row>
    <row r="677" spans="2:8" s="1" customFormat="1" ht="16.8" customHeight="1">
      <c r="B677" s="34"/>
      <c r="C677" s="213" t="s">
        <v>35</v>
      </c>
      <c r="D677" s="208" t="s">
        <v>2117</v>
      </c>
      <c r="E677" s="214" t="s">
        <v>35</v>
      </c>
      <c r="F677" s="215">
        <v>15.526</v>
      </c>
      <c r="H677" s="34"/>
    </row>
    <row r="678" spans="2:8" s="1" customFormat="1" ht="16.8" customHeight="1">
      <c r="B678" s="34"/>
      <c r="C678" s="210" t="s">
        <v>35</v>
      </c>
      <c r="D678" s="210" t="s">
        <v>1281</v>
      </c>
      <c r="E678" s="18" t="s">
        <v>35</v>
      </c>
      <c r="F678" s="211">
        <v>15.526</v>
      </c>
      <c r="H678" s="34"/>
    </row>
    <row r="679" spans="2:8" s="1" customFormat="1" ht="16.8" customHeight="1">
      <c r="B679" s="34"/>
      <c r="C679" s="213" t="s">
        <v>35</v>
      </c>
      <c r="D679" s="208" t="s">
        <v>2118</v>
      </c>
      <c r="E679" s="214" t="s">
        <v>35</v>
      </c>
      <c r="F679" s="215">
        <v>6.5</v>
      </c>
      <c r="H679" s="34"/>
    </row>
    <row r="680" spans="2:8" s="1" customFormat="1" ht="16.8" customHeight="1">
      <c r="B680" s="34"/>
      <c r="C680" s="210" t="s">
        <v>35</v>
      </c>
      <c r="D680" s="210" t="s">
        <v>1283</v>
      </c>
      <c r="E680" s="18" t="s">
        <v>35</v>
      </c>
      <c r="F680" s="211">
        <v>6.5</v>
      </c>
      <c r="H680" s="34"/>
    </row>
    <row r="681" spans="2:8" s="1" customFormat="1" ht="16.8" customHeight="1">
      <c r="B681" s="34"/>
      <c r="C681" s="213" t="s">
        <v>35</v>
      </c>
      <c r="D681" s="208" t="s">
        <v>2119</v>
      </c>
      <c r="E681" s="214" t="s">
        <v>35</v>
      </c>
      <c r="F681" s="215">
        <v>254.69800000000001</v>
      </c>
      <c r="H681" s="34"/>
    </row>
    <row r="682" spans="2:8" s="1" customFormat="1" ht="20.399999999999999">
      <c r="B682" s="34"/>
      <c r="C682" s="210" t="s">
        <v>35</v>
      </c>
      <c r="D682" s="210" t="s">
        <v>1285</v>
      </c>
      <c r="E682" s="18" t="s">
        <v>35</v>
      </c>
      <c r="F682" s="211">
        <v>254.69800000000001</v>
      </c>
      <c r="H682" s="34"/>
    </row>
    <row r="683" spans="2:8" s="1" customFormat="1" ht="16.8" customHeight="1">
      <c r="B683" s="34"/>
      <c r="C683" s="213" t="s">
        <v>35</v>
      </c>
      <c r="D683" s="208" t="s">
        <v>2120</v>
      </c>
      <c r="E683" s="214" t="s">
        <v>35</v>
      </c>
      <c r="F683" s="215">
        <v>27.097000000000001</v>
      </c>
      <c r="H683" s="34"/>
    </row>
    <row r="684" spans="2:8" s="1" customFormat="1" ht="16.8" customHeight="1">
      <c r="B684" s="34"/>
      <c r="C684" s="210" t="s">
        <v>35</v>
      </c>
      <c r="D684" s="210" t="s">
        <v>1287</v>
      </c>
      <c r="E684" s="18" t="s">
        <v>35</v>
      </c>
      <c r="F684" s="211">
        <v>27.097000000000001</v>
      </c>
      <c r="H684" s="34"/>
    </row>
    <row r="685" spans="2:8" s="1" customFormat="1" ht="16.8" customHeight="1">
      <c r="B685" s="34"/>
      <c r="C685" s="213" t="s">
        <v>35</v>
      </c>
      <c r="D685" s="208" t="s">
        <v>2121</v>
      </c>
      <c r="E685" s="214" t="s">
        <v>35</v>
      </c>
      <c r="F685" s="215">
        <v>9.7889999999999997</v>
      </c>
      <c r="H685" s="34"/>
    </row>
    <row r="686" spans="2:8" s="1" customFormat="1" ht="16.8" customHeight="1">
      <c r="B686" s="34"/>
      <c r="C686" s="210" t="s">
        <v>35</v>
      </c>
      <c r="D686" s="210" t="s">
        <v>1289</v>
      </c>
      <c r="E686" s="18" t="s">
        <v>35</v>
      </c>
      <c r="F686" s="211">
        <v>9.7889999999999997</v>
      </c>
      <c r="H686" s="34"/>
    </row>
    <row r="687" spans="2:8" s="1" customFormat="1" ht="16.8" customHeight="1">
      <c r="B687" s="34"/>
      <c r="C687" s="213" t="s">
        <v>35</v>
      </c>
      <c r="D687" s="208" t="s">
        <v>2122</v>
      </c>
      <c r="E687" s="214" t="s">
        <v>35</v>
      </c>
      <c r="F687" s="215">
        <v>127.518</v>
      </c>
      <c r="H687" s="34"/>
    </row>
    <row r="688" spans="2:8" s="1" customFormat="1" ht="16.8" customHeight="1">
      <c r="B688" s="34"/>
      <c r="C688" s="210" t="s">
        <v>35</v>
      </c>
      <c r="D688" s="210" t="s">
        <v>1291</v>
      </c>
      <c r="E688" s="18" t="s">
        <v>35</v>
      </c>
      <c r="F688" s="211">
        <v>127.518</v>
      </c>
      <c r="H688" s="34"/>
    </row>
    <row r="689" spans="2:8" s="1" customFormat="1" ht="16.8" customHeight="1">
      <c r="B689" s="34"/>
      <c r="C689" s="213" t="s">
        <v>35</v>
      </c>
      <c r="D689" s="208" t="s">
        <v>2124</v>
      </c>
      <c r="E689" s="214" t="s">
        <v>35</v>
      </c>
      <c r="F689" s="215">
        <v>22</v>
      </c>
      <c r="H689" s="34"/>
    </row>
    <row r="690" spans="2:8" s="1" customFormat="1" ht="16.8" customHeight="1">
      <c r="B690" s="34"/>
      <c r="C690" s="210" t="s">
        <v>35</v>
      </c>
      <c r="D690" s="210" t="s">
        <v>1295</v>
      </c>
      <c r="E690" s="18" t="s">
        <v>35</v>
      </c>
      <c r="F690" s="211">
        <v>22</v>
      </c>
      <c r="H690" s="34"/>
    </row>
    <row r="691" spans="2:8" s="1" customFormat="1" ht="16.8" customHeight="1">
      <c r="B691" s="34"/>
      <c r="C691" s="213" t="s">
        <v>35</v>
      </c>
      <c r="D691" s="208" t="s">
        <v>2228</v>
      </c>
      <c r="E691" s="214" t="s">
        <v>35</v>
      </c>
      <c r="F691" s="215">
        <v>7.3360000000000003</v>
      </c>
      <c r="H691" s="34"/>
    </row>
    <row r="692" spans="2:8" s="1" customFormat="1" ht="16.8" customHeight="1">
      <c r="B692" s="34"/>
      <c r="C692" s="210" t="s">
        <v>35</v>
      </c>
      <c r="D692" s="210" t="s">
        <v>990</v>
      </c>
      <c r="E692" s="18" t="s">
        <v>35</v>
      </c>
      <c r="F692" s="211">
        <v>7.3360000000000003</v>
      </c>
      <c r="H692" s="34"/>
    </row>
    <row r="693" spans="2:8" s="1" customFormat="1" ht="16.8" customHeight="1">
      <c r="B693" s="34"/>
      <c r="C693" s="213" t="s">
        <v>35</v>
      </c>
      <c r="D693" s="208" t="s">
        <v>2096</v>
      </c>
      <c r="E693" s="214" t="s">
        <v>35</v>
      </c>
      <c r="F693" s="215">
        <v>1</v>
      </c>
      <c r="H693" s="34"/>
    </row>
    <row r="694" spans="2:8" s="1" customFormat="1" ht="16.8" customHeight="1">
      <c r="B694" s="34"/>
      <c r="C694" s="210" t="s">
        <v>35</v>
      </c>
      <c r="D694" s="210" t="s">
        <v>1076</v>
      </c>
      <c r="E694" s="18" t="s">
        <v>35</v>
      </c>
      <c r="F694" s="211">
        <v>1</v>
      </c>
      <c r="H694" s="34"/>
    </row>
    <row r="695" spans="2:8" s="1" customFormat="1" ht="16.8" customHeight="1">
      <c r="B695" s="34"/>
      <c r="C695" s="213" t="s">
        <v>35</v>
      </c>
      <c r="D695" s="208" t="s">
        <v>2097</v>
      </c>
      <c r="E695" s="214" t="s">
        <v>35</v>
      </c>
      <c r="F695" s="215">
        <v>1</v>
      </c>
      <c r="H695" s="34"/>
    </row>
    <row r="696" spans="2:8" s="1" customFormat="1" ht="16.8" customHeight="1">
      <c r="B696" s="34"/>
      <c r="C696" s="210" t="s">
        <v>35</v>
      </c>
      <c r="D696" s="210" t="s">
        <v>1076</v>
      </c>
      <c r="E696" s="18" t="s">
        <v>35</v>
      </c>
      <c r="F696" s="211">
        <v>1</v>
      </c>
      <c r="H696" s="34"/>
    </row>
    <row r="697" spans="2:8" s="1" customFormat="1" ht="16.8" customHeight="1">
      <c r="B697" s="34"/>
      <c r="C697" s="213" t="s">
        <v>35</v>
      </c>
      <c r="D697" s="208" t="s">
        <v>2085</v>
      </c>
      <c r="E697" s="214" t="s">
        <v>35</v>
      </c>
      <c r="F697" s="215">
        <v>2</v>
      </c>
      <c r="H697" s="34"/>
    </row>
    <row r="698" spans="2:8" s="1" customFormat="1" ht="16.8" customHeight="1">
      <c r="B698" s="34"/>
      <c r="C698" s="210" t="s">
        <v>35</v>
      </c>
      <c r="D698" s="210" t="s">
        <v>1148</v>
      </c>
      <c r="E698" s="18" t="s">
        <v>35</v>
      </c>
      <c r="F698" s="211">
        <v>2</v>
      </c>
      <c r="H698" s="34"/>
    </row>
    <row r="699" spans="2:8" s="1" customFormat="1" ht="16.8" customHeight="1">
      <c r="B699" s="34"/>
      <c r="C699" s="213" t="s">
        <v>35</v>
      </c>
      <c r="D699" s="208" t="s">
        <v>2098</v>
      </c>
      <c r="E699" s="214" t="s">
        <v>35</v>
      </c>
      <c r="F699" s="215">
        <v>1</v>
      </c>
      <c r="H699" s="34"/>
    </row>
    <row r="700" spans="2:8" s="1" customFormat="1" ht="16.8" customHeight="1">
      <c r="B700" s="34"/>
      <c r="C700" s="210" t="s">
        <v>35</v>
      </c>
      <c r="D700" s="210" t="s">
        <v>1076</v>
      </c>
      <c r="E700" s="18" t="s">
        <v>35</v>
      </c>
      <c r="F700" s="211">
        <v>1</v>
      </c>
      <c r="H700" s="34"/>
    </row>
    <row r="701" spans="2:8" s="1" customFormat="1" ht="16.8" customHeight="1">
      <c r="B701" s="34"/>
      <c r="C701" s="213" t="s">
        <v>35</v>
      </c>
      <c r="D701" s="208" t="s">
        <v>2128</v>
      </c>
      <c r="E701" s="214" t="s">
        <v>35</v>
      </c>
      <c r="F701" s="215">
        <v>863.75</v>
      </c>
      <c r="H701" s="34"/>
    </row>
    <row r="702" spans="2:8" s="1" customFormat="1" ht="16.8" customHeight="1">
      <c r="B702" s="34"/>
      <c r="C702" s="210" t="s">
        <v>35</v>
      </c>
      <c r="D702" s="210" t="s">
        <v>414</v>
      </c>
      <c r="E702" s="18" t="s">
        <v>35</v>
      </c>
      <c r="F702" s="211">
        <v>863.75</v>
      </c>
      <c r="H702" s="34"/>
    </row>
    <row r="703" spans="2:8" s="1" customFormat="1" ht="16.8" customHeight="1">
      <c r="B703" s="34"/>
      <c r="C703" s="213" t="s">
        <v>35</v>
      </c>
      <c r="D703" s="208" t="s">
        <v>2142</v>
      </c>
      <c r="E703" s="214" t="s">
        <v>35</v>
      </c>
      <c r="F703" s="215">
        <v>18.68</v>
      </c>
      <c r="H703" s="34"/>
    </row>
    <row r="704" spans="2:8" s="1" customFormat="1" ht="16.8" customHeight="1">
      <c r="B704" s="34"/>
      <c r="C704" s="210" t="s">
        <v>35</v>
      </c>
      <c r="D704" s="210" t="s">
        <v>416</v>
      </c>
      <c r="E704" s="18" t="s">
        <v>35</v>
      </c>
      <c r="F704" s="211">
        <v>18.68</v>
      </c>
      <c r="H704" s="34"/>
    </row>
    <row r="705" spans="2:8" s="1" customFormat="1" ht="16.8" customHeight="1">
      <c r="B705" s="34"/>
      <c r="C705" s="213" t="s">
        <v>35</v>
      </c>
      <c r="D705" s="208" t="s">
        <v>2144</v>
      </c>
      <c r="E705" s="214" t="s">
        <v>35</v>
      </c>
      <c r="F705" s="215">
        <v>26.94</v>
      </c>
      <c r="H705" s="34"/>
    </row>
    <row r="706" spans="2:8" s="1" customFormat="1" ht="16.8" customHeight="1">
      <c r="B706" s="34"/>
      <c r="C706" s="210" t="s">
        <v>35</v>
      </c>
      <c r="D706" s="210" t="s">
        <v>792</v>
      </c>
      <c r="E706" s="18" t="s">
        <v>35</v>
      </c>
      <c r="F706" s="211">
        <v>26.94</v>
      </c>
      <c r="H706" s="34"/>
    </row>
    <row r="707" spans="2:8" s="1" customFormat="1" ht="16.8" customHeight="1">
      <c r="B707" s="34"/>
      <c r="C707" s="213" t="s">
        <v>35</v>
      </c>
      <c r="D707" s="208" t="s">
        <v>2154</v>
      </c>
      <c r="E707" s="214" t="s">
        <v>35</v>
      </c>
      <c r="F707" s="215">
        <v>238.173</v>
      </c>
      <c r="H707" s="34"/>
    </row>
    <row r="708" spans="2:8" s="1" customFormat="1" ht="16.8" customHeight="1">
      <c r="B708" s="34"/>
      <c r="C708" s="210" t="s">
        <v>35</v>
      </c>
      <c r="D708" s="210" t="s">
        <v>418</v>
      </c>
      <c r="E708" s="18" t="s">
        <v>35</v>
      </c>
      <c r="F708" s="211">
        <v>238.173</v>
      </c>
      <c r="H708" s="34"/>
    </row>
    <row r="709" spans="2:8" s="1" customFormat="1" ht="16.8" customHeight="1">
      <c r="B709" s="34"/>
      <c r="C709" s="213" t="s">
        <v>35</v>
      </c>
      <c r="D709" s="208" t="s">
        <v>2159</v>
      </c>
      <c r="E709" s="214" t="s">
        <v>35</v>
      </c>
      <c r="F709" s="215">
        <v>156.72999999999999</v>
      </c>
      <c r="H709" s="34"/>
    </row>
    <row r="710" spans="2:8" s="1" customFormat="1" ht="16.8" customHeight="1">
      <c r="B710" s="34"/>
      <c r="C710" s="210" t="s">
        <v>35</v>
      </c>
      <c r="D710" s="210" t="s">
        <v>420</v>
      </c>
      <c r="E710" s="18" t="s">
        <v>35</v>
      </c>
      <c r="F710" s="211">
        <v>156.72999999999999</v>
      </c>
      <c r="H710" s="34"/>
    </row>
    <row r="711" spans="2:8" s="1" customFormat="1" ht="16.8" customHeight="1">
      <c r="B711" s="34"/>
      <c r="C711" s="213" t="s">
        <v>35</v>
      </c>
      <c r="D711" s="208" t="s">
        <v>2168</v>
      </c>
      <c r="E711" s="214" t="s">
        <v>35</v>
      </c>
      <c r="F711" s="215">
        <v>124.79</v>
      </c>
      <c r="H711" s="34"/>
    </row>
    <row r="712" spans="2:8" s="1" customFormat="1" ht="20.399999999999999">
      <c r="B712" s="34"/>
      <c r="C712" s="210" t="s">
        <v>35</v>
      </c>
      <c r="D712" s="210" t="s">
        <v>422</v>
      </c>
      <c r="E712" s="18" t="s">
        <v>35</v>
      </c>
      <c r="F712" s="211">
        <v>124.79</v>
      </c>
      <c r="H712" s="34"/>
    </row>
    <row r="713" spans="2:8" s="1" customFormat="1" ht="16.8" customHeight="1">
      <c r="B713" s="34"/>
      <c r="C713" s="213" t="s">
        <v>35</v>
      </c>
      <c r="D713" s="208" t="s">
        <v>2170</v>
      </c>
      <c r="E713" s="214" t="s">
        <v>35</v>
      </c>
      <c r="F713" s="215">
        <v>5.37</v>
      </c>
      <c r="H713" s="34"/>
    </row>
    <row r="714" spans="2:8" s="1" customFormat="1" ht="16.8" customHeight="1">
      <c r="B714" s="34"/>
      <c r="C714" s="210" t="s">
        <v>35</v>
      </c>
      <c r="D714" s="210" t="s">
        <v>424</v>
      </c>
      <c r="E714" s="18" t="s">
        <v>35</v>
      </c>
      <c r="F714" s="211">
        <v>5.37</v>
      </c>
      <c r="H714" s="34"/>
    </row>
    <row r="715" spans="2:8" s="1" customFormat="1" ht="16.8" customHeight="1">
      <c r="B715" s="34"/>
      <c r="C715" s="213" t="s">
        <v>35</v>
      </c>
      <c r="D715" s="208" t="s">
        <v>2176</v>
      </c>
      <c r="E715" s="214" t="s">
        <v>35</v>
      </c>
      <c r="F715" s="215">
        <v>296.25</v>
      </c>
      <c r="H715" s="34"/>
    </row>
    <row r="716" spans="2:8" s="1" customFormat="1" ht="20.399999999999999">
      <c r="B716" s="34"/>
      <c r="C716" s="210" t="s">
        <v>35</v>
      </c>
      <c r="D716" s="210" t="s">
        <v>426</v>
      </c>
      <c r="E716" s="18" t="s">
        <v>35</v>
      </c>
      <c r="F716" s="211">
        <v>296.25</v>
      </c>
      <c r="H716" s="34"/>
    </row>
    <row r="717" spans="2:8" s="1" customFormat="1" ht="16.8" customHeight="1">
      <c r="B717" s="34"/>
      <c r="C717" s="213" t="s">
        <v>35</v>
      </c>
      <c r="D717" s="208" t="s">
        <v>2180</v>
      </c>
      <c r="E717" s="214" t="s">
        <v>35</v>
      </c>
      <c r="F717" s="215">
        <v>1.91</v>
      </c>
      <c r="H717" s="34"/>
    </row>
    <row r="718" spans="2:8" s="1" customFormat="1" ht="16.8" customHeight="1">
      <c r="B718" s="34"/>
      <c r="C718" s="210" t="s">
        <v>35</v>
      </c>
      <c r="D718" s="210" t="s">
        <v>906</v>
      </c>
      <c r="E718" s="18" t="s">
        <v>35</v>
      </c>
      <c r="F718" s="211">
        <v>1.91</v>
      </c>
      <c r="H718" s="34"/>
    </row>
    <row r="719" spans="2:8" s="1" customFormat="1" ht="16.8" customHeight="1">
      <c r="B719" s="34"/>
      <c r="C719" s="213" t="s">
        <v>35</v>
      </c>
      <c r="D719" s="208" t="s">
        <v>2188</v>
      </c>
      <c r="E719" s="214" t="s">
        <v>35</v>
      </c>
      <c r="F719" s="215">
        <v>5.57</v>
      </c>
      <c r="H719" s="34"/>
    </row>
    <row r="720" spans="2:8" s="1" customFormat="1" ht="16.8" customHeight="1">
      <c r="B720" s="34"/>
      <c r="C720" s="210" t="s">
        <v>35</v>
      </c>
      <c r="D720" s="210" t="s">
        <v>428</v>
      </c>
      <c r="E720" s="18" t="s">
        <v>35</v>
      </c>
      <c r="F720" s="211">
        <v>5.57</v>
      </c>
      <c r="H720" s="34"/>
    </row>
    <row r="721" spans="2:8" s="1" customFormat="1" ht="16.8" customHeight="1">
      <c r="B721" s="34"/>
      <c r="C721" s="213" t="s">
        <v>35</v>
      </c>
      <c r="D721" s="208" t="s">
        <v>2177</v>
      </c>
      <c r="E721" s="214" t="s">
        <v>35</v>
      </c>
      <c r="F721" s="215">
        <v>21.83</v>
      </c>
      <c r="H721" s="34"/>
    </row>
    <row r="722" spans="2:8" s="1" customFormat="1" ht="16.8" customHeight="1">
      <c r="B722" s="34"/>
      <c r="C722" s="210" t="s">
        <v>35</v>
      </c>
      <c r="D722" s="210" t="s">
        <v>897</v>
      </c>
      <c r="E722" s="18" t="s">
        <v>35</v>
      </c>
      <c r="F722" s="211">
        <v>21.83</v>
      </c>
      <c r="H722" s="34"/>
    </row>
    <row r="723" spans="2:8" s="1" customFormat="1" ht="16.8" customHeight="1">
      <c r="B723" s="34"/>
      <c r="C723" s="213" t="s">
        <v>35</v>
      </c>
      <c r="D723" s="208" t="s">
        <v>2234</v>
      </c>
      <c r="E723" s="214" t="s">
        <v>35</v>
      </c>
      <c r="F723" s="215">
        <v>4</v>
      </c>
      <c r="H723" s="34"/>
    </row>
    <row r="724" spans="2:8" s="1" customFormat="1" ht="16.8" customHeight="1">
      <c r="B724" s="34"/>
      <c r="C724" s="210" t="s">
        <v>35</v>
      </c>
      <c r="D724" s="210" t="s">
        <v>1087</v>
      </c>
      <c r="E724" s="18" t="s">
        <v>35</v>
      </c>
      <c r="F724" s="211">
        <v>4</v>
      </c>
      <c r="H724" s="34"/>
    </row>
    <row r="725" spans="2:8" s="1" customFormat="1" ht="16.8" customHeight="1">
      <c r="B725" s="34"/>
      <c r="C725" s="213" t="s">
        <v>35</v>
      </c>
      <c r="D725" s="208" t="s">
        <v>2241</v>
      </c>
      <c r="E725" s="214" t="s">
        <v>35</v>
      </c>
      <c r="F725" s="215">
        <v>2</v>
      </c>
      <c r="H725" s="34"/>
    </row>
    <row r="726" spans="2:8" s="1" customFormat="1" ht="16.8" customHeight="1">
      <c r="B726" s="34"/>
      <c r="C726" s="210" t="s">
        <v>35</v>
      </c>
      <c r="D726" s="210" t="s">
        <v>1148</v>
      </c>
      <c r="E726" s="18" t="s">
        <v>35</v>
      </c>
      <c r="F726" s="211">
        <v>2</v>
      </c>
      <c r="H726" s="34"/>
    </row>
    <row r="727" spans="2:8" s="1" customFormat="1" ht="16.8" customHeight="1">
      <c r="B727" s="34"/>
      <c r="C727" s="213" t="s">
        <v>35</v>
      </c>
      <c r="D727" s="208" t="s">
        <v>2230</v>
      </c>
      <c r="E727" s="214" t="s">
        <v>35</v>
      </c>
      <c r="F727" s="215">
        <v>1</v>
      </c>
      <c r="H727" s="34"/>
    </row>
    <row r="728" spans="2:8" s="1" customFormat="1" ht="16.8" customHeight="1">
      <c r="B728" s="34"/>
      <c r="C728" s="210" t="s">
        <v>35</v>
      </c>
      <c r="D728" s="210" t="s">
        <v>1076</v>
      </c>
      <c r="E728" s="18" t="s">
        <v>35</v>
      </c>
      <c r="F728" s="211">
        <v>1</v>
      </c>
      <c r="H728" s="34"/>
    </row>
    <row r="729" spans="2:8" s="1" customFormat="1" ht="16.8" customHeight="1">
      <c r="B729" s="34"/>
      <c r="C729" s="213" t="s">
        <v>35</v>
      </c>
      <c r="D729" s="208" t="s">
        <v>2240</v>
      </c>
      <c r="E729" s="214" t="s">
        <v>35</v>
      </c>
      <c r="F729" s="215">
        <v>1</v>
      </c>
      <c r="H729" s="34"/>
    </row>
    <row r="730" spans="2:8" s="1" customFormat="1" ht="16.8" customHeight="1">
      <c r="B730" s="34"/>
      <c r="C730" s="210" t="s">
        <v>35</v>
      </c>
      <c r="D730" s="210" t="s">
        <v>1076</v>
      </c>
      <c r="E730" s="18" t="s">
        <v>35</v>
      </c>
      <c r="F730" s="211">
        <v>1</v>
      </c>
      <c r="H730" s="34"/>
    </row>
    <row r="731" spans="2:8" s="1" customFormat="1" ht="16.8" customHeight="1">
      <c r="B731" s="34"/>
      <c r="C731" s="213" t="s">
        <v>35</v>
      </c>
      <c r="D731" s="208" t="s">
        <v>2231</v>
      </c>
      <c r="E731" s="214" t="s">
        <v>35</v>
      </c>
      <c r="F731" s="215">
        <v>1</v>
      </c>
      <c r="H731" s="34"/>
    </row>
    <row r="732" spans="2:8" s="1" customFormat="1" ht="16.8" customHeight="1">
      <c r="B732" s="34"/>
      <c r="C732" s="210" t="s">
        <v>35</v>
      </c>
      <c r="D732" s="210" t="s">
        <v>1076</v>
      </c>
      <c r="E732" s="18" t="s">
        <v>35</v>
      </c>
      <c r="F732" s="211">
        <v>1</v>
      </c>
      <c r="H732" s="34"/>
    </row>
    <row r="733" spans="2:8" s="1" customFormat="1" ht="16.8" customHeight="1">
      <c r="B733" s="34"/>
      <c r="C733" s="213" t="s">
        <v>35</v>
      </c>
      <c r="D733" s="208" t="s">
        <v>2232</v>
      </c>
      <c r="E733" s="214" t="s">
        <v>35</v>
      </c>
      <c r="F733" s="215">
        <v>1</v>
      </c>
      <c r="H733" s="34"/>
    </row>
    <row r="734" spans="2:8" s="1" customFormat="1" ht="16.8" customHeight="1">
      <c r="B734" s="34"/>
      <c r="C734" s="210" t="s">
        <v>35</v>
      </c>
      <c r="D734" s="210" t="s">
        <v>1076</v>
      </c>
      <c r="E734" s="18" t="s">
        <v>35</v>
      </c>
      <c r="F734" s="211">
        <v>1</v>
      </c>
      <c r="H734" s="34"/>
    </row>
    <row r="735" spans="2:8" s="1" customFormat="1" ht="16.8" customHeight="1">
      <c r="B735" s="34"/>
      <c r="C735" s="213" t="s">
        <v>35</v>
      </c>
      <c r="D735" s="208" t="s">
        <v>2105</v>
      </c>
      <c r="E735" s="214" t="s">
        <v>35</v>
      </c>
      <c r="F735" s="215">
        <v>15.199</v>
      </c>
      <c r="H735" s="34"/>
    </row>
    <row r="736" spans="2:8" s="1" customFormat="1" ht="16.8" customHeight="1">
      <c r="B736" s="34"/>
      <c r="C736" s="210" t="s">
        <v>35</v>
      </c>
      <c r="D736" s="210" t="s">
        <v>1250</v>
      </c>
      <c r="E736" s="18" t="s">
        <v>35</v>
      </c>
      <c r="F736" s="211">
        <v>15.199</v>
      </c>
      <c r="H736" s="34"/>
    </row>
    <row r="737" spans="2:8" s="1" customFormat="1" ht="16.8" customHeight="1">
      <c r="B737" s="34"/>
      <c r="C737" s="213" t="s">
        <v>35</v>
      </c>
      <c r="D737" s="208" t="s">
        <v>469</v>
      </c>
      <c r="E737" s="214" t="s">
        <v>35</v>
      </c>
      <c r="F737" s="215">
        <v>278.16000000000003</v>
      </c>
      <c r="H737" s="34"/>
    </row>
    <row r="738" spans="2:8" s="1" customFormat="1" ht="16.8" customHeight="1">
      <c r="B738" s="34"/>
      <c r="C738" s="210" t="s">
        <v>35</v>
      </c>
      <c r="D738" s="210" t="s">
        <v>492</v>
      </c>
      <c r="E738" s="18" t="s">
        <v>35</v>
      </c>
      <c r="F738" s="211">
        <v>278.16000000000003</v>
      </c>
      <c r="H738" s="34"/>
    </row>
    <row r="739" spans="2:8" s="1" customFormat="1" ht="26.4" customHeight="1">
      <c r="B739" s="34"/>
      <c r="C739" s="206" t="s">
        <v>2341</v>
      </c>
      <c r="D739" s="206" t="s">
        <v>96</v>
      </c>
      <c r="H739" s="34"/>
    </row>
    <row r="740" spans="2:8" s="7" customFormat="1" ht="16.8" customHeight="1">
      <c r="B740" s="89"/>
      <c r="C740" s="207" t="s">
        <v>101</v>
      </c>
      <c r="D740" s="208" t="s">
        <v>2342</v>
      </c>
      <c r="E740" s="208" t="s">
        <v>35</v>
      </c>
      <c r="F740" s="209">
        <v>1</v>
      </c>
      <c r="H740" s="89"/>
    </row>
    <row r="741" spans="2:8" s="1" customFormat="1" ht="16.8" customHeight="1">
      <c r="B741" s="34"/>
      <c r="C741" s="210" t="s">
        <v>35</v>
      </c>
      <c r="D741" s="210" t="s">
        <v>2343</v>
      </c>
      <c r="E741" s="18" t="s">
        <v>35</v>
      </c>
      <c r="F741" s="211">
        <v>0</v>
      </c>
      <c r="H741" s="34"/>
    </row>
    <row r="742" spans="2:8" s="1" customFormat="1" ht="16.8" customHeight="1">
      <c r="B742" s="34"/>
      <c r="C742" s="210" t="s">
        <v>35</v>
      </c>
      <c r="D742" s="210" t="s">
        <v>89</v>
      </c>
      <c r="E742" s="18" t="s">
        <v>35</v>
      </c>
      <c r="F742" s="211">
        <v>1</v>
      </c>
      <c r="H742" s="34"/>
    </row>
    <row r="743" spans="2:8" s="7" customFormat="1" ht="16.8" customHeight="1">
      <c r="B743" s="89"/>
      <c r="C743" s="207" t="s">
        <v>104</v>
      </c>
      <c r="D743" s="208" t="s">
        <v>2344</v>
      </c>
      <c r="E743" s="208" t="s">
        <v>35</v>
      </c>
      <c r="F743" s="209">
        <v>8</v>
      </c>
      <c r="H743" s="89"/>
    </row>
    <row r="744" spans="2:8" s="1" customFormat="1" ht="16.8" customHeight="1">
      <c r="B744" s="34"/>
      <c r="C744" s="210" t="s">
        <v>35</v>
      </c>
      <c r="D744" s="210" t="s">
        <v>2343</v>
      </c>
      <c r="E744" s="18" t="s">
        <v>35</v>
      </c>
      <c r="F744" s="211">
        <v>0</v>
      </c>
      <c r="H744" s="34"/>
    </row>
    <row r="745" spans="2:8" s="1" customFormat="1" ht="16.8" customHeight="1">
      <c r="B745" s="34"/>
      <c r="C745" s="210" t="s">
        <v>35</v>
      </c>
      <c r="D745" s="210" t="s">
        <v>91</v>
      </c>
      <c r="E745" s="18" t="s">
        <v>35</v>
      </c>
      <c r="F745" s="211">
        <v>2</v>
      </c>
      <c r="H745" s="34"/>
    </row>
    <row r="746" spans="2:8" s="1" customFormat="1" ht="16.8" customHeight="1">
      <c r="B746" s="34"/>
      <c r="C746" s="210" t="s">
        <v>35</v>
      </c>
      <c r="D746" s="210" t="s">
        <v>103</v>
      </c>
      <c r="E746" s="18" t="s">
        <v>35</v>
      </c>
      <c r="F746" s="211">
        <v>3</v>
      </c>
      <c r="H746" s="34"/>
    </row>
    <row r="747" spans="2:8" s="1" customFormat="1" ht="16.8" customHeight="1">
      <c r="B747" s="34"/>
      <c r="C747" s="210" t="s">
        <v>35</v>
      </c>
      <c r="D747" s="210" t="s">
        <v>89</v>
      </c>
      <c r="E747" s="18" t="s">
        <v>35</v>
      </c>
      <c r="F747" s="211">
        <v>1</v>
      </c>
      <c r="H747" s="34"/>
    </row>
    <row r="748" spans="2:8" s="1" customFormat="1" ht="16.8" customHeight="1">
      <c r="B748" s="34"/>
      <c r="C748" s="210" t="s">
        <v>35</v>
      </c>
      <c r="D748" s="210" t="s">
        <v>89</v>
      </c>
      <c r="E748" s="18" t="s">
        <v>35</v>
      </c>
      <c r="F748" s="211">
        <v>1</v>
      </c>
      <c r="H748" s="34"/>
    </row>
    <row r="749" spans="2:8" s="1" customFormat="1" ht="16.8" customHeight="1">
      <c r="B749" s="34"/>
      <c r="C749" s="210" t="s">
        <v>35</v>
      </c>
      <c r="D749" s="210" t="s">
        <v>89</v>
      </c>
      <c r="E749" s="18" t="s">
        <v>35</v>
      </c>
      <c r="F749" s="211">
        <v>1</v>
      </c>
      <c r="H749" s="34"/>
    </row>
    <row r="750" spans="2:8" s="7" customFormat="1" ht="16.8" customHeight="1">
      <c r="B750" s="89"/>
      <c r="C750" s="207" t="s">
        <v>108</v>
      </c>
      <c r="D750" s="208" t="s">
        <v>2345</v>
      </c>
      <c r="E750" s="208" t="s">
        <v>35</v>
      </c>
      <c r="F750" s="209">
        <v>3</v>
      </c>
      <c r="H750" s="89"/>
    </row>
    <row r="751" spans="2:8" s="1" customFormat="1" ht="16.8" customHeight="1">
      <c r="B751" s="34"/>
      <c r="C751" s="210" t="s">
        <v>35</v>
      </c>
      <c r="D751" s="210" t="s">
        <v>2343</v>
      </c>
      <c r="E751" s="18" t="s">
        <v>35</v>
      </c>
      <c r="F751" s="211">
        <v>0</v>
      </c>
      <c r="H751" s="34"/>
    </row>
    <row r="752" spans="2:8" s="1" customFormat="1" ht="16.8" customHeight="1">
      <c r="B752" s="34"/>
      <c r="C752" s="210" t="s">
        <v>35</v>
      </c>
      <c r="D752" s="210" t="s">
        <v>103</v>
      </c>
      <c r="E752" s="18" t="s">
        <v>35</v>
      </c>
      <c r="F752" s="211">
        <v>3</v>
      </c>
      <c r="H752" s="34"/>
    </row>
    <row r="753" spans="2:8" s="7" customFormat="1" ht="16.8" customHeight="1">
      <c r="B753" s="89"/>
      <c r="C753" s="207" t="s">
        <v>110</v>
      </c>
      <c r="D753" s="208" t="s">
        <v>2346</v>
      </c>
      <c r="E753" s="208" t="s">
        <v>35</v>
      </c>
      <c r="F753" s="209">
        <v>4</v>
      </c>
      <c r="H753" s="89"/>
    </row>
    <row r="754" spans="2:8" s="1" customFormat="1" ht="16.8" customHeight="1">
      <c r="B754" s="34"/>
      <c r="C754" s="210" t="s">
        <v>35</v>
      </c>
      <c r="D754" s="210" t="s">
        <v>2343</v>
      </c>
      <c r="E754" s="18" t="s">
        <v>35</v>
      </c>
      <c r="F754" s="211">
        <v>0</v>
      </c>
      <c r="H754" s="34"/>
    </row>
    <row r="755" spans="2:8" s="1" customFormat="1" ht="16.8" customHeight="1">
      <c r="B755" s="34"/>
      <c r="C755" s="210" t="s">
        <v>35</v>
      </c>
      <c r="D755" s="210" t="s">
        <v>116</v>
      </c>
      <c r="E755" s="18" t="s">
        <v>35</v>
      </c>
      <c r="F755" s="211">
        <v>4</v>
      </c>
      <c r="H755" s="34"/>
    </row>
    <row r="756" spans="2:8" s="7" customFormat="1" ht="16.8" customHeight="1">
      <c r="B756" s="89"/>
      <c r="C756" s="207" t="s">
        <v>112</v>
      </c>
      <c r="D756" s="208" t="s">
        <v>2347</v>
      </c>
      <c r="E756" s="208" t="s">
        <v>35</v>
      </c>
      <c r="F756" s="209">
        <v>1</v>
      </c>
      <c r="H756" s="89"/>
    </row>
    <row r="757" spans="2:8" s="1" customFormat="1" ht="16.8" customHeight="1">
      <c r="B757" s="34"/>
      <c r="C757" s="210" t="s">
        <v>35</v>
      </c>
      <c r="D757" s="210" t="s">
        <v>2343</v>
      </c>
      <c r="E757" s="18" t="s">
        <v>35</v>
      </c>
      <c r="F757" s="211">
        <v>0</v>
      </c>
      <c r="H757" s="34"/>
    </row>
    <row r="758" spans="2:8" s="1" customFormat="1" ht="16.8" customHeight="1">
      <c r="B758" s="34"/>
      <c r="C758" s="210" t="s">
        <v>35</v>
      </c>
      <c r="D758" s="210" t="s">
        <v>89</v>
      </c>
      <c r="E758" s="18" t="s">
        <v>35</v>
      </c>
      <c r="F758" s="211">
        <v>1</v>
      </c>
      <c r="H758" s="34"/>
    </row>
    <row r="759" spans="2:8" s="7" customFormat="1" ht="16.8" customHeight="1">
      <c r="B759" s="89"/>
      <c r="C759" s="207" t="s">
        <v>114</v>
      </c>
      <c r="D759" s="208" t="s">
        <v>2348</v>
      </c>
      <c r="E759" s="208" t="s">
        <v>35</v>
      </c>
      <c r="F759" s="209">
        <v>3</v>
      </c>
      <c r="H759" s="89"/>
    </row>
    <row r="760" spans="2:8" s="1" customFormat="1" ht="16.8" customHeight="1">
      <c r="B760" s="34"/>
      <c r="C760" s="210" t="s">
        <v>35</v>
      </c>
      <c r="D760" s="210" t="s">
        <v>2343</v>
      </c>
      <c r="E760" s="18" t="s">
        <v>35</v>
      </c>
      <c r="F760" s="211">
        <v>0</v>
      </c>
      <c r="H760" s="34"/>
    </row>
    <row r="761" spans="2:8" s="1" customFormat="1" ht="16.8" customHeight="1">
      <c r="B761" s="34"/>
      <c r="C761" s="210" t="s">
        <v>35</v>
      </c>
      <c r="D761" s="210" t="s">
        <v>103</v>
      </c>
      <c r="E761" s="18" t="s">
        <v>35</v>
      </c>
      <c r="F761" s="211">
        <v>3</v>
      </c>
      <c r="H761" s="34"/>
    </row>
    <row r="762" spans="2:8" s="7" customFormat="1" ht="16.8" customHeight="1">
      <c r="B762" s="89"/>
      <c r="C762" s="207" t="s">
        <v>118</v>
      </c>
      <c r="D762" s="208" t="s">
        <v>2349</v>
      </c>
      <c r="E762" s="208" t="s">
        <v>35</v>
      </c>
      <c r="F762" s="209">
        <v>364.92399999999998</v>
      </c>
      <c r="H762" s="89"/>
    </row>
    <row r="763" spans="2:8" s="1" customFormat="1" ht="16.8" customHeight="1">
      <c r="B763" s="34"/>
      <c r="C763" s="210" t="s">
        <v>35</v>
      </c>
      <c r="D763" s="210" t="s">
        <v>2343</v>
      </c>
      <c r="E763" s="18" t="s">
        <v>35</v>
      </c>
      <c r="F763" s="211">
        <v>0</v>
      </c>
      <c r="H763" s="34"/>
    </row>
    <row r="764" spans="2:8" s="1" customFormat="1" ht="16.8" customHeight="1">
      <c r="B764" s="34"/>
      <c r="C764" s="210" t="s">
        <v>35</v>
      </c>
      <c r="D764" s="210" t="s">
        <v>2350</v>
      </c>
      <c r="E764" s="18" t="s">
        <v>35</v>
      </c>
      <c r="F764" s="211">
        <v>0</v>
      </c>
      <c r="H764" s="34"/>
    </row>
    <row r="765" spans="2:8" s="1" customFormat="1" ht="16.8" customHeight="1">
      <c r="B765" s="34"/>
      <c r="C765" s="210" t="s">
        <v>35</v>
      </c>
      <c r="D765" s="210" t="s">
        <v>2351</v>
      </c>
      <c r="E765" s="18" t="s">
        <v>35</v>
      </c>
      <c r="F765" s="211">
        <v>364.92399999999998</v>
      </c>
      <c r="H765" s="34"/>
    </row>
    <row r="766" spans="2:8" s="7" customFormat="1" ht="16.8" customHeight="1">
      <c r="B766" s="89"/>
      <c r="C766" s="207" t="s">
        <v>122</v>
      </c>
      <c r="D766" s="208" t="s">
        <v>1929</v>
      </c>
      <c r="E766" s="208" t="s">
        <v>35</v>
      </c>
      <c r="F766" s="209">
        <v>364.91199999999998</v>
      </c>
      <c r="H766" s="89"/>
    </row>
    <row r="767" spans="2:8" s="1" customFormat="1" ht="16.8" customHeight="1">
      <c r="B767" s="34"/>
      <c r="C767" s="210" t="s">
        <v>35</v>
      </c>
      <c r="D767" s="210" t="s">
        <v>2343</v>
      </c>
      <c r="E767" s="18" t="s">
        <v>35</v>
      </c>
      <c r="F767" s="211">
        <v>0</v>
      </c>
      <c r="H767" s="34"/>
    </row>
    <row r="768" spans="2:8" s="1" customFormat="1" ht="16.8" customHeight="1">
      <c r="B768" s="34"/>
      <c r="C768" s="210" t="s">
        <v>35</v>
      </c>
      <c r="D768" s="210" t="s">
        <v>2352</v>
      </c>
      <c r="E768" s="18" t="s">
        <v>35</v>
      </c>
      <c r="F768" s="211">
        <v>0</v>
      </c>
      <c r="H768" s="34"/>
    </row>
    <row r="769" spans="2:8" s="1" customFormat="1" ht="16.8" customHeight="1">
      <c r="B769" s="34"/>
      <c r="C769" s="210" t="s">
        <v>35</v>
      </c>
      <c r="D769" s="210" t="s">
        <v>2353</v>
      </c>
      <c r="E769" s="18" t="s">
        <v>35</v>
      </c>
      <c r="F769" s="211">
        <v>364.91199999999998</v>
      </c>
      <c r="H769" s="34"/>
    </row>
    <row r="770" spans="2:8" s="1" customFormat="1" ht="16.8" customHeight="1">
      <c r="B770" s="34"/>
      <c r="C770" s="212" t="s">
        <v>2086</v>
      </c>
      <c r="H770" s="34"/>
    </row>
    <row r="771" spans="2:8" s="1" customFormat="1" ht="16.8" customHeight="1">
      <c r="B771" s="34"/>
      <c r="C771" s="210" t="s">
        <v>1937</v>
      </c>
      <c r="D771" s="210" t="s">
        <v>2354</v>
      </c>
      <c r="E771" s="18" t="s">
        <v>689</v>
      </c>
      <c r="F771" s="211">
        <v>364.91199999999998</v>
      </c>
      <c r="H771" s="34"/>
    </row>
    <row r="772" spans="2:8" s="1" customFormat="1" ht="16.8" customHeight="1">
      <c r="B772" s="34"/>
      <c r="C772" s="210" t="s">
        <v>1946</v>
      </c>
      <c r="D772" s="210" t="s">
        <v>2355</v>
      </c>
      <c r="E772" s="18" t="s">
        <v>689</v>
      </c>
      <c r="F772" s="211">
        <v>364.91199999999998</v>
      </c>
      <c r="H772" s="34"/>
    </row>
    <row r="773" spans="2:8" s="7" customFormat="1" ht="16.8" customHeight="1">
      <c r="B773" s="89"/>
      <c r="C773" s="207" t="s">
        <v>125</v>
      </c>
      <c r="D773" s="208" t="s">
        <v>1931</v>
      </c>
      <c r="E773" s="208" t="s">
        <v>35</v>
      </c>
      <c r="F773" s="209">
        <v>1</v>
      </c>
      <c r="H773" s="89"/>
    </row>
    <row r="774" spans="2:8" s="1" customFormat="1" ht="16.8" customHeight="1">
      <c r="B774" s="34"/>
      <c r="C774" s="210" t="s">
        <v>35</v>
      </c>
      <c r="D774" s="210" t="s">
        <v>2343</v>
      </c>
      <c r="E774" s="18" t="s">
        <v>35</v>
      </c>
      <c r="F774" s="211">
        <v>0</v>
      </c>
      <c r="H774" s="34"/>
    </row>
    <row r="775" spans="2:8" s="1" customFormat="1" ht="16.8" customHeight="1">
      <c r="B775" s="34"/>
      <c r="C775" s="210" t="s">
        <v>35</v>
      </c>
      <c r="D775" s="210" t="s">
        <v>2356</v>
      </c>
      <c r="E775" s="18" t="s">
        <v>35</v>
      </c>
      <c r="F775" s="211">
        <v>1</v>
      </c>
      <c r="H775" s="34"/>
    </row>
    <row r="776" spans="2:8" s="1" customFormat="1" ht="16.8" customHeight="1">
      <c r="B776" s="34"/>
      <c r="C776" s="212" t="s">
        <v>2086</v>
      </c>
      <c r="H776" s="34"/>
    </row>
    <row r="777" spans="2:8" s="1" customFormat="1" ht="16.8" customHeight="1">
      <c r="B777" s="34"/>
      <c r="C777" s="210" t="s">
        <v>1950</v>
      </c>
      <c r="D777" s="210" t="s">
        <v>2357</v>
      </c>
      <c r="E777" s="18" t="s">
        <v>1069</v>
      </c>
      <c r="F777" s="211">
        <v>1</v>
      </c>
      <c r="H777" s="34"/>
    </row>
    <row r="778" spans="2:8" s="1" customFormat="1" ht="16.8" customHeight="1">
      <c r="B778" s="34"/>
      <c r="C778" s="210" t="s">
        <v>1956</v>
      </c>
      <c r="D778" s="210" t="s">
        <v>2358</v>
      </c>
      <c r="E778" s="18" t="s">
        <v>1069</v>
      </c>
      <c r="F778" s="211">
        <v>120</v>
      </c>
      <c r="H778" s="34"/>
    </row>
    <row r="779" spans="2:8" s="7" customFormat="1" ht="16.8" customHeight="1">
      <c r="B779" s="89"/>
      <c r="C779" s="207" t="s">
        <v>128</v>
      </c>
      <c r="D779" s="208" t="s">
        <v>1932</v>
      </c>
      <c r="E779" s="208" t="s">
        <v>35</v>
      </c>
      <c r="F779" s="209">
        <v>8</v>
      </c>
      <c r="H779" s="89"/>
    </row>
    <row r="780" spans="2:8" s="1" customFormat="1" ht="16.8" customHeight="1">
      <c r="B780" s="34"/>
      <c r="C780" s="210" t="s">
        <v>35</v>
      </c>
      <c r="D780" s="210" t="s">
        <v>2343</v>
      </c>
      <c r="E780" s="18" t="s">
        <v>35</v>
      </c>
      <c r="F780" s="211">
        <v>0</v>
      </c>
      <c r="H780" s="34"/>
    </row>
    <row r="781" spans="2:8" s="1" customFormat="1" ht="16.8" customHeight="1">
      <c r="B781" s="34"/>
      <c r="C781" s="210" t="s">
        <v>35</v>
      </c>
      <c r="D781" s="210" t="s">
        <v>2359</v>
      </c>
      <c r="E781" s="18" t="s">
        <v>35</v>
      </c>
      <c r="F781" s="211">
        <v>1</v>
      </c>
      <c r="H781" s="34"/>
    </row>
    <row r="782" spans="2:8" s="1" customFormat="1" ht="16.8" customHeight="1">
      <c r="B782" s="34"/>
      <c r="C782" s="210" t="s">
        <v>35</v>
      </c>
      <c r="D782" s="210" t="s">
        <v>2360</v>
      </c>
      <c r="E782" s="18" t="s">
        <v>35</v>
      </c>
      <c r="F782" s="211">
        <v>3</v>
      </c>
      <c r="H782" s="34"/>
    </row>
    <row r="783" spans="2:8" s="1" customFormat="1" ht="16.8" customHeight="1">
      <c r="B783" s="34"/>
      <c r="C783" s="210" t="s">
        <v>35</v>
      </c>
      <c r="D783" s="210" t="s">
        <v>2361</v>
      </c>
      <c r="E783" s="18" t="s">
        <v>35</v>
      </c>
      <c r="F783" s="211">
        <v>2</v>
      </c>
      <c r="H783" s="34"/>
    </row>
    <row r="784" spans="2:8" s="1" customFormat="1" ht="16.8" customHeight="1">
      <c r="B784" s="34"/>
      <c r="C784" s="210" t="s">
        <v>35</v>
      </c>
      <c r="D784" s="210" t="s">
        <v>2362</v>
      </c>
      <c r="E784" s="18" t="s">
        <v>35</v>
      </c>
      <c r="F784" s="211">
        <v>1</v>
      </c>
      <c r="H784" s="34"/>
    </row>
    <row r="785" spans="2:8" s="1" customFormat="1" ht="16.8" customHeight="1">
      <c r="B785" s="34"/>
      <c r="C785" s="210" t="s">
        <v>35</v>
      </c>
      <c r="D785" s="210" t="s">
        <v>2363</v>
      </c>
      <c r="E785" s="18" t="s">
        <v>35</v>
      </c>
      <c r="F785" s="211">
        <v>1</v>
      </c>
      <c r="H785" s="34"/>
    </row>
    <row r="786" spans="2:8" s="1" customFormat="1" ht="16.8" customHeight="1">
      <c r="B786" s="34"/>
      <c r="C786" s="212" t="s">
        <v>2086</v>
      </c>
      <c r="H786" s="34"/>
    </row>
    <row r="787" spans="2:8" s="1" customFormat="1" ht="16.8" customHeight="1">
      <c r="B787" s="34"/>
      <c r="C787" s="210" t="s">
        <v>1961</v>
      </c>
      <c r="D787" s="210" t="s">
        <v>2364</v>
      </c>
      <c r="E787" s="18" t="s">
        <v>1069</v>
      </c>
      <c r="F787" s="211">
        <v>8</v>
      </c>
      <c r="H787" s="34"/>
    </row>
    <row r="788" spans="2:8" s="1" customFormat="1" ht="16.8" customHeight="1">
      <c r="B788" s="34"/>
      <c r="C788" s="210" t="s">
        <v>1976</v>
      </c>
      <c r="D788" s="210" t="s">
        <v>2365</v>
      </c>
      <c r="E788" s="18" t="s">
        <v>1069</v>
      </c>
      <c r="F788" s="211">
        <v>960</v>
      </c>
      <c r="H788" s="34"/>
    </row>
    <row r="789" spans="2:8" s="7" customFormat="1" ht="16.8" customHeight="1">
      <c r="B789" s="89"/>
      <c r="C789" s="207" t="s">
        <v>131</v>
      </c>
      <c r="D789" s="208" t="s">
        <v>1933</v>
      </c>
      <c r="E789" s="208" t="s">
        <v>35</v>
      </c>
      <c r="F789" s="209">
        <v>3</v>
      </c>
      <c r="H789" s="89"/>
    </row>
    <row r="790" spans="2:8" s="1" customFormat="1" ht="16.8" customHeight="1">
      <c r="B790" s="34"/>
      <c r="C790" s="210" t="s">
        <v>35</v>
      </c>
      <c r="D790" s="210" t="s">
        <v>2343</v>
      </c>
      <c r="E790" s="18" t="s">
        <v>35</v>
      </c>
      <c r="F790" s="211">
        <v>0</v>
      </c>
      <c r="H790" s="34"/>
    </row>
    <row r="791" spans="2:8" s="1" customFormat="1" ht="16.8" customHeight="1">
      <c r="B791" s="34"/>
      <c r="C791" s="210" t="s">
        <v>35</v>
      </c>
      <c r="D791" s="210" t="s">
        <v>2366</v>
      </c>
      <c r="E791" s="18" t="s">
        <v>35</v>
      </c>
      <c r="F791" s="211">
        <v>3</v>
      </c>
      <c r="H791" s="34"/>
    </row>
    <row r="792" spans="2:8" s="1" customFormat="1" ht="16.8" customHeight="1">
      <c r="B792" s="34"/>
      <c r="C792" s="212" t="s">
        <v>2086</v>
      </c>
      <c r="H792" s="34"/>
    </row>
    <row r="793" spans="2:8" s="1" customFormat="1" ht="16.8" customHeight="1">
      <c r="B793" s="34"/>
      <c r="C793" s="210" t="s">
        <v>1981</v>
      </c>
      <c r="D793" s="210" t="s">
        <v>2367</v>
      </c>
      <c r="E793" s="18" t="s">
        <v>1069</v>
      </c>
      <c r="F793" s="211">
        <v>3</v>
      </c>
      <c r="H793" s="34"/>
    </row>
    <row r="794" spans="2:8" s="1" customFormat="1" ht="20.399999999999999">
      <c r="B794" s="34"/>
      <c r="C794" s="210" t="s">
        <v>1987</v>
      </c>
      <c r="D794" s="210" t="s">
        <v>2368</v>
      </c>
      <c r="E794" s="18" t="s">
        <v>1069</v>
      </c>
      <c r="F794" s="211">
        <v>360</v>
      </c>
      <c r="H794" s="34"/>
    </row>
    <row r="795" spans="2:8" s="7" customFormat="1" ht="16.8" customHeight="1">
      <c r="B795" s="89"/>
      <c r="C795" s="207" t="s">
        <v>134</v>
      </c>
      <c r="D795" s="208" t="s">
        <v>1934</v>
      </c>
      <c r="E795" s="208" t="s">
        <v>35</v>
      </c>
      <c r="F795" s="209">
        <v>6</v>
      </c>
      <c r="H795" s="89"/>
    </row>
    <row r="796" spans="2:8" s="1" customFormat="1" ht="16.8" customHeight="1">
      <c r="B796" s="34"/>
      <c r="C796" s="210" t="s">
        <v>35</v>
      </c>
      <c r="D796" s="210" t="s">
        <v>2343</v>
      </c>
      <c r="E796" s="18" t="s">
        <v>35</v>
      </c>
      <c r="F796" s="211">
        <v>0</v>
      </c>
      <c r="H796" s="34"/>
    </row>
    <row r="797" spans="2:8" s="1" customFormat="1" ht="16.8" customHeight="1">
      <c r="B797" s="34"/>
      <c r="C797" s="210" t="s">
        <v>35</v>
      </c>
      <c r="D797" s="210" t="s">
        <v>2369</v>
      </c>
      <c r="E797" s="18" t="s">
        <v>35</v>
      </c>
      <c r="F797" s="211">
        <v>4</v>
      </c>
      <c r="H797" s="34"/>
    </row>
    <row r="798" spans="2:8" s="1" customFormat="1" ht="16.8" customHeight="1">
      <c r="B798" s="34"/>
      <c r="C798" s="210" t="s">
        <v>35</v>
      </c>
      <c r="D798" s="210" t="s">
        <v>2370</v>
      </c>
      <c r="E798" s="18" t="s">
        <v>35</v>
      </c>
      <c r="F798" s="211">
        <v>2</v>
      </c>
      <c r="H798" s="34"/>
    </row>
    <row r="799" spans="2:8" s="1" customFormat="1" ht="16.8" customHeight="1">
      <c r="B799" s="34"/>
      <c r="C799" s="212" t="s">
        <v>2086</v>
      </c>
      <c r="H799" s="34"/>
    </row>
    <row r="800" spans="2:8" s="1" customFormat="1" ht="16.8" customHeight="1">
      <c r="B800" s="34"/>
      <c r="C800" s="210" t="s">
        <v>1992</v>
      </c>
      <c r="D800" s="210" t="s">
        <v>2371</v>
      </c>
      <c r="E800" s="18" t="s">
        <v>1069</v>
      </c>
      <c r="F800" s="211">
        <v>6</v>
      </c>
      <c r="H800" s="34"/>
    </row>
    <row r="801" spans="2:8" s="1" customFormat="1" ht="16.8" customHeight="1">
      <c r="B801" s="34"/>
      <c r="C801" s="210" t="s">
        <v>2000</v>
      </c>
      <c r="D801" s="210" t="s">
        <v>2372</v>
      </c>
      <c r="E801" s="18" t="s">
        <v>1069</v>
      </c>
      <c r="F801" s="211">
        <v>720</v>
      </c>
      <c r="H801" s="34"/>
    </row>
    <row r="802" spans="2:8" s="7" customFormat="1" ht="16.8" customHeight="1">
      <c r="B802" s="89"/>
      <c r="C802" s="207" t="s">
        <v>137</v>
      </c>
      <c r="D802" s="208" t="s">
        <v>1935</v>
      </c>
      <c r="E802" s="208" t="s">
        <v>35</v>
      </c>
      <c r="F802" s="209">
        <v>5</v>
      </c>
      <c r="H802" s="89"/>
    </row>
    <row r="803" spans="2:8" s="1" customFormat="1" ht="16.8" customHeight="1">
      <c r="B803" s="34"/>
      <c r="C803" s="210" t="s">
        <v>35</v>
      </c>
      <c r="D803" s="210" t="s">
        <v>2343</v>
      </c>
      <c r="E803" s="18" t="s">
        <v>35</v>
      </c>
      <c r="F803" s="211">
        <v>0</v>
      </c>
      <c r="H803" s="34"/>
    </row>
    <row r="804" spans="2:8" s="1" customFormat="1" ht="16.8" customHeight="1">
      <c r="B804" s="34"/>
      <c r="C804" s="210" t="s">
        <v>35</v>
      </c>
      <c r="D804" s="210" t="s">
        <v>2360</v>
      </c>
      <c r="E804" s="18" t="s">
        <v>35</v>
      </c>
      <c r="F804" s="211">
        <v>3</v>
      </c>
      <c r="H804" s="34"/>
    </row>
    <row r="805" spans="2:8" s="1" customFormat="1" ht="16.8" customHeight="1">
      <c r="B805" s="34"/>
      <c r="C805" s="210" t="s">
        <v>35</v>
      </c>
      <c r="D805" s="210" t="s">
        <v>2370</v>
      </c>
      <c r="E805" s="18" t="s">
        <v>35</v>
      </c>
      <c r="F805" s="211">
        <v>2</v>
      </c>
      <c r="H805" s="34"/>
    </row>
    <row r="806" spans="2:8" s="1" customFormat="1" ht="16.8" customHeight="1">
      <c r="B806" s="34"/>
      <c r="C806" s="212" t="s">
        <v>2086</v>
      </c>
      <c r="H806" s="34"/>
    </row>
    <row r="807" spans="2:8" s="1" customFormat="1" ht="16.8" customHeight="1">
      <c r="B807" s="34"/>
      <c r="C807" s="210" t="s">
        <v>2005</v>
      </c>
      <c r="D807" s="210" t="s">
        <v>2373</v>
      </c>
      <c r="E807" s="18" t="s">
        <v>1069</v>
      </c>
      <c r="F807" s="211">
        <v>5</v>
      </c>
      <c r="H807" s="34"/>
    </row>
    <row r="808" spans="2:8" s="1" customFormat="1" ht="16.8" customHeight="1">
      <c r="B808" s="34"/>
      <c r="C808" s="210" t="s">
        <v>2009</v>
      </c>
      <c r="D808" s="210" t="s">
        <v>2374</v>
      </c>
      <c r="E808" s="18" t="s">
        <v>1069</v>
      </c>
      <c r="F808" s="211">
        <v>600</v>
      </c>
      <c r="H808" s="34"/>
    </row>
    <row r="809" spans="2:8" s="1" customFormat="1" ht="16.8" customHeight="1">
      <c r="B809" s="34"/>
      <c r="C809" s="213" t="s">
        <v>35</v>
      </c>
      <c r="D809" s="208" t="s">
        <v>2360</v>
      </c>
      <c r="E809" s="214" t="s">
        <v>35</v>
      </c>
      <c r="F809" s="215">
        <v>3</v>
      </c>
      <c r="H809" s="34"/>
    </row>
    <row r="810" spans="2:8" s="1" customFormat="1" ht="16.8" customHeight="1">
      <c r="B810" s="34"/>
      <c r="C810" s="210" t="s">
        <v>35</v>
      </c>
      <c r="D810" s="210" t="s">
        <v>1972</v>
      </c>
      <c r="E810" s="18" t="s">
        <v>35</v>
      </c>
      <c r="F810" s="211">
        <v>3</v>
      </c>
      <c r="H810" s="34"/>
    </row>
    <row r="811" spans="2:8" s="1" customFormat="1" ht="16.8" customHeight="1">
      <c r="B811" s="34"/>
      <c r="C811" s="213" t="s">
        <v>35</v>
      </c>
      <c r="D811" s="208" t="s">
        <v>2359</v>
      </c>
      <c r="E811" s="214" t="s">
        <v>35</v>
      </c>
      <c r="F811" s="215">
        <v>1</v>
      </c>
      <c r="H811" s="34"/>
    </row>
    <row r="812" spans="2:8" s="1" customFormat="1" ht="16.8" customHeight="1">
      <c r="B812" s="34"/>
      <c r="C812" s="210" t="s">
        <v>35</v>
      </c>
      <c r="D812" s="210" t="s">
        <v>1076</v>
      </c>
      <c r="E812" s="18" t="s">
        <v>35</v>
      </c>
      <c r="F812" s="211">
        <v>1</v>
      </c>
      <c r="H812" s="34"/>
    </row>
    <row r="813" spans="2:8" s="1" customFormat="1" ht="16.8" customHeight="1">
      <c r="B813" s="34"/>
      <c r="C813" s="213" t="s">
        <v>35</v>
      </c>
      <c r="D813" s="208" t="s">
        <v>2361</v>
      </c>
      <c r="E813" s="214" t="s">
        <v>35</v>
      </c>
      <c r="F813" s="215">
        <v>2</v>
      </c>
      <c r="H813" s="34"/>
    </row>
    <row r="814" spans="2:8" s="1" customFormat="1" ht="16.8" customHeight="1">
      <c r="B814" s="34"/>
      <c r="C814" s="210" t="s">
        <v>35</v>
      </c>
      <c r="D814" s="210" t="s">
        <v>1148</v>
      </c>
      <c r="E814" s="18" t="s">
        <v>35</v>
      </c>
      <c r="F814" s="211">
        <v>2</v>
      </c>
      <c r="H814" s="34"/>
    </row>
    <row r="815" spans="2:8" s="1" customFormat="1" ht="16.8" customHeight="1">
      <c r="B815" s="34"/>
      <c r="C815" s="213" t="s">
        <v>35</v>
      </c>
      <c r="D815" s="208" t="s">
        <v>2356</v>
      </c>
      <c r="E815" s="214" t="s">
        <v>35</v>
      </c>
      <c r="F815" s="215">
        <v>1</v>
      </c>
      <c r="H815" s="34"/>
    </row>
    <row r="816" spans="2:8" s="1" customFormat="1" ht="16.8" customHeight="1">
      <c r="B816" s="34"/>
      <c r="C816" s="210" t="s">
        <v>35</v>
      </c>
      <c r="D816" s="210" t="s">
        <v>1076</v>
      </c>
      <c r="E816" s="18" t="s">
        <v>35</v>
      </c>
      <c r="F816" s="211">
        <v>1</v>
      </c>
      <c r="H816" s="34"/>
    </row>
    <row r="817" spans="2:8" s="1" customFormat="1" ht="16.8" customHeight="1">
      <c r="B817" s="34"/>
      <c r="C817" s="213" t="s">
        <v>35</v>
      </c>
      <c r="D817" s="208" t="s">
        <v>2362</v>
      </c>
      <c r="E817" s="214" t="s">
        <v>35</v>
      </c>
      <c r="F817" s="215">
        <v>1</v>
      </c>
      <c r="H817" s="34"/>
    </row>
    <row r="818" spans="2:8" s="1" customFormat="1" ht="16.8" customHeight="1">
      <c r="B818" s="34"/>
      <c r="C818" s="210" t="s">
        <v>35</v>
      </c>
      <c r="D818" s="210" t="s">
        <v>1076</v>
      </c>
      <c r="E818" s="18" t="s">
        <v>35</v>
      </c>
      <c r="F818" s="211">
        <v>1</v>
      </c>
      <c r="H818" s="34"/>
    </row>
    <row r="819" spans="2:8" s="1" customFormat="1" ht="16.8" customHeight="1">
      <c r="B819" s="34"/>
      <c r="C819" s="213" t="s">
        <v>35</v>
      </c>
      <c r="D819" s="208" t="s">
        <v>2363</v>
      </c>
      <c r="E819" s="214" t="s">
        <v>35</v>
      </c>
      <c r="F819" s="215">
        <v>1</v>
      </c>
      <c r="H819" s="34"/>
    </row>
    <row r="820" spans="2:8" s="1" customFormat="1" ht="16.8" customHeight="1">
      <c r="B820" s="34"/>
      <c r="C820" s="210" t="s">
        <v>35</v>
      </c>
      <c r="D820" s="210" t="s">
        <v>1076</v>
      </c>
      <c r="E820" s="18" t="s">
        <v>35</v>
      </c>
      <c r="F820" s="211">
        <v>1</v>
      </c>
      <c r="H820" s="34"/>
    </row>
    <row r="821" spans="2:8" s="1" customFormat="1" ht="16.8" customHeight="1">
      <c r="B821" s="34"/>
      <c r="C821" s="213" t="s">
        <v>35</v>
      </c>
      <c r="D821" s="208" t="s">
        <v>2375</v>
      </c>
      <c r="E821" s="214" t="s">
        <v>35</v>
      </c>
      <c r="F821" s="215">
        <v>182.45599999999999</v>
      </c>
      <c r="H821" s="34"/>
    </row>
    <row r="822" spans="2:8" s="1" customFormat="1" ht="16.8" customHeight="1">
      <c r="B822" s="34"/>
      <c r="C822" s="210" t="s">
        <v>35</v>
      </c>
      <c r="D822" s="210" t="s">
        <v>1945</v>
      </c>
      <c r="E822" s="18" t="s">
        <v>35</v>
      </c>
      <c r="F822" s="211">
        <v>182.45599999999999</v>
      </c>
      <c r="H822" s="34"/>
    </row>
    <row r="823" spans="2:8" s="1" customFormat="1" ht="16.8" customHeight="1">
      <c r="B823" s="34"/>
      <c r="C823" s="213" t="s">
        <v>35</v>
      </c>
      <c r="D823" s="208" t="s">
        <v>2366</v>
      </c>
      <c r="E823" s="214" t="s">
        <v>35</v>
      </c>
      <c r="F823" s="215">
        <v>3</v>
      </c>
      <c r="H823" s="34"/>
    </row>
    <row r="824" spans="2:8" s="1" customFormat="1" ht="16.8" customHeight="1">
      <c r="B824" s="34"/>
      <c r="C824" s="210" t="s">
        <v>35</v>
      </c>
      <c r="D824" s="210" t="s">
        <v>1972</v>
      </c>
      <c r="E824" s="18" t="s">
        <v>35</v>
      </c>
      <c r="F824" s="211">
        <v>3</v>
      </c>
      <c r="H824" s="34"/>
    </row>
    <row r="825" spans="2:8" s="1" customFormat="1" ht="16.8" customHeight="1">
      <c r="B825" s="34"/>
      <c r="C825" s="213" t="s">
        <v>35</v>
      </c>
      <c r="D825" s="208" t="s">
        <v>2369</v>
      </c>
      <c r="E825" s="214" t="s">
        <v>35</v>
      </c>
      <c r="F825" s="215">
        <v>4</v>
      </c>
      <c r="H825" s="34"/>
    </row>
    <row r="826" spans="2:8" s="1" customFormat="1" ht="16.8" customHeight="1">
      <c r="B826" s="34"/>
      <c r="C826" s="210" t="s">
        <v>35</v>
      </c>
      <c r="D826" s="210" t="s">
        <v>1087</v>
      </c>
      <c r="E826" s="18" t="s">
        <v>35</v>
      </c>
      <c r="F826" s="211">
        <v>4</v>
      </c>
      <c r="H826" s="34"/>
    </row>
    <row r="827" spans="2:8" s="1" customFormat="1" ht="16.8" customHeight="1">
      <c r="B827" s="34"/>
      <c r="C827" s="213" t="s">
        <v>35</v>
      </c>
      <c r="D827" s="208" t="s">
        <v>2370</v>
      </c>
      <c r="E827" s="214" t="s">
        <v>35</v>
      </c>
      <c r="F827" s="215">
        <v>2</v>
      </c>
      <c r="H827" s="34"/>
    </row>
    <row r="828" spans="2:8" s="1" customFormat="1" ht="16.8" customHeight="1">
      <c r="B828" s="34"/>
      <c r="C828" s="210" t="s">
        <v>35</v>
      </c>
      <c r="D828" s="210" t="s">
        <v>1148</v>
      </c>
      <c r="E828" s="18" t="s">
        <v>35</v>
      </c>
      <c r="F828" s="211">
        <v>2</v>
      </c>
      <c r="H828" s="34"/>
    </row>
    <row r="829" spans="2:8" s="1" customFormat="1" ht="7.35" customHeight="1">
      <c r="B829" s="43"/>
      <c r="C829" s="44"/>
      <c r="D829" s="44"/>
      <c r="E829" s="44"/>
      <c r="F829" s="44"/>
      <c r="G829" s="44"/>
      <c r="H829" s="34"/>
    </row>
    <row r="830" spans="2:8" s="1" customFormat="1" ht="10.199999999999999"/>
  </sheetData>
  <sheetProtection algorithmName="SHA-512" hashValue="yZtEaPxVXJDf3X3dQ0yDYwQqspDRlZB7vgLoCzCpc/a64E+Gq+S8mylfn3EbpCzdmgytmoW+Bpb+J2DAMSbuQA==" saltValue="vW0d02GzhR3knTT/9M5Ks/29Q9ScNK2YFp446Crsgq9hXmvxlxASHuZRL3uSSp+E6iq25oQpowsCakJ8bDulLg==" spinCount="100000" sheet="1" objects="1" scenarios="1" formatColumns="0" formatRows="0"/>
  <mergeCells count="2">
    <mergeCell ref="D5:F5"/>
    <mergeCell ref="D6:F6"/>
  </mergeCells>
  <hyperlinks>
    <hyperlink ref="C11" r:id="rId1" xr:uid="{00000000-0004-0000-0500-000000000000}"/>
    <hyperlink ref="C16" r:id="rId2" xr:uid="{00000000-0004-0000-0500-000001000000}"/>
    <hyperlink ref="C27" r:id="rId3" xr:uid="{00000000-0004-0000-0500-000002000000}"/>
    <hyperlink ref="C34" r:id="rId4" xr:uid="{00000000-0004-0000-0500-000003000000}"/>
    <hyperlink ref="C38" r:id="rId5" xr:uid="{00000000-0004-0000-0500-000004000000}"/>
    <hyperlink ref="C42" r:id="rId6" xr:uid="{00000000-0004-0000-0500-000005000000}"/>
    <hyperlink ref="C48" r:id="rId7" xr:uid="{00000000-0004-0000-0500-000006000000}"/>
    <hyperlink ref="C55" r:id="rId8" xr:uid="{00000000-0004-0000-0500-000007000000}"/>
    <hyperlink ref="C61" r:id="rId9" xr:uid="{00000000-0004-0000-0500-000008000000}"/>
    <hyperlink ref="C68" r:id="rId10" xr:uid="{00000000-0004-0000-0500-000009000000}"/>
    <hyperlink ref="C84" r:id="rId11" xr:uid="{00000000-0004-0000-0500-00000A000000}"/>
    <hyperlink ref="C89" r:id="rId12" xr:uid="{00000000-0004-0000-0500-00000B000000}"/>
    <hyperlink ref="C97" r:id="rId13" xr:uid="{00000000-0004-0000-0500-00000C000000}"/>
    <hyperlink ref="C103" r:id="rId14" xr:uid="{00000000-0004-0000-0500-00000D000000}"/>
    <hyperlink ref="C107" r:id="rId15" xr:uid="{00000000-0004-0000-0500-00000E000000}"/>
    <hyperlink ref="C116" r:id="rId16" xr:uid="{00000000-0004-0000-0500-00000F000000}"/>
    <hyperlink ref="C125" r:id="rId17" xr:uid="{00000000-0004-0000-0500-000010000000}"/>
    <hyperlink ref="C133" r:id="rId18" xr:uid="{00000000-0004-0000-0500-000011000000}"/>
    <hyperlink ref="C141" r:id="rId19" xr:uid="{00000000-0004-0000-0500-000012000000}"/>
    <hyperlink ref="C148" r:id="rId20" xr:uid="{00000000-0004-0000-0500-000013000000}"/>
    <hyperlink ref="C156" r:id="rId21" xr:uid="{00000000-0004-0000-0500-000014000000}"/>
    <hyperlink ref="C162" r:id="rId22" xr:uid="{00000000-0004-0000-0500-000015000000}"/>
    <hyperlink ref="C167" r:id="rId23" xr:uid="{00000000-0004-0000-0500-000016000000}"/>
    <hyperlink ref="C172" r:id="rId24" xr:uid="{00000000-0004-0000-0500-000017000000}"/>
    <hyperlink ref="C179" r:id="rId25" xr:uid="{00000000-0004-0000-0500-000018000000}"/>
    <hyperlink ref="C186" r:id="rId26" xr:uid="{00000000-0004-0000-0500-000019000000}"/>
    <hyperlink ref="C198" r:id="rId27" xr:uid="{00000000-0004-0000-0500-00001A000000}"/>
    <hyperlink ref="C206" r:id="rId28" xr:uid="{00000000-0004-0000-0500-00001B000000}"/>
    <hyperlink ref="C215" r:id="rId29" xr:uid="{00000000-0004-0000-0500-00001C000000}"/>
    <hyperlink ref="C224" r:id="rId30" xr:uid="{00000000-0004-0000-0500-00001D000000}"/>
    <hyperlink ref="C238" r:id="rId31" xr:uid="{00000000-0004-0000-0500-00001E000000}"/>
    <hyperlink ref="C245" r:id="rId32" xr:uid="{00000000-0004-0000-0500-00001F000000}"/>
    <hyperlink ref="C252" r:id="rId33" xr:uid="{00000000-0004-0000-0500-000020000000}"/>
    <hyperlink ref="C263" r:id="rId34" xr:uid="{00000000-0004-0000-0500-000021000000}"/>
    <hyperlink ref="C271" r:id="rId35" xr:uid="{00000000-0004-0000-0500-000022000000}"/>
    <hyperlink ref="C277" r:id="rId36" xr:uid="{00000000-0004-0000-0500-000023000000}"/>
    <hyperlink ref="C279" r:id="rId37" xr:uid="{00000000-0004-0000-0500-000024000000}"/>
    <hyperlink ref="C289" r:id="rId38" xr:uid="{00000000-0004-0000-0500-000025000000}"/>
    <hyperlink ref="C299" r:id="rId39" xr:uid="{00000000-0004-0000-0500-000026000000}"/>
    <hyperlink ref="C309" r:id="rId40" xr:uid="{00000000-0004-0000-0500-000027000000}"/>
    <hyperlink ref="C313" r:id="rId41" xr:uid="{00000000-0004-0000-0500-000028000000}"/>
    <hyperlink ref="C317" r:id="rId42" xr:uid="{00000000-0004-0000-0500-000029000000}"/>
    <hyperlink ref="C323" r:id="rId43" xr:uid="{00000000-0004-0000-0500-00002A000000}"/>
    <hyperlink ref="C335" r:id="rId44" xr:uid="{00000000-0004-0000-0500-00002B000000}"/>
    <hyperlink ref="C341" r:id="rId45" xr:uid="{00000000-0004-0000-0500-00002C000000}"/>
    <hyperlink ref="C346" r:id="rId46" xr:uid="{00000000-0004-0000-0500-00002D000000}"/>
    <hyperlink ref="C353" r:id="rId47" xr:uid="{00000000-0004-0000-0500-00002E000000}"/>
    <hyperlink ref="C361" r:id="rId48" xr:uid="{00000000-0004-0000-0500-00002F000000}"/>
    <hyperlink ref="C370" r:id="rId49" xr:uid="{00000000-0004-0000-0500-000030000000}"/>
    <hyperlink ref="C380" r:id="rId50" xr:uid="{00000000-0004-0000-0500-000031000000}"/>
    <hyperlink ref="C388" r:id="rId51" xr:uid="{00000000-0004-0000-0500-000032000000}"/>
    <hyperlink ref="C395" r:id="rId52" xr:uid="{00000000-0004-0000-0500-000033000000}"/>
    <hyperlink ref="C400" r:id="rId53" xr:uid="{00000000-0004-0000-0500-000034000000}"/>
    <hyperlink ref="C408" r:id="rId54" xr:uid="{00000000-0004-0000-0500-000035000000}"/>
    <hyperlink ref="C413" r:id="rId55" xr:uid="{00000000-0004-0000-0500-000036000000}"/>
    <hyperlink ref="C419" r:id="rId56" xr:uid="{00000000-0004-0000-0500-000037000000}"/>
    <hyperlink ref="C430" r:id="rId57" xr:uid="{00000000-0004-0000-0500-000038000000}"/>
    <hyperlink ref="C440" r:id="rId58" xr:uid="{00000000-0004-0000-0500-000039000000}"/>
    <hyperlink ref="C445" r:id="rId59" xr:uid="{00000000-0004-0000-0500-00003A000000}"/>
    <hyperlink ref="C449" r:id="rId60" xr:uid="{00000000-0004-0000-0500-00003B000000}"/>
    <hyperlink ref="C455" r:id="rId61" xr:uid="{00000000-0004-0000-0500-00003C000000}"/>
    <hyperlink ref="C464" r:id="rId62" xr:uid="{00000000-0004-0000-0500-00003D000000}"/>
    <hyperlink ref="C479" r:id="rId63" xr:uid="{00000000-0004-0000-0500-00003E000000}"/>
    <hyperlink ref="C492" r:id="rId64" xr:uid="{00000000-0004-0000-0500-00003F000000}"/>
    <hyperlink ref="C498" r:id="rId65" xr:uid="{00000000-0004-0000-0500-000040000000}"/>
    <hyperlink ref="C504" r:id="rId66" xr:uid="{00000000-0004-0000-0500-000041000000}"/>
    <hyperlink ref="C510" r:id="rId67" xr:uid="{00000000-0004-0000-0500-000042000000}"/>
    <hyperlink ref="C516" r:id="rId68" xr:uid="{00000000-0004-0000-0500-000043000000}"/>
    <hyperlink ref="C522" r:id="rId69" xr:uid="{00000000-0004-0000-0500-000044000000}"/>
    <hyperlink ref="C529" r:id="rId70" xr:uid="{00000000-0004-0000-0500-000045000000}"/>
    <hyperlink ref="C540" r:id="rId71" xr:uid="{00000000-0004-0000-0500-000046000000}"/>
    <hyperlink ref="C551" r:id="rId72" xr:uid="{00000000-0004-0000-0500-000047000000}"/>
    <hyperlink ref="C557" r:id="rId73" xr:uid="{00000000-0004-0000-0500-000048000000}"/>
    <hyperlink ref="C562" r:id="rId74" xr:uid="{00000000-0004-0000-0500-000049000000}"/>
    <hyperlink ref="C567" r:id="rId75" xr:uid="{00000000-0004-0000-0500-00004A000000}"/>
    <hyperlink ref="C574" r:id="rId76" xr:uid="{00000000-0004-0000-0500-00004B000000}"/>
    <hyperlink ref="C581" r:id="rId77" xr:uid="{00000000-0004-0000-0500-00004C000000}"/>
    <hyperlink ref="C589" r:id="rId78" xr:uid="{00000000-0004-0000-0500-00004D000000}"/>
    <hyperlink ref="C596" r:id="rId79" xr:uid="{00000000-0004-0000-0500-00004E000000}"/>
    <hyperlink ref="C604" r:id="rId80" xr:uid="{00000000-0004-0000-0500-00004F000000}"/>
    <hyperlink ref="C612" r:id="rId81" xr:uid="{00000000-0004-0000-0500-000050000000}"/>
    <hyperlink ref="C620" r:id="rId82" xr:uid="{00000000-0004-0000-0500-000051000000}"/>
    <hyperlink ref="C625" r:id="rId83" xr:uid="{00000000-0004-0000-0500-000052000000}"/>
    <hyperlink ref="C632" r:id="rId84" xr:uid="{00000000-0004-0000-0500-000053000000}"/>
    <hyperlink ref="C640" r:id="rId85" xr:uid="{00000000-0004-0000-0500-000054000000}"/>
    <hyperlink ref="C648" r:id="rId86" xr:uid="{00000000-0004-0000-0500-000055000000}"/>
    <hyperlink ref="C740" r:id="rId87" xr:uid="{00000000-0004-0000-0500-000056000000}"/>
    <hyperlink ref="C743" r:id="rId88" xr:uid="{00000000-0004-0000-0500-000057000000}"/>
    <hyperlink ref="C750" r:id="rId89" xr:uid="{00000000-0004-0000-0500-000058000000}"/>
    <hyperlink ref="C753" r:id="rId90" xr:uid="{00000000-0004-0000-0500-000059000000}"/>
    <hyperlink ref="C756" r:id="rId91" xr:uid="{00000000-0004-0000-0500-00005A000000}"/>
    <hyperlink ref="C759" r:id="rId92" xr:uid="{00000000-0004-0000-0500-00005B000000}"/>
    <hyperlink ref="C762" r:id="rId93" xr:uid="{00000000-0004-0000-0500-00005C000000}"/>
    <hyperlink ref="C766" r:id="rId94" xr:uid="{00000000-0004-0000-0500-00005D000000}"/>
    <hyperlink ref="C773" r:id="rId95" xr:uid="{00000000-0004-0000-0500-00005E000000}"/>
    <hyperlink ref="C779" r:id="rId96" xr:uid="{00000000-0004-0000-0500-00005F000000}"/>
    <hyperlink ref="C789" r:id="rId97" xr:uid="{00000000-0004-0000-0500-000060000000}"/>
    <hyperlink ref="C795" r:id="rId98" xr:uid="{00000000-0004-0000-0500-000061000000}"/>
    <hyperlink ref="C802" r:id="rId99" xr:uid="{00000000-0004-0000-0500-000062000000}"/>
  </hyperlinks>
  <pageMargins left="0.70866141732283472" right="0.70866141732283472" top="0.78740157480314965" bottom="0.78740157480314965" header="0.31496062992125984" footer="0.31496062992125984"/>
  <pageSetup paperSize="9" scale="81" fitToHeight="100" orientation="portrait" blackAndWhite="1" r:id="rId100"/>
  <headerFooter>
    <oddHeader>&amp;LMěsto Dobříš - Rekonstrukce ulice Tylova&amp;CDOPAS s.r.o.&amp;RPOLOŽKOVÝ VÝKAZ VÝMĚR</oddHeader>
    <oddFooter>&amp;LSeznam figur&amp;CStrana &amp;P z &amp;N&amp;RPoložkový soupis prací</oddFooter>
  </headerFooter>
  <drawing r:id="rId1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216" customWidth="1"/>
    <col min="2" max="2" width="1.7109375" style="216" customWidth="1"/>
    <col min="3" max="4" width="5" style="216" customWidth="1"/>
    <col min="5" max="5" width="11.7109375" style="216" customWidth="1"/>
    <col min="6" max="6" width="9.140625" style="216" customWidth="1"/>
    <col min="7" max="7" width="5" style="216" customWidth="1"/>
    <col min="8" max="8" width="77.85546875" style="216" customWidth="1"/>
    <col min="9" max="10" width="20" style="216" customWidth="1"/>
    <col min="11" max="11" width="1.7109375" style="216" customWidth="1"/>
  </cols>
  <sheetData>
    <row r="1" spans="2:11" customFormat="1" ht="37.5" customHeight="1"/>
    <row r="2" spans="2:11" customFormat="1" ht="7.5" customHeight="1">
      <c r="B2" s="217"/>
      <c r="C2" s="218"/>
      <c r="D2" s="218"/>
      <c r="E2" s="218"/>
      <c r="F2" s="218"/>
      <c r="G2" s="218"/>
      <c r="H2" s="218"/>
      <c r="I2" s="218"/>
      <c r="J2" s="218"/>
      <c r="K2" s="219"/>
    </row>
    <row r="3" spans="2:11" s="16" customFormat="1" ht="45" customHeight="1">
      <c r="B3" s="220"/>
      <c r="C3" s="344" t="s">
        <v>2376</v>
      </c>
      <c r="D3" s="344"/>
      <c r="E3" s="344"/>
      <c r="F3" s="344"/>
      <c r="G3" s="344"/>
      <c r="H3" s="344"/>
      <c r="I3" s="344"/>
      <c r="J3" s="344"/>
      <c r="K3" s="221"/>
    </row>
    <row r="4" spans="2:11" customFormat="1" ht="25.5" customHeight="1">
      <c r="B4" s="222"/>
      <c r="C4" s="343" t="s">
        <v>2377</v>
      </c>
      <c r="D4" s="343"/>
      <c r="E4" s="343"/>
      <c r="F4" s="343"/>
      <c r="G4" s="343"/>
      <c r="H4" s="343"/>
      <c r="I4" s="343"/>
      <c r="J4" s="343"/>
      <c r="K4" s="223"/>
    </row>
    <row r="5" spans="2:11" customFormat="1" ht="5.25" customHeight="1">
      <c r="B5" s="222"/>
      <c r="C5" s="224"/>
      <c r="D5" s="224"/>
      <c r="E5" s="224"/>
      <c r="F5" s="224"/>
      <c r="G5" s="224"/>
      <c r="H5" s="224"/>
      <c r="I5" s="224"/>
      <c r="J5" s="224"/>
      <c r="K5" s="223"/>
    </row>
    <row r="6" spans="2:11" customFormat="1" ht="15" customHeight="1">
      <c r="B6" s="222"/>
      <c r="C6" s="342" t="s">
        <v>2378</v>
      </c>
      <c r="D6" s="342"/>
      <c r="E6" s="342"/>
      <c r="F6" s="342"/>
      <c r="G6" s="342"/>
      <c r="H6" s="342"/>
      <c r="I6" s="342"/>
      <c r="J6" s="342"/>
      <c r="K6" s="223"/>
    </row>
    <row r="7" spans="2:11" customFormat="1" ht="15" customHeight="1">
      <c r="B7" s="226"/>
      <c r="C7" s="342" t="s">
        <v>2379</v>
      </c>
      <c r="D7" s="342"/>
      <c r="E7" s="342"/>
      <c r="F7" s="342"/>
      <c r="G7" s="342"/>
      <c r="H7" s="342"/>
      <c r="I7" s="342"/>
      <c r="J7" s="342"/>
      <c r="K7" s="223"/>
    </row>
    <row r="8" spans="2:11" customFormat="1" ht="12.75" customHeight="1">
      <c r="B8" s="226"/>
      <c r="C8" s="225"/>
      <c r="D8" s="225"/>
      <c r="E8" s="225"/>
      <c r="F8" s="225"/>
      <c r="G8" s="225"/>
      <c r="H8" s="225"/>
      <c r="I8" s="225"/>
      <c r="J8" s="225"/>
      <c r="K8" s="223"/>
    </row>
    <row r="9" spans="2:11" customFormat="1" ht="15" customHeight="1">
      <c r="B9" s="226"/>
      <c r="C9" s="342" t="s">
        <v>2380</v>
      </c>
      <c r="D9" s="342"/>
      <c r="E9" s="342"/>
      <c r="F9" s="342"/>
      <c r="G9" s="342"/>
      <c r="H9" s="342"/>
      <c r="I9" s="342"/>
      <c r="J9" s="342"/>
      <c r="K9" s="223"/>
    </row>
    <row r="10" spans="2:11" customFormat="1" ht="15" customHeight="1">
      <c r="B10" s="226"/>
      <c r="C10" s="225"/>
      <c r="D10" s="342" t="s">
        <v>2381</v>
      </c>
      <c r="E10" s="342"/>
      <c r="F10" s="342"/>
      <c r="G10" s="342"/>
      <c r="H10" s="342"/>
      <c r="I10" s="342"/>
      <c r="J10" s="342"/>
      <c r="K10" s="223"/>
    </row>
    <row r="11" spans="2:11" customFormat="1" ht="15" customHeight="1">
      <c r="B11" s="226"/>
      <c r="C11" s="227"/>
      <c r="D11" s="342" t="s">
        <v>2382</v>
      </c>
      <c r="E11" s="342"/>
      <c r="F11" s="342"/>
      <c r="G11" s="342"/>
      <c r="H11" s="342"/>
      <c r="I11" s="342"/>
      <c r="J11" s="342"/>
      <c r="K11" s="223"/>
    </row>
    <row r="12" spans="2:11" customFormat="1" ht="15" customHeight="1">
      <c r="B12" s="226"/>
      <c r="C12" s="227"/>
      <c r="D12" s="225"/>
      <c r="E12" s="225"/>
      <c r="F12" s="225"/>
      <c r="G12" s="225"/>
      <c r="H12" s="225"/>
      <c r="I12" s="225"/>
      <c r="J12" s="225"/>
      <c r="K12" s="223"/>
    </row>
    <row r="13" spans="2:11" customFormat="1" ht="15" customHeight="1">
      <c r="B13" s="226"/>
      <c r="C13" s="227"/>
      <c r="D13" s="228" t="s">
        <v>2383</v>
      </c>
      <c r="E13" s="225"/>
      <c r="F13" s="225"/>
      <c r="G13" s="225"/>
      <c r="H13" s="225"/>
      <c r="I13" s="225"/>
      <c r="J13" s="225"/>
      <c r="K13" s="223"/>
    </row>
    <row r="14" spans="2:11" customFormat="1" ht="12.75" customHeight="1">
      <c r="B14" s="226"/>
      <c r="C14" s="227"/>
      <c r="D14" s="227"/>
      <c r="E14" s="227"/>
      <c r="F14" s="227"/>
      <c r="G14" s="227"/>
      <c r="H14" s="227"/>
      <c r="I14" s="227"/>
      <c r="J14" s="227"/>
      <c r="K14" s="223"/>
    </row>
    <row r="15" spans="2:11" customFormat="1" ht="15" customHeight="1">
      <c r="B15" s="226"/>
      <c r="C15" s="227"/>
      <c r="D15" s="342" t="s">
        <v>2384</v>
      </c>
      <c r="E15" s="342"/>
      <c r="F15" s="342"/>
      <c r="G15" s="342"/>
      <c r="H15" s="342"/>
      <c r="I15" s="342"/>
      <c r="J15" s="342"/>
      <c r="K15" s="223"/>
    </row>
    <row r="16" spans="2:11" customFormat="1" ht="15" customHeight="1">
      <c r="B16" s="226"/>
      <c r="C16" s="227"/>
      <c r="D16" s="342" t="s">
        <v>2385</v>
      </c>
      <c r="E16" s="342"/>
      <c r="F16" s="342"/>
      <c r="G16" s="342"/>
      <c r="H16" s="342"/>
      <c r="I16" s="342"/>
      <c r="J16" s="342"/>
      <c r="K16" s="223"/>
    </row>
    <row r="17" spans="2:11" customFormat="1" ht="15" customHeight="1">
      <c r="B17" s="226"/>
      <c r="C17" s="227"/>
      <c r="D17" s="342" t="s">
        <v>2386</v>
      </c>
      <c r="E17" s="342"/>
      <c r="F17" s="342"/>
      <c r="G17" s="342"/>
      <c r="H17" s="342"/>
      <c r="I17" s="342"/>
      <c r="J17" s="342"/>
      <c r="K17" s="223"/>
    </row>
    <row r="18" spans="2:11" customFormat="1" ht="15" customHeight="1">
      <c r="B18" s="226"/>
      <c r="C18" s="227"/>
      <c r="D18" s="227"/>
      <c r="E18" s="229" t="s">
        <v>88</v>
      </c>
      <c r="F18" s="342" t="s">
        <v>2387</v>
      </c>
      <c r="G18" s="342"/>
      <c r="H18" s="342"/>
      <c r="I18" s="342"/>
      <c r="J18" s="342"/>
      <c r="K18" s="223"/>
    </row>
    <row r="19" spans="2:11" customFormat="1" ht="15" customHeight="1">
      <c r="B19" s="226"/>
      <c r="C19" s="227"/>
      <c r="D19" s="227"/>
      <c r="E19" s="229" t="s">
        <v>2388</v>
      </c>
      <c r="F19" s="342" t="s">
        <v>2389</v>
      </c>
      <c r="G19" s="342"/>
      <c r="H19" s="342"/>
      <c r="I19" s="342"/>
      <c r="J19" s="342"/>
      <c r="K19" s="223"/>
    </row>
    <row r="20" spans="2:11" customFormat="1" ht="15" customHeight="1">
      <c r="B20" s="226"/>
      <c r="C20" s="227"/>
      <c r="D20" s="227"/>
      <c r="E20" s="229" t="s">
        <v>2390</v>
      </c>
      <c r="F20" s="342" t="s">
        <v>2391</v>
      </c>
      <c r="G20" s="342"/>
      <c r="H20" s="342"/>
      <c r="I20" s="342"/>
      <c r="J20" s="342"/>
      <c r="K20" s="223"/>
    </row>
    <row r="21" spans="2:11" customFormat="1" ht="15" customHeight="1">
      <c r="B21" s="226"/>
      <c r="C21" s="227"/>
      <c r="D21" s="227"/>
      <c r="E21" s="229" t="s">
        <v>98</v>
      </c>
      <c r="F21" s="342" t="s">
        <v>99</v>
      </c>
      <c r="G21" s="342"/>
      <c r="H21" s="342"/>
      <c r="I21" s="342"/>
      <c r="J21" s="342"/>
      <c r="K21" s="223"/>
    </row>
    <row r="22" spans="2:11" customFormat="1" ht="15" customHeight="1">
      <c r="B22" s="226"/>
      <c r="C22" s="227"/>
      <c r="D22" s="227"/>
      <c r="E22" s="229" t="s">
        <v>2392</v>
      </c>
      <c r="F22" s="342" t="s">
        <v>1536</v>
      </c>
      <c r="G22" s="342"/>
      <c r="H22" s="342"/>
      <c r="I22" s="342"/>
      <c r="J22" s="342"/>
      <c r="K22" s="223"/>
    </row>
    <row r="23" spans="2:11" customFormat="1" ht="15" customHeight="1">
      <c r="B23" s="226"/>
      <c r="C23" s="227"/>
      <c r="D23" s="227"/>
      <c r="E23" s="229" t="s">
        <v>2393</v>
      </c>
      <c r="F23" s="342" t="s">
        <v>2394</v>
      </c>
      <c r="G23" s="342"/>
      <c r="H23" s="342"/>
      <c r="I23" s="342"/>
      <c r="J23" s="342"/>
      <c r="K23" s="223"/>
    </row>
    <row r="24" spans="2:11" customFormat="1" ht="12.75" customHeight="1">
      <c r="B24" s="226"/>
      <c r="C24" s="227"/>
      <c r="D24" s="227"/>
      <c r="E24" s="227"/>
      <c r="F24" s="227"/>
      <c r="G24" s="227"/>
      <c r="H24" s="227"/>
      <c r="I24" s="227"/>
      <c r="J24" s="227"/>
      <c r="K24" s="223"/>
    </row>
    <row r="25" spans="2:11" customFormat="1" ht="15" customHeight="1">
      <c r="B25" s="226"/>
      <c r="C25" s="342" t="s">
        <v>2395</v>
      </c>
      <c r="D25" s="342"/>
      <c r="E25" s="342"/>
      <c r="F25" s="342"/>
      <c r="G25" s="342"/>
      <c r="H25" s="342"/>
      <c r="I25" s="342"/>
      <c r="J25" s="342"/>
      <c r="K25" s="223"/>
    </row>
    <row r="26" spans="2:11" customFormat="1" ht="15" customHeight="1">
      <c r="B26" s="226"/>
      <c r="C26" s="342" t="s">
        <v>2396</v>
      </c>
      <c r="D26" s="342"/>
      <c r="E26" s="342"/>
      <c r="F26" s="342"/>
      <c r="G26" s="342"/>
      <c r="H26" s="342"/>
      <c r="I26" s="342"/>
      <c r="J26" s="342"/>
      <c r="K26" s="223"/>
    </row>
    <row r="27" spans="2:11" customFormat="1" ht="15" customHeight="1">
      <c r="B27" s="226"/>
      <c r="C27" s="225"/>
      <c r="D27" s="342" t="s">
        <v>2397</v>
      </c>
      <c r="E27" s="342"/>
      <c r="F27" s="342"/>
      <c r="G27" s="342"/>
      <c r="H27" s="342"/>
      <c r="I27" s="342"/>
      <c r="J27" s="342"/>
      <c r="K27" s="223"/>
    </row>
    <row r="28" spans="2:11" customFormat="1" ht="15" customHeight="1">
      <c r="B28" s="226"/>
      <c r="C28" s="227"/>
      <c r="D28" s="342" t="s">
        <v>2398</v>
      </c>
      <c r="E28" s="342"/>
      <c r="F28" s="342"/>
      <c r="G28" s="342"/>
      <c r="H28" s="342"/>
      <c r="I28" s="342"/>
      <c r="J28" s="342"/>
      <c r="K28" s="223"/>
    </row>
    <row r="29" spans="2:11" customFormat="1" ht="12.75" customHeight="1">
      <c r="B29" s="226"/>
      <c r="C29" s="227"/>
      <c r="D29" s="227"/>
      <c r="E29" s="227"/>
      <c r="F29" s="227"/>
      <c r="G29" s="227"/>
      <c r="H29" s="227"/>
      <c r="I29" s="227"/>
      <c r="J29" s="227"/>
      <c r="K29" s="223"/>
    </row>
    <row r="30" spans="2:11" customFormat="1" ht="15" customHeight="1">
      <c r="B30" s="226"/>
      <c r="C30" s="227"/>
      <c r="D30" s="342" t="s">
        <v>2399</v>
      </c>
      <c r="E30" s="342"/>
      <c r="F30" s="342"/>
      <c r="G30" s="342"/>
      <c r="H30" s="342"/>
      <c r="I30" s="342"/>
      <c r="J30" s="342"/>
      <c r="K30" s="223"/>
    </row>
    <row r="31" spans="2:11" customFormat="1" ht="15" customHeight="1">
      <c r="B31" s="226"/>
      <c r="C31" s="227"/>
      <c r="D31" s="342" t="s">
        <v>2400</v>
      </c>
      <c r="E31" s="342"/>
      <c r="F31" s="342"/>
      <c r="G31" s="342"/>
      <c r="H31" s="342"/>
      <c r="I31" s="342"/>
      <c r="J31" s="342"/>
      <c r="K31" s="223"/>
    </row>
    <row r="32" spans="2:11" customFormat="1" ht="12.75" customHeight="1">
      <c r="B32" s="226"/>
      <c r="C32" s="227"/>
      <c r="D32" s="227"/>
      <c r="E32" s="227"/>
      <c r="F32" s="227"/>
      <c r="G32" s="227"/>
      <c r="H32" s="227"/>
      <c r="I32" s="227"/>
      <c r="J32" s="227"/>
      <c r="K32" s="223"/>
    </row>
    <row r="33" spans="2:11" customFormat="1" ht="15" customHeight="1">
      <c r="B33" s="226"/>
      <c r="C33" s="227"/>
      <c r="D33" s="342" t="s">
        <v>2401</v>
      </c>
      <c r="E33" s="342"/>
      <c r="F33" s="342"/>
      <c r="G33" s="342"/>
      <c r="H33" s="342"/>
      <c r="I33" s="342"/>
      <c r="J33" s="342"/>
      <c r="K33" s="223"/>
    </row>
    <row r="34" spans="2:11" customFormat="1" ht="15" customHeight="1">
      <c r="B34" s="226"/>
      <c r="C34" s="227"/>
      <c r="D34" s="342" t="s">
        <v>2402</v>
      </c>
      <c r="E34" s="342"/>
      <c r="F34" s="342"/>
      <c r="G34" s="342"/>
      <c r="H34" s="342"/>
      <c r="I34" s="342"/>
      <c r="J34" s="342"/>
      <c r="K34" s="223"/>
    </row>
    <row r="35" spans="2:11" customFormat="1" ht="15" customHeight="1">
      <c r="B35" s="226"/>
      <c r="C35" s="227"/>
      <c r="D35" s="342" t="s">
        <v>2403</v>
      </c>
      <c r="E35" s="342"/>
      <c r="F35" s="342"/>
      <c r="G35" s="342"/>
      <c r="H35" s="342"/>
      <c r="I35" s="342"/>
      <c r="J35" s="342"/>
      <c r="K35" s="223"/>
    </row>
    <row r="36" spans="2:11" customFormat="1" ht="15" customHeight="1">
      <c r="B36" s="226"/>
      <c r="C36" s="227"/>
      <c r="D36" s="225"/>
      <c r="E36" s="228" t="s">
        <v>372</v>
      </c>
      <c r="F36" s="225"/>
      <c r="G36" s="342" t="s">
        <v>2404</v>
      </c>
      <c r="H36" s="342"/>
      <c r="I36" s="342"/>
      <c r="J36" s="342"/>
      <c r="K36" s="223"/>
    </row>
    <row r="37" spans="2:11" customFormat="1" ht="30.75" customHeight="1">
      <c r="B37" s="226"/>
      <c r="C37" s="227"/>
      <c r="D37" s="225"/>
      <c r="E37" s="228" t="s">
        <v>2405</v>
      </c>
      <c r="F37" s="225"/>
      <c r="G37" s="342" t="s">
        <v>2406</v>
      </c>
      <c r="H37" s="342"/>
      <c r="I37" s="342"/>
      <c r="J37" s="342"/>
      <c r="K37" s="223"/>
    </row>
    <row r="38" spans="2:11" customFormat="1" ht="15" customHeight="1">
      <c r="B38" s="226"/>
      <c r="C38" s="227"/>
      <c r="D38" s="225"/>
      <c r="E38" s="228" t="s">
        <v>62</v>
      </c>
      <c r="F38" s="225"/>
      <c r="G38" s="342" t="s">
        <v>2407</v>
      </c>
      <c r="H38" s="342"/>
      <c r="I38" s="342"/>
      <c r="J38" s="342"/>
      <c r="K38" s="223"/>
    </row>
    <row r="39" spans="2:11" customFormat="1" ht="15" customHeight="1">
      <c r="B39" s="226"/>
      <c r="C39" s="227"/>
      <c r="D39" s="225"/>
      <c r="E39" s="228" t="s">
        <v>63</v>
      </c>
      <c r="F39" s="225"/>
      <c r="G39" s="342" t="s">
        <v>2408</v>
      </c>
      <c r="H39" s="342"/>
      <c r="I39" s="342"/>
      <c r="J39" s="342"/>
      <c r="K39" s="223"/>
    </row>
    <row r="40" spans="2:11" customFormat="1" ht="15" customHeight="1">
      <c r="B40" s="226"/>
      <c r="C40" s="227"/>
      <c r="D40" s="225"/>
      <c r="E40" s="228" t="s">
        <v>373</v>
      </c>
      <c r="F40" s="225"/>
      <c r="G40" s="342" t="s">
        <v>2409</v>
      </c>
      <c r="H40" s="342"/>
      <c r="I40" s="342"/>
      <c r="J40" s="342"/>
      <c r="K40" s="223"/>
    </row>
    <row r="41" spans="2:11" customFormat="1" ht="15" customHeight="1">
      <c r="B41" s="226"/>
      <c r="C41" s="227"/>
      <c r="D41" s="225"/>
      <c r="E41" s="228" t="s">
        <v>374</v>
      </c>
      <c r="F41" s="225"/>
      <c r="G41" s="342" t="s">
        <v>2410</v>
      </c>
      <c r="H41" s="342"/>
      <c r="I41" s="342"/>
      <c r="J41" s="342"/>
      <c r="K41" s="223"/>
    </row>
    <row r="42" spans="2:11" customFormat="1" ht="15" customHeight="1">
      <c r="B42" s="226"/>
      <c r="C42" s="227"/>
      <c r="D42" s="225"/>
      <c r="E42" s="228" t="s">
        <v>2411</v>
      </c>
      <c r="F42" s="225"/>
      <c r="G42" s="342" t="s">
        <v>2412</v>
      </c>
      <c r="H42" s="342"/>
      <c r="I42" s="342"/>
      <c r="J42" s="342"/>
      <c r="K42" s="223"/>
    </row>
    <row r="43" spans="2:11" customFormat="1" ht="15" customHeight="1">
      <c r="B43" s="226"/>
      <c r="C43" s="227"/>
      <c r="D43" s="225"/>
      <c r="E43" s="228"/>
      <c r="F43" s="225"/>
      <c r="G43" s="342" t="s">
        <v>2413</v>
      </c>
      <c r="H43" s="342"/>
      <c r="I43" s="342"/>
      <c r="J43" s="342"/>
      <c r="K43" s="223"/>
    </row>
    <row r="44" spans="2:11" customFormat="1" ht="15" customHeight="1">
      <c r="B44" s="226"/>
      <c r="C44" s="227"/>
      <c r="D44" s="225"/>
      <c r="E44" s="228" t="s">
        <v>2414</v>
      </c>
      <c r="F44" s="225"/>
      <c r="G44" s="342" t="s">
        <v>2415</v>
      </c>
      <c r="H44" s="342"/>
      <c r="I44" s="342"/>
      <c r="J44" s="342"/>
      <c r="K44" s="223"/>
    </row>
    <row r="45" spans="2:11" customFormat="1" ht="15" customHeight="1">
      <c r="B45" s="226"/>
      <c r="C45" s="227"/>
      <c r="D45" s="225"/>
      <c r="E45" s="228" t="s">
        <v>376</v>
      </c>
      <c r="F45" s="225"/>
      <c r="G45" s="342" t="s">
        <v>2416</v>
      </c>
      <c r="H45" s="342"/>
      <c r="I45" s="342"/>
      <c r="J45" s="342"/>
      <c r="K45" s="223"/>
    </row>
    <row r="46" spans="2:11" customFormat="1" ht="12.75" customHeight="1">
      <c r="B46" s="226"/>
      <c r="C46" s="227"/>
      <c r="D46" s="225"/>
      <c r="E46" s="225"/>
      <c r="F46" s="225"/>
      <c r="G46" s="225"/>
      <c r="H46" s="225"/>
      <c r="I46" s="225"/>
      <c r="J46" s="225"/>
      <c r="K46" s="223"/>
    </row>
    <row r="47" spans="2:11" customFormat="1" ht="15" customHeight="1">
      <c r="B47" s="226"/>
      <c r="C47" s="227"/>
      <c r="D47" s="342" t="s">
        <v>2417</v>
      </c>
      <c r="E47" s="342"/>
      <c r="F47" s="342"/>
      <c r="G47" s="342"/>
      <c r="H47" s="342"/>
      <c r="I47" s="342"/>
      <c r="J47" s="342"/>
      <c r="K47" s="223"/>
    </row>
    <row r="48" spans="2:11" customFormat="1" ht="15" customHeight="1">
      <c r="B48" s="226"/>
      <c r="C48" s="227"/>
      <c r="D48" s="227"/>
      <c r="E48" s="342" t="s">
        <v>2418</v>
      </c>
      <c r="F48" s="342"/>
      <c r="G48" s="342"/>
      <c r="H48" s="342"/>
      <c r="I48" s="342"/>
      <c r="J48" s="342"/>
      <c r="K48" s="223"/>
    </row>
    <row r="49" spans="2:11" customFormat="1" ht="15" customHeight="1">
      <c r="B49" s="226"/>
      <c r="C49" s="227"/>
      <c r="D49" s="227"/>
      <c r="E49" s="342" t="s">
        <v>2419</v>
      </c>
      <c r="F49" s="342"/>
      <c r="G49" s="342"/>
      <c r="H49" s="342"/>
      <c r="I49" s="342"/>
      <c r="J49" s="342"/>
      <c r="K49" s="223"/>
    </row>
    <row r="50" spans="2:11" customFormat="1" ht="15" customHeight="1">
      <c r="B50" s="226"/>
      <c r="C50" s="227"/>
      <c r="D50" s="227"/>
      <c r="E50" s="342" t="s">
        <v>2420</v>
      </c>
      <c r="F50" s="342"/>
      <c r="G50" s="342"/>
      <c r="H50" s="342"/>
      <c r="I50" s="342"/>
      <c r="J50" s="342"/>
      <c r="K50" s="223"/>
    </row>
    <row r="51" spans="2:11" customFormat="1" ht="15" customHeight="1">
      <c r="B51" s="226"/>
      <c r="C51" s="227"/>
      <c r="D51" s="342" t="s">
        <v>2421</v>
      </c>
      <c r="E51" s="342"/>
      <c r="F51" s="342"/>
      <c r="G51" s="342"/>
      <c r="H51" s="342"/>
      <c r="I51" s="342"/>
      <c r="J51" s="342"/>
      <c r="K51" s="223"/>
    </row>
    <row r="52" spans="2:11" customFormat="1" ht="25.5" customHeight="1">
      <c r="B52" s="222"/>
      <c r="C52" s="343" t="s">
        <v>2422</v>
      </c>
      <c r="D52" s="343"/>
      <c r="E52" s="343"/>
      <c r="F52" s="343"/>
      <c r="G52" s="343"/>
      <c r="H52" s="343"/>
      <c r="I52" s="343"/>
      <c r="J52" s="343"/>
      <c r="K52" s="223"/>
    </row>
    <row r="53" spans="2:11" customFormat="1" ht="5.25" customHeight="1">
      <c r="B53" s="222"/>
      <c r="C53" s="224"/>
      <c r="D53" s="224"/>
      <c r="E53" s="224"/>
      <c r="F53" s="224"/>
      <c r="G53" s="224"/>
      <c r="H53" s="224"/>
      <c r="I53" s="224"/>
      <c r="J53" s="224"/>
      <c r="K53" s="223"/>
    </row>
    <row r="54" spans="2:11" customFormat="1" ht="15" customHeight="1">
      <c r="B54" s="222"/>
      <c r="C54" s="342" t="s">
        <v>2423</v>
      </c>
      <c r="D54" s="342"/>
      <c r="E54" s="342"/>
      <c r="F54" s="342"/>
      <c r="G54" s="342"/>
      <c r="H54" s="342"/>
      <c r="I54" s="342"/>
      <c r="J54" s="342"/>
      <c r="K54" s="223"/>
    </row>
    <row r="55" spans="2:11" customFormat="1" ht="15" customHeight="1">
      <c r="B55" s="222"/>
      <c r="C55" s="342" t="s">
        <v>2424</v>
      </c>
      <c r="D55" s="342"/>
      <c r="E55" s="342"/>
      <c r="F55" s="342"/>
      <c r="G55" s="342"/>
      <c r="H55" s="342"/>
      <c r="I55" s="342"/>
      <c r="J55" s="342"/>
      <c r="K55" s="223"/>
    </row>
    <row r="56" spans="2:11" customFormat="1" ht="12.75" customHeight="1">
      <c r="B56" s="222"/>
      <c r="C56" s="225"/>
      <c r="D56" s="225"/>
      <c r="E56" s="225"/>
      <c r="F56" s="225"/>
      <c r="G56" s="225"/>
      <c r="H56" s="225"/>
      <c r="I56" s="225"/>
      <c r="J56" s="225"/>
      <c r="K56" s="223"/>
    </row>
    <row r="57" spans="2:11" customFormat="1" ht="15" customHeight="1">
      <c r="B57" s="222"/>
      <c r="C57" s="342" t="s">
        <v>2425</v>
      </c>
      <c r="D57" s="342"/>
      <c r="E57" s="342"/>
      <c r="F57" s="342"/>
      <c r="G57" s="342"/>
      <c r="H57" s="342"/>
      <c r="I57" s="342"/>
      <c r="J57" s="342"/>
      <c r="K57" s="223"/>
    </row>
    <row r="58" spans="2:11" customFormat="1" ht="15" customHeight="1">
      <c r="B58" s="222"/>
      <c r="C58" s="227"/>
      <c r="D58" s="342" t="s">
        <v>2426</v>
      </c>
      <c r="E58" s="342"/>
      <c r="F58" s="342"/>
      <c r="G58" s="342"/>
      <c r="H58" s="342"/>
      <c r="I58" s="342"/>
      <c r="J58" s="342"/>
      <c r="K58" s="223"/>
    </row>
    <row r="59" spans="2:11" customFormat="1" ht="15" customHeight="1">
      <c r="B59" s="222"/>
      <c r="C59" s="227"/>
      <c r="D59" s="342" t="s">
        <v>2427</v>
      </c>
      <c r="E59" s="342"/>
      <c r="F59" s="342"/>
      <c r="G59" s="342"/>
      <c r="H59" s="342"/>
      <c r="I59" s="342"/>
      <c r="J59" s="342"/>
      <c r="K59" s="223"/>
    </row>
    <row r="60" spans="2:11" customFormat="1" ht="15" customHeight="1">
      <c r="B60" s="222"/>
      <c r="C60" s="227"/>
      <c r="D60" s="342" t="s">
        <v>2428</v>
      </c>
      <c r="E60" s="342"/>
      <c r="F60" s="342"/>
      <c r="G60" s="342"/>
      <c r="H60" s="342"/>
      <c r="I60" s="342"/>
      <c r="J60" s="342"/>
      <c r="K60" s="223"/>
    </row>
    <row r="61" spans="2:11" customFormat="1" ht="15" customHeight="1">
      <c r="B61" s="222"/>
      <c r="C61" s="227"/>
      <c r="D61" s="342" t="s">
        <v>2429</v>
      </c>
      <c r="E61" s="342"/>
      <c r="F61" s="342"/>
      <c r="G61" s="342"/>
      <c r="H61" s="342"/>
      <c r="I61" s="342"/>
      <c r="J61" s="342"/>
      <c r="K61" s="223"/>
    </row>
    <row r="62" spans="2:11" customFormat="1" ht="15" customHeight="1">
      <c r="B62" s="222"/>
      <c r="C62" s="227"/>
      <c r="D62" s="345" t="s">
        <v>2430</v>
      </c>
      <c r="E62" s="345"/>
      <c r="F62" s="345"/>
      <c r="G62" s="345"/>
      <c r="H62" s="345"/>
      <c r="I62" s="345"/>
      <c r="J62" s="345"/>
      <c r="K62" s="223"/>
    </row>
    <row r="63" spans="2:11" customFormat="1" ht="15" customHeight="1">
      <c r="B63" s="222"/>
      <c r="C63" s="227"/>
      <c r="D63" s="342" t="s">
        <v>2431</v>
      </c>
      <c r="E63" s="342"/>
      <c r="F63" s="342"/>
      <c r="G63" s="342"/>
      <c r="H63" s="342"/>
      <c r="I63" s="342"/>
      <c r="J63" s="342"/>
      <c r="K63" s="223"/>
    </row>
    <row r="64" spans="2:11" customFormat="1" ht="12.75" customHeight="1">
      <c r="B64" s="222"/>
      <c r="C64" s="227"/>
      <c r="D64" s="227"/>
      <c r="E64" s="230"/>
      <c r="F64" s="227"/>
      <c r="G64" s="227"/>
      <c r="H64" s="227"/>
      <c r="I64" s="227"/>
      <c r="J64" s="227"/>
      <c r="K64" s="223"/>
    </row>
    <row r="65" spans="2:11" customFormat="1" ht="15" customHeight="1">
      <c r="B65" s="222"/>
      <c r="C65" s="227"/>
      <c r="D65" s="342" t="s">
        <v>2432</v>
      </c>
      <c r="E65" s="342"/>
      <c r="F65" s="342"/>
      <c r="G65" s="342"/>
      <c r="H65" s="342"/>
      <c r="I65" s="342"/>
      <c r="J65" s="342"/>
      <c r="K65" s="223"/>
    </row>
    <row r="66" spans="2:11" customFormat="1" ht="15" customHeight="1">
      <c r="B66" s="222"/>
      <c r="C66" s="227"/>
      <c r="D66" s="345" t="s">
        <v>2433</v>
      </c>
      <c r="E66" s="345"/>
      <c r="F66" s="345"/>
      <c r="G66" s="345"/>
      <c r="H66" s="345"/>
      <c r="I66" s="345"/>
      <c r="J66" s="345"/>
      <c r="K66" s="223"/>
    </row>
    <row r="67" spans="2:11" customFormat="1" ht="15" customHeight="1">
      <c r="B67" s="222"/>
      <c r="C67" s="227"/>
      <c r="D67" s="342" t="s">
        <v>2434</v>
      </c>
      <c r="E67" s="342"/>
      <c r="F67" s="342"/>
      <c r="G67" s="342"/>
      <c r="H67" s="342"/>
      <c r="I67" s="342"/>
      <c r="J67" s="342"/>
      <c r="K67" s="223"/>
    </row>
    <row r="68" spans="2:11" customFormat="1" ht="15" customHeight="1">
      <c r="B68" s="222"/>
      <c r="C68" s="227"/>
      <c r="D68" s="342" t="s">
        <v>2435</v>
      </c>
      <c r="E68" s="342"/>
      <c r="F68" s="342"/>
      <c r="G68" s="342"/>
      <c r="H68" s="342"/>
      <c r="I68" s="342"/>
      <c r="J68" s="342"/>
      <c r="K68" s="223"/>
    </row>
    <row r="69" spans="2:11" customFormat="1" ht="15" customHeight="1">
      <c r="B69" s="222"/>
      <c r="C69" s="227"/>
      <c r="D69" s="342" t="s">
        <v>2436</v>
      </c>
      <c r="E69" s="342"/>
      <c r="F69" s="342"/>
      <c r="G69" s="342"/>
      <c r="H69" s="342"/>
      <c r="I69" s="342"/>
      <c r="J69" s="342"/>
      <c r="K69" s="223"/>
    </row>
    <row r="70" spans="2:11" customFormat="1" ht="15" customHeight="1">
      <c r="B70" s="222"/>
      <c r="C70" s="227"/>
      <c r="D70" s="342" t="s">
        <v>2437</v>
      </c>
      <c r="E70" s="342"/>
      <c r="F70" s="342"/>
      <c r="G70" s="342"/>
      <c r="H70" s="342"/>
      <c r="I70" s="342"/>
      <c r="J70" s="342"/>
      <c r="K70" s="223"/>
    </row>
    <row r="71" spans="2:11" customFormat="1" ht="12.75" customHeight="1">
      <c r="B71" s="231"/>
      <c r="C71" s="232"/>
      <c r="D71" s="232"/>
      <c r="E71" s="232"/>
      <c r="F71" s="232"/>
      <c r="G71" s="232"/>
      <c r="H71" s="232"/>
      <c r="I71" s="232"/>
      <c r="J71" s="232"/>
      <c r="K71" s="233"/>
    </row>
    <row r="72" spans="2:11" customFormat="1" ht="18.75" customHeight="1">
      <c r="B72" s="234"/>
      <c r="C72" s="234"/>
      <c r="D72" s="234"/>
      <c r="E72" s="234"/>
      <c r="F72" s="234"/>
      <c r="G72" s="234"/>
      <c r="H72" s="234"/>
      <c r="I72" s="234"/>
      <c r="J72" s="234"/>
      <c r="K72" s="235"/>
    </row>
    <row r="73" spans="2:11" customFormat="1" ht="18.75" customHeight="1">
      <c r="B73" s="235"/>
      <c r="C73" s="235"/>
      <c r="D73" s="235"/>
      <c r="E73" s="235"/>
      <c r="F73" s="235"/>
      <c r="G73" s="235"/>
      <c r="H73" s="235"/>
      <c r="I73" s="235"/>
      <c r="J73" s="235"/>
      <c r="K73" s="235"/>
    </row>
    <row r="74" spans="2:11" customFormat="1" ht="7.5" customHeight="1">
      <c r="B74" s="236"/>
      <c r="C74" s="237"/>
      <c r="D74" s="237"/>
      <c r="E74" s="237"/>
      <c r="F74" s="237"/>
      <c r="G74" s="237"/>
      <c r="H74" s="237"/>
      <c r="I74" s="237"/>
      <c r="J74" s="237"/>
      <c r="K74" s="238"/>
    </row>
    <row r="75" spans="2:11" customFormat="1" ht="45" customHeight="1">
      <c r="B75" s="239"/>
      <c r="C75" s="346" t="s">
        <v>2438</v>
      </c>
      <c r="D75" s="346"/>
      <c r="E75" s="346"/>
      <c r="F75" s="346"/>
      <c r="G75" s="346"/>
      <c r="H75" s="346"/>
      <c r="I75" s="346"/>
      <c r="J75" s="346"/>
      <c r="K75" s="240"/>
    </row>
    <row r="76" spans="2:11" customFormat="1" ht="17.25" customHeight="1">
      <c r="B76" s="239"/>
      <c r="C76" s="241" t="s">
        <v>2439</v>
      </c>
      <c r="D76" s="241"/>
      <c r="E76" s="241"/>
      <c r="F76" s="241" t="s">
        <v>2440</v>
      </c>
      <c r="G76" s="242"/>
      <c r="H76" s="241" t="s">
        <v>63</v>
      </c>
      <c r="I76" s="241" t="s">
        <v>66</v>
      </c>
      <c r="J76" s="241" t="s">
        <v>2441</v>
      </c>
      <c r="K76" s="240"/>
    </row>
    <row r="77" spans="2:11" customFormat="1" ht="17.25" customHeight="1">
      <c r="B77" s="239"/>
      <c r="C77" s="243" t="s">
        <v>2442</v>
      </c>
      <c r="D77" s="243"/>
      <c r="E77" s="243"/>
      <c r="F77" s="244" t="s">
        <v>2443</v>
      </c>
      <c r="G77" s="245"/>
      <c r="H77" s="243"/>
      <c r="I77" s="243"/>
      <c r="J77" s="243" t="s">
        <v>2444</v>
      </c>
      <c r="K77" s="240"/>
    </row>
    <row r="78" spans="2:11" customFormat="1" ht="5.25" customHeight="1">
      <c r="B78" s="239"/>
      <c r="C78" s="246"/>
      <c r="D78" s="246"/>
      <c r="E78" s="246"/>
      <c r="F78" s="246"/>
      <c r="G78" s="247"/>
      <c r="H78" s="246"/>
      <c r="I78" s="246"/>
      <c r="J78" s="246"/>
      <c r="K78" s="240"/>
    </row>
    <row r="79" spans="2:11" customFormat="1" ht="15" customHeight="1">
      <c r="B79" s="239"/>
      <c r="C79" s="228" t="s">
        <v>62</v>
      </c>
      <c r="D79" s="248"/>
      <c r="E79" s="248"/>
      <c r="F79" s="249" t="s">
        <v>2445</v>
      </c>
      <c r="G79" s="250"/>
      <c r="H79" s="228" t="s">
        <v>2446</v>
      </c>
      <c r="I79" s="228" t="s">
        <v>2447</v>
      </c>
      <c r="J79" s="228">
        <v>20</v>
      </c>
      <c r="K79" s="240"/>
    </row>
    <row r="80" spans="2:11" customFormat="1" ht="15" customHeight="1">
      <c r="B80" s="239"/>
      <c r="C80" s="228" t="s">
        <v>2448</v>
      </c>
      <c r="D80" s="228"/>
      <c r="E80" s="228"/>
      <c r="F80" s="249" t="s">
        <v>2445</v>
      </c>
      <c r="G80" s="250"/>
      <c r="H80" s="228" t="s">
        <v>2449</v>
      </c>
      <c r="I80" s="228" t="s">
        <v>2447</v>
      </c>
      <c r="J80" s="228">
        <v>120</v>
      </c>
      <c r="K80" s="240"/>
    </row>
    <row r="81" spans="2:11" customFormat="1" ht="15" customHeight="1">
      <c r="B81" s="251"/>
      <c r="C81" s="228" t="s">
        <v>2450</v>
      </c>
      <c r="D81" s="228"/>
      <c r="E81" s="228"/>
      <c r="F81" s="249" t="s">
        <v>2451</v>
      </c>
      <c r="G81" s="250"/>
      <c r="H81" s="228" t="s">
        <v>2452</v>
      </c>
      <c r="I81" s="228" t="s">
        <v>2447</v>
      </c>
      <c r="J81" s="228">
        <v>50</v>
      </c>
      <c r="K81" s="240"/>
    </row>
    <row r="82" spans="2:11" customFormat="1" ht="15" customHeight="1">
      <c r="B82" s="251"/>
      <c r="C82" s="228" t="s">
        <v>2453</v>
      </c>
      <c r="D82" s="228"/>
      <c r="E82" s="228"/>
      <c r="F82" s="249" t="s">
        <v>2445</v>
      </c>
      <c r="G82" s="250"/>
      <c r="H82" s="228" t="s">
        <v>2454</v>
      </c>
      <c r="I82" s="228" t="s">
        <v>2455</v>
      </c>
      <c r="J82" s="228"/>
      <c r="K82" s="240"/>
    </row>
    <row r="83" spans="2:11" customFormat="1" ht="15" customHeight="1">
      <c r="B83" s="251"/>
      <c r="C83" s="228" t="s">
        <v>2456</v>
      </c>
      <c r="D83" s="228"/>
      <c r="E83" s="228"/>
      <c r="F83" s="249" t="s">
        <v>2451</v>
      </c>
      <c r="G83" s="228"/>
      <c r="H83" s="228" t="s">
        <v>2457</v>
      </c>
      <c r="I83" s="228" t="s">
        <v>2447</v>
      </c>
      <c r="J83" s="228">
        <v>15</v>
      </c>
      <c r="K83" s="240"/>
    </row>
    <row r="84" spans="2:11" customFormat="1" ht="15" customHeight="1">
      <c r="B84" s="251"/>
      <c r="C84" s="228" t="s">
        <v>2458</v>
      </c>
      <c r="D84" s="228"/>
      <c r="E84" s="228"/>
      <c r="F84" s="249" t="s">
        <v>2451</v>
      </c>
      <c r="G84" s="228"/>
      <c r="H84" s="228" t="s">
        <v>2459</v>
      </c>
      <c r="I84" s="228" t="s">
        <v>2447</v>
      </c>
      <c r="J84" s="228">
        <v>15</v>
      </c>
      <c r="K84" s="240"/>
    </row>
    <row r="85" spans="2:11" customFormat="1" ht="15" customHeight="1">
      <c r="B85" s="251"/>
      <c r="C85" s="228" t="s">
        <v>2460</v>
      </c>
      <c r="D85" s="228"/>
      <c r="E85" s="228"/>
      <c r="F85" s="249" t="s">
        <v>2451</v>
      </c>
      <c r="G85" s="228"/>
      <c r="H85" s="228" t="s">
        <v>2461</v>
      </c>
      <c r="I85" s="228" t="s">
        <v>2447</v>
      </c>
      <c r="J85" s="228">
        <v>20</v>
      </c>
      <c r="K85" s="240"/>
    </row>
    <row r="86" spans="2:11" customFormat="1" ht="15" customHeight="1">
      <c r="B86" s="251"/>
      <c r="C86" s="228" t="s">
        <v>2462</v>
      </c>
      <c r="D86" s="228"/>
      <c r="E86" s="228"/>
      <c r="F86" s="249" t="s">
        <v>2451</v>
      </c>
      <c r="G86" s="228"/>
      <c r="H86" s="228" t="s">
        <v>2463</v>
      </c>
      <c r="I86" s="228" t="s">
        <v>2447</v>
      </c>
      <c r="J86" s="228">
        <v>20</v>
      </c>
      <c r="K86" s="240"/>
    </row>
    <row r="87" spans="2:11" customFormat="1" ht="15" customHeight="1">
      <c r="B87" s="251"/>
      <c r="C87" s="228" t="s">
        <v>2464</v>
      </c>
      <c r="D87" s="228"/>
      <c r="E87" s="228"/>
      <c r="F87" s="249" t="s">
        <v>2451</v>
      </c>
      <c r="G87" s="250"/>
      <c r="H87" s="228" t="s">
        <v>2465</v>
      </c>
      <c r="I87" s="228" t="s">
        <v>2447</v>
      </c>
      <c r="J87" s="228">
        <v>50</v>
      </c>
      <c r="K87" s="240"/>
    </row>
    <row r="88" spans="2:11" customFormat="1" ht="15" customHeight="1">
      <c r="B88" s="251"/>
      <c r="C88" s="228" t="s">
        <v>2466</v>
      </c>
      <c r="D88" s="228"/>
      <c r="E88" s="228"/>
      <c r="F88" s="249" t="s">
        <v>2451</v>
      </c>
      <c r="G88" s="250"/>
      <c r="H88" s="228" t="s">
        <v>2467</v>
      </c>
      <c r="I88" s="228" t="s">
        <v>2447</v>
      </c>
      <c r="J88" s="228">
        <v>20</v>
      </c>
      <c r="K88" s="240"/>
    </row>
    <row r="89" spans="2:11" customFormat="1" ht="15" customHeight="1">
      <c r="B89" s="251"/>
      <c r="C89" s="228" t="s">
        <v>2468</v>
      </c>
      <c r="D89" s="228"/>
      <c r="E89" s="228"/>
      <c r="F89" s="249" t="s">
        <v>2451</v>
      </c>
      <c r="G89" s="250"/>
      <c r="H89" s="228" t="s">
        <v>2469</v>
      </c>
      <c r="I89" s="228" t="s">
        <v>2447</v>
      </c>
      <c r="J89" s="228">
        <v>20</v>
      </c>
      <c r="K89" s="240"/>
    </row>
    <row r="90" spans="2:11" customFormat="1" ht="15" customHeight="1">
      <c r="B90" s="251"/>
      <c r="C90" s="228" t="s">
        <v>2470</v>
      </c>
      <c r="D90" s="228"/>
      <c r="E90" s="228"/>
      <c r="F90" s="249" t="s">
        <v>2451</v>
      </c>
      <c r="G90" s="250"/>
      <c r="H90" s="228" t="s">
        <v>2471</v>
      </c>
      <c r="I90" s="228" t="s">
        <v>2447</v>
      </c>
      <c r="J90" s="228">
        <v>50</v>
      </c>
      <c r="K90" s="240"/>
    </row>
    <row r="91" spans="2:11" customFormat="1" ht="15" customHeight="1">
      <c r="B91" s="251"/>
      <c r="C91" s="228" t="s">
        <v>2472</v>
      </c>
      <c r="D91" s="228"/>
      <c r="E91" s="228"/>
      <c r="F91" s="249" t="s">
        <v>2451</v>
      </c>
      <c r="G91" s="250"/>
      <c r="H91" s="228" t="s">
        <v>2472</v>
      </c>
      <c r="I91" s="228" t="s">
        <v>2447</v>
      </c>
      <c r="J91" s="228">
        <v>50</v>
      </c>
      <c r="K91" s="240"/>
    </row>
    <row r="92" spans="2:11" customFormat="1" ht="15" customHeight="1">
      <c r="B92" s="251"/>
      <c r="C92" s="228" t="s">
        <v>2473</v>
      </c>
      <c r="D92" s="228"/>
      <c r="E92" s="228"/>
      <c r="F92" s="249" t="s">
        <v>2451</v>
      </c>
      <c r="G92" s="250"/>
      <c r="H92" s="228" t="s">
        <v>2474</v>
      </c>
      <c r="I92" s="228" t="s">
        <v>2447</v>
      </c>
      <c r="J92" s="228">
        <v>255</v>
      </c>
      <c r="K92" s="240"/>
    </row>
    <row r="93" spans="2:11" customFormat="1" ht="15" customHeight="1">
      <c r="B93" s="251"/>
      <c r="C93" s="228" t="s">
        <v>2475</v>
      </c>
      <c r="D93" s="228"/>
      <c r="E93" s="228"/>
      <c r="F93" s="249" t="s">
        <v>2445</v>
      </c>
      <c r="G93" s="250"/>
      <c r="H93" s="228" t="s">
        <v>2476</v>
      </c>
      <c r="I93" s="228" t="s">
        <v>2477</v>
      </c>
      <c r="J93" s="228"/>
      <c r="K93" s="240"/>
    </row>
    <row r="94" spans="2:11" customFormat="1" ht="15" customHeight="1">
      <c r="B94" s="251"/>
      <c r="C94" s="228" t="s">
        <v>2478</v>
      </c>
      <c r="D94" s="228"/>
      <c r="E94" s="228"/>
      <c r="F94" s="249" t="s">
        <v>2445</v>
      </c>
      <c r="G94" s="250"/>
      <c r="H94" s="228" t="s">
        <v>2479</v>
      </c>
      <c r="I94" s="228" t="s">
        <v>2480</v>
      </c>
      <c r="J94" s="228"/>
      <c r="K94" s="240"/>
    </row>
    <row r="95" spans="2:11" customFormat="1" ht="15" customHeight="1">
      <c r="B95" s="251"/>
      <c r="C95" s="228" t="s">
        <v>2481</v>
      </c>
      <c r="D95" s="228"/>
      <c r="E95" s="228"/>
      <c r="F95" s="249" t="s">
        <v>2445</v>
      </c>
      <c r="G95" s="250"/>
      <c r="H95" s="228" t="s">
        <v>2481</v>
      </c>
      <c r="I95" s="228" t="s">
        <v>2480</v>
      </c>
      <c r="J95" s="228"/>
      <c r="K95" s="240"/>
    </row>
    <row r="96" spans="2:11" customFormat="1" ht="15" customHeight="1">
      <c r="B96" s="251"/>
      <c r="C96" s="228" t="s">
        <v>47</v>
      </c>
      <c r="D96" s="228"/>
      <c r="E96" s="228"/>
      <c r="F96" s="249" t="s">
        <v>2445</v>
      </c>
      <c r="G96" s="250"/>
      <c r="H96" s="228" t="s">
        <v>2482</v>
      </c>
      <c r="I96" s="228" t="s">
        <v>2480</v>
      </c>
      <c r="J96" s="228"/>
      <c r="K96" s="240"/>
    </row>
    <row r="97" spans="2:11" customFormat="1" ht="15" customHeight="1">
      <c r="B97" s="251"/>
      <c r="C97" s="228" t="s">
        <v>57</v>
      </c>
      <c r="D97" s="228"/>
      <c r="E97" s="228"/>
      <c r="F97" s="249" t="s">
        <v>2445</v>
      </c>
      <c r="G97" s="250"/>
      <c r="H97" s="228" t="s">
        <v>2483</v>
      </c>
      <c r="I97" s="228" t="s">
        <v>2480</v>
      </c>
      <c r="J97" s="228"/>
      <c r="K97" s="240"/>
    </row>
    <row r="98" spans="2:11" customFormat="1" ht="15" customHeight="1">
      <c r="B98" s="252"/>
      <c r="C98" s="253"/>
      <c r="D98" s="253"/>
      <c r="E98" s="253"/>
      <c r="F98" s="253"/>
      <c r="G98" s="253"/>
      <c r="H98" s="253"/>
      <c r="I98" s="253"/>
      <c r="J98" s="253"/>
      <c r="K98" s="254"/>
    </row>
    <row r="99" spans="2:11" customFormat="1" ht="18.75" customHeight="1">
      <c r="B99" s="255"/>
      <c r="C99" s="256"/>
      <c r="D99" s="256"/>
      <c r="E99" s="256"/>
      <c r="F99" s="256"/>
      <c r="G99" s="256"/>
      <c r="H99" s="256"/>
      <c r="I99" s="256"/>
      <c r="J99" s="256"/>
      <c r="K99" s="255"/>
    </row>
    <row r="100" spans="2:11" customFormat="1" ht="18.75" customHeight="1"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</row>
    <row r="101" spans="2:11" customFormat="1" ht="7.5" customHeight="1">
      <c r="B101" s="236"/>
      <c r="C101" s="237"/>
      <c r="D101" s="237"/>
      <c r="E101" s="237"/>
      <c r="F101" s="237"/>
      <c r="G101" s="237"/>
      <c r="H101" s="237"/>
      <c r="I101" s="237"/>
      <c r="J101" s="237"/>
      <c r="K101" s="238"/>
    </row>
    <row r="102" spans="2:11" customFormat="1" ht="45" customHeight="1">
      <c r="B102" s="239"/>
      <c r="C102" s="346" t="s">
        <v>2484</v>
      </c>
      <c r="D102" s="346"/>
      <c r="E102" s="346"/>
      <c r="F102" s="346"/>
      <c r="G102" s="346"/>
      <c r="H102" s="346"/>
      <c r="I102" s="346"/>
      <c r="J102" s="346"/>
      <c r="K102" s="240"/>
    </row>
    <row r="103" spans="2:11" customFormat="1" ht="17.25" customHeight="1">
      <c r="B103" s="239"/>
      <c r="C103" s="241" t="s">
        <v>2439</v>
      </c>
      <c r="D103" s="241"/>
      <c r="E103" s="241"/>
      <c r="F103" s="241" t="s">
        <v>2440</v>
      </c>
      <c r="G103" s="242"/>
      <c r="H103" s="241" t="s">
        <v>63</v>
      </c>
      <c r="I103" s="241" t="s">
        <v>66</v>
      </c>
      <c r="J103" s="241" t="s">
        <v>2441</v>
      </c>
      <c r="K103" s="240"/>
    </row>
    <row r="104" spans="2:11" customFormat="1" ht="17.25" customHeight="1">
      <c r="B104" s="239"/>
      <c r="C104" s="243" t="s">
        <v>2442</v>
      </c>
      <c r="D104" s="243"/>
      <c r="E104" s="243"/>
      <c r="F104" s="244" t="s">
        <v>2443</v>
      </c>
      <c r="G104" s="245"/>
      <c r="H104" s="243"/>
      <c r="I104" s="243"/>
      <c r="J104" s="243" t="s">
        <v>2444</v>
      </c>
      <c r="K104" s="240"/>
    </row>
    <row r="105" spans="2:11" customFormat="1" ht="5.25" customHeight="1">
      <c r="B105" s="239"/>
      <c r="C105" s="241"/>
      <c r="D105" s="241"/>
      <c r="E105" s="241"/>
      <c r="F105" s="241"/>
      <c r="G105" s="257"/>
      <c r="H105" s="241"/>
      <c r="I105" s="241"/>
      <c r="J105" s="241"/>
      <c r="K105" s="240"/>
    </row>
    <row r="106" spans="2:11" customFormat="1" ht="15" customHeight="1">
      <c r="B106" s="239"/>
      <c r="C106" s="228" t="s">
        <v>62</v>
      </c>
      <c r="D106" s="248"/>
      <c r="E106" s="248"/>
      <c r="F106" s="249" t="s">
        <v>2445</v>
      </c>
      <c r="G106" s="228"/>
      <c r="H106" s="228" t="s">
        <v>2485</v>
      </c>
      <c r="I106" s="228" t="s">
        <v>2447</v>
      </c>
      <c r="J106" s="228">
        <v>20</v>
      </c>
      <c r="K106" s="240"/>
    </row>
    <row r="107" spans="2:11" customFormat="1" ht="15" customHeight="1">
      <c r="B107" s="239"/>
      <c r="C107" s="228" t="s">
        <v>2448</v>
      </c>
      <c r="D107" s="228"/>
      <c r="E107" s="228"/>
      <c r="F107" s="249" t="s">
        <v>2445</v>
      </c>
      <c r="G107" s="228"/>
      <c r="H107" s="228" t="s">
        <v>2485</v>
      </c>
      <c r="I107" s="228" t="s">
        <v>2447</v>
      </c>
      <c r="J107" s="228">
        <v>120</v>
      </c>
      <c r="K107" s="240"/>
    </row>
    <row r="108" spans="2:11" customFormat="1" ht="15" customHeight="1">
      <c r="B108" s="251"/>
      <c r="C108" s="228" t="s">
        <v>2450</v>
      </c>
      <c r="D108" s="228"/>
      <c r="E108" s="228"/>
      <c r="F108" s="249" t="s">
        <v>2451</v>
      </c>
      <c r="G108" s="228"/>
      <c r="H108" s="228" t="s">
        <v>2485</v>
      </c>
      <c r="I108" s="228" t="s">
        <v>2447</v>
      </c>
      <c r="J108" s="228">
        <v>50</v>
      </c>
      <c r="K108" s="240"/>
    </row>
    <row r="109" spans="2:11" customFormat="1" ht="15" customHeight="1">
      <c r="B109" s="251"/>
      <c r="C109" s="228" t="s">
        <v>2453</v>
      </c>
      <c r="D109" s="228"/>
      <c r="E109" s="228"/>
      <c r="F109" s="249" t="s">
        <v>2445</v>
      </c>
      <c r="G109" s="228"/>
      <c r="H109" s="228" t="s">
        <v>2485</v>
      </c>
      <c r="I109" s="228" t="s">
        <v>2455</v>
      </c>
      <c r="J109" s="228"/>
      <c r="K109" s="240"/>
    </row>
    <row r="110" spans="2:11" customFormat="1" ht="15" customHeight="1">
      <c r="B110" s="251"/>
      <c r="C110" s="228" t="s">
        <v>2464</v>
      </c>
      <c r="D110" s="228"/>
      <c r="E110" s="228"/>
      <c r="F110" s="249" t="s">
        <v>2451</v>
      </c>
      <c r="G110" s="228"/>
      <c r="H110" s="228" t="s">
        <v>2485</v>
      </c>
      <c r="I110" s="228" t="s">
        <v>2447</v>
      </c>
      <c r="J110" s="228">
        <v>50</v>
      </c>
      <c r="K110" s="240"/>
    </row>
    <row r="111" spans="2:11" customFormat="1" ht="15" customHeight="1">
      <c r="B111" s="251"/>
      <c r="C111" s="228" t="s">
        <v>2472</v>
      </c>
      <c r="D111" s="228"/>
      <c r="E111" s="228"/>
      <c r="F111" s="249" t="s">
        <v>2451</v>
      </c>
      <c r="G111" s="228"/>
      <c r="H111" s="228" t="s">
        <v>2485</v>
      </c>
      <c r="I111" s="228" t="s">
        <v>2447</v>
      </c>
      <c r="J111" s="228">
        <v>50</v>
      </c>
      <c r="K111" s="240"/>
    </row>
    <row r="112" spans="2:11" customFormat="1" ht="15" customHeight="1">
      <c r="B112" s="251"/>
      <c r="C112" s="228" t="s">
        <v>2470</v>
      </c>
      <c r="D112" s="228"/>
      <c r="E112" s="228"/>
      <c r="F112" s="249" t="s">
        <v>2451</v>
      </c>
      <c r="G112" s="228"/>
      <c r="H112" s="228" t="s">
        <v>2485</v>
      </c>
      <c r="I112" s="228" t="s">
        <v>2447</v>
      </c>
      <c r="J112" s="228">
        <v>50</v>
      </c>
      <c r="K112" s="240"/>
    </row>
    <row r="113" spans="2:11" customFormat="1" ht="15" customHeight="1">
      <c r="B113" s="251"/>
      <c r="C113" s="228" t="s">
        <v>62</v>
      </c>
      <c r="D113" s="228"/>
      <c r="E113" s="228"/>
      <c r="F113" s="249" t="s">
        <v>2445</v>
      </c>
      <c r="G113" s="228"/>
      <c r="H113" s="228" t="s">
        <v>2486</v>
      </c>
      <c r="I113" s="228" t="s">
        <v>2447</v>
      </c>
      <c r="J113" s="228">
        <v>20</v>
      </c>
      <c r="K113" s="240"/>
    </row>
    <row r="114" spans="2:11" customFormat="1" ht="15" customHeight="1">
      <c r="B114" s="251"/>
      <c r="C114" s="228" t="s">
        <v>2487</v>
      </c>
      <c r="D114" s="228"/>
      <c r="E114" s="228"/>
      <c r="F114" s="249" t="s">
        <v>2445</v>
      </c>
      <c r="G114" s="228"/>
      <c r="H114" s="228" t="s">
        <v>2488</v>
      </c>
      <c r="I114" s="228" t="s">
        <v>2447</v>
      </c>
      <c r="J114" s="228">
        <v>120</v>
      </c>
      <c r="K114" s="240"/>
    </row>
    <row r="115" spans="2:11" customFormat="1" ht="15" customHeight="1">
      <c r="B115" s="251"/>
      <c r="C115" s="228" t="s">
        <v>47</v>
      </c>
      <c r="D115" s="228"/>
      <c r="E115" s="228"/>
      <c r="F115" s="249" t="s">
        <v>2445</v>
      </c>
      <c r="G115" s="228"/>
      <c r="H115" s="228" t="s">
        <v>2489</v>
      </c>
      <c r="I115" s="228" t="s">
        <v>2480</v>
      </c>
      <c r="J115" s="228"/>
      <c r="K115" s="240"/>
    </row>
    <row r="116" spans="2:11" customFormat="1" ht="15" customHeight="1">
      <c r="B116" s="251"/>
      <c r="C116" s="228" t="s">
        <v>57</v>
      </c>
      <c r="D116" s="228"/>
      <c r="E116" s="228"/>
      <c r="F116" s="249" t="s">
        <v>2445</v>
      </c>
      <c r="G116" s="228"/>
      <c r="H116" s="228" t="s">
        <v>2490</v>
      </c>
      <c r="I116" s="228" t="s">
        <v>2480</v>
      </c>
      <c r="J116" s="228"/>
      <c r="K116" s="240"/>
    </row>
    <row r="117" spans="2:11" customFormat="1" ht="15" customHeight="1">
      <c r="B117" s="251"/>
      <c r="C117" s="228" t="s">
        <v>66</v>
      </c>
      <c r="D117" s="228"/>
      <c r="E117" s="228"/>
      <c r="F117" s="249" t="s">
        <v>2445</v>
      </c>
      <c r="G117" s="228"/>
      <c r="H117" s="228" t="s">
        <v>2491</v>
      </c>
      <c r="I117" s="228" t="s">
        <v>2492</v>
      </c>
      <c r="J117" s="228"/>
      <c r="K117" s="240"/>
    </row>
    <row r="118" spans="2:11" customFormat="1" ht="15" customHeight="1">
      <c r="B118" s="252"/>
      <c r="C118" s="258"/>
      <c r="D118" s="258"/>
      <c r="E118" s="258"/>
      <c r="F118" s="258"/>
      <c r="G118" s="258"/>
      <c r="H118" s="258"/>
      <c r="I118" s="258"/>
      <c r="J118" s="258"/>
      <c r="K118" s="254"/>
    </row>
    <row r="119" spans="2:11" customFormat="1" ht="18.75" customHeight="1">
      <c r="B119" s="259"/>
      <c r="C119" s="260"/>
      <c r="D119" s="260"/>
      <c r="E119" s="260"/>
      <c r="F119" s="261"/>
      <c r="G119" s="260"/>
      <c r="H119" s="260"/>
      <c r="I119" s="260"/>
      <c r="J119" s="260"/>
      <c r="K119" s="259"/>
    </row>
    <row r="120" spans="2:11" customFormat="1" ht="18.75" customHeight="1"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</row>
    <row r="121" spans="2:11" customFormat="1" ht="7.5" customHeight="1">
      <c r="B121" s="262"/>
      <c r="C121" s="263"/>
      <c r="D121" s="263"/>
      <c r="E121" s="263"/>
      <c r="F121" s="263"/>
      <c r="G121" s="263"/>
      <c r="H121" s="263"/>
      <c r="I121" s="263"/>
      <c r="J121" s="263"/>
      <c r="K121" s="264"/>
    </row>
    <row r="122" spans="2:11" customFormat="1" ht="45" customHeight="1">
      <c r="B122" s="265"/>
      <c r="C122" s="344" t="s">
        <v>2493</v>
      </c>
      <c r="D122" s="344"/>
      <c r="E122" s="344"/>
      <c r="F122" s="344"/>
      <c r="G122" s="344"/>
      <c r="H122" s="344"/>
      <c r="I122" s="344"/>
      <c r="J122" s="344"/>
      <c r="K122" s="266"/>
    </row>
    <row r="123" spans="2:11" customFormat="1" ht="17.25" customHeight="1">
      <c r="B123" s="267"/>
      <c r="C123" s="241" t="s">
        <v>2439</v>
      </c>
      <c r="D123" s="241"/>
      <c r="E123" s="241"/>
      <c r="F123" s="241" t="s">
        <v>2440</v>
      </c>
      <c r="G123" s="242"/>
      <c r="H123" s="241" t="s">
        <v>63</v>
      </c>
      <c r="I123" s="241" t="s">
        <v>66</v>
      </c>
      <c r="J123" s="241" t="s">
        <v>2441</v>
      </c>
      <c r="K123" s="268"/>
    </row>
    <row r="124" spans="2:11" customFormat="1" ht="17.25" customHeight="1">
      <c r="B124" s="267"/>
      <c r="C124" s="243" t="s">
        <v>2442</v>
      </c>
      <c r="D124" s="243"/>
      <c r="E124" s="243"/>
      <c r="F124" s="244" t="s">
        <v>2443</v>
      </c>
      <c r="G124" s="245"/>
      <c r="H124" s="243"/>
      <c r="I124" s="243"/>
      <c r="J124" s="243" t="s">
        <v>2444</v>
      </c>
      <c r="K124" s="268"/>
    </row>
    <row r="125" spans="2:11" customFormat="1" ht="5.25" customHeight="1">
      <c r="B125" s="269"/>
      <c r="C125" s="246"/>
      <c r="D125" s="246"/>
      <c r="E125" s="246"/>
      <c r="F125" s="246"/>
      <c r="G125" s="270"/>
      <c r="H125" s="246"/>
      <c r="I125" s="246"/>
      <c r="J125" s="246"/>
      <c r="K125" s="271"/>
    </row>
    <row r="126" spans="2:11" customFormat="1" ht="15" customHeight="1">
      <c r="B126" s="269"/>
      <c r="C126" s="228" t="s">
        <v>2448</v>
      </c>
      <c r="D126" s="248"/>
      <c r="E126" s="248"/>
      <c r="F126" s="249" t="s">
        <v>2445</v>
      </c>
      <c r="G126" s="228"/>
      <c r="H126" s="228" t="s">
        <v>2485</v>
      </c>
      <c r="I126" s="228" t="s">
        <v>2447</v>
      </c>
      <c r="J126" s="228">
        <v>120</v>
      </c>
      <c r="K126" s="272"/>
    </row>
    <row r="127" spans="2:11" customFormat="1" ht="15" customHeight="1">
      <c r="B127" s="269"/>
      <c r="C127" s="228" t="s">
        <v>2494</v>
      </c>
      <c r="D127" s="228"/>
      <c r="E127" s="228"/>
      <c r="F127" s="249" t="s">
        <v>2445</v>
      </c>
      <c r="G127" s="228"/>
      <c r="H127" s="228" t="s">
        <v>2495</v>
      </c>
      <c r="I127" s="228" t="s">
        <v>2447</v>
      </c>
      <c r="J127" s="228" t="s">
        <v>2496</v>
      </c>
      <c r="K127" s="272"/>
    </row>
    <row r="128" spans="2:11" customFormat="1" ht="15" customHeight="1">
      <c r="B128" s="269"/>
      <c r="C128" s="228" t="s">
        <v>2393</v>
      </c>
      <c r="D128" s="228"/>
      <c r="E128" s="228"/>
      <c r="F128" s="249" t="s">
        <v>2445</v>
      </c>
      <c r="G128" s="228"/>
      <c r="H128" s="228" t="s">
        <v>2497</v>
      </c>
      <c r="I128" s="228" t="s">
        <v>2447</v>
      </c>
      <c r="J128" s="228" t="s">
        <v>2496</v>
      </c>
      <c r="K128" s="272"/>
    </row>
    <row r="129" spans="2:11" customFormat="1" ht="15" customHeight="1">
      <c r="B129" s="269"/>
      <c r="C129" s="228" t="s">
        <v>2456</v>
      </c>
      <c r="D129" s="228"/>
      <c r="E129" s="228"/>
      <c r="F129" s="249" t="s">
        <v>2451</v>
      </c>
      <c r="G129" s="228"/>
      <c r="H129" s="228" t="s">
        <v>2457</v>
      </c>
      <c r="I129" s="228" t="s">
        <v>2447</v>
      </c>
      <c r="J129" s="228">
        <v>15</v>
      </c>
      <c r="K129" s="272"/>
    </row>
    <row r="130" spans="2:11" customFormat="1" ht="15" customHeight="1">
      <c r="B130" s="269"/>
      <c r="C130" s="228" t="s">
        <v>2458</v>
      </c>
      <c r="D130" s="228"/>
      <c r="E130" s="228"/>
      <c r="F130" s="249" t="s">
        <v>2451</v>
      </c>
      <c r="G130" s="228"/>
      <c r="H130" s="228" t="s">
        <v>2459</v>
      </c>
      <c r="I130" s="228" t="s">
        <v>2447</v>
      </c>
      <c r="J130" s="228">
        <v>15</v>
      </c>
      <c r="K130" s="272"/>
    </row>
    <row r="131" spans="2:11" customFormat="1" ht="15" customHeight="1">
      <c r="B131" s="269"/>
      <c r="C131" s="228" t="s">
        <v>2460</v>
      </c>
      <c r="D131" s="228"/>
      <c r="E131" s="228"/>
      <c r="F131" s="249" t="s">
        <v>2451</v>
      </c>
      <c r="G131" s="228"/>
      <c r="H131" s="228" t="s">
        <v>2461</v>
      </c>
      <c r="I131" s="228" t="s">
        <v>2447</v>
      </c>
      <c r="J131" s="228">
        <v>20</v>
      </c>
      <c r="K131" s="272"/>
    </row>
    <row r="132" spans="2:11" customFormat="1" ht="15" customHeight="1">
      <c r="B132" s="269"/>
      <c r="C132" s="228" t="s">
        <v>2462</v>
      </c>
      <c r="D132" s="228"/>
      <c r="E132" s="228"/>
      <c r="F132" s="249" t="s">
        <v>2451</v>
      </c>
      <c r="G132" s="228"/>
      <c r="H132" s="228" t="s">
        <v>2463</v>
      </c>
      <c r="I132" s="228" t="s">
        <v>2447</v>
      </c>
      <c r="J132" s="228">
        <v>20</v>
      </c>
      <c r="K132" s="272"/>
    </row>
    <row r="133" spans="2:11" customFormat="1" ht="15" customHeight="1">
      <c r="B133" s="269"/>
      <c r="C133" s="228" t="s">
        <v>2450</v>
      </c>
      <c r="D133" s="228"/>
      <c r="E133" s="228"/>
      <c r="F133" s="249" t="s">
        <v>2451</v>
      </c>
      <c r="G133" s="228"/>
      <c r="H133" s="228" t="s">
        <v>2485</v>
      </c>
      <c r="I133" s="228" t="s">
        <v>2447</v>
      </c>
      <c r="J133" s="228">
        <v>50</v>
      </c>
      <c r="K133" s="272"/>
    </row>
    <row r="134" spans="2:11" customFormat="1" ht="15" customHeight="1">
      <c r="B134" s="269"/>
      <c r="C134" s="228" t="s">
        <v>2464</v>
      </c>
      <c r="D134" s="228"/>
      <c r="E134" s="228"/>
      <c r="F134" s="249" t="s">
        <v>2451</v>
      </c>
      <c r="G134" s="228"/>
      <c r="H134" s="228" t="s">
        <v>2485</v>
      </c>
      <c r="I134" s="228" t="s">
        <v>2447</v>
      </c>
      <c r="J134" s="228">
        <v>50</v>
      </c>
      <c r="K134" s="272"/>
    </row>
    <row r="135" spans="2:11" customFormat="1" ht="15" customHeight="1">
      <c r="B135" s="269"/>
      <c r="C135" s="228" t="s">
        <v>2470</v>
      </c>
      <c r="D135" s="228"/>
      <c r="E135" s="228"/>
      <c r="F135" s="249" t="s">
        <v>2451</v>
      </c>
      <c r="G135" s="228"/>
      <c r="H135" s="228" t="s">
        <v>2485</v>
      </c>
      <c r="I135" s="228" t="s">
        <v>2447</v>
      </c>
      <c r="J135" s="228">
        <v>50</v>
      </c>
      <c r="K135" s="272"/>
    </row>
    <row r="136" spans="2:11" customFormat="1" ht="15" customHeight="1">
      <c r="B136" s="269"/>
      <c r="C136" s="228" t="s">
        <v>2472</v>
      </c>
      <c r="D136" s="228"/>
      <c r="E136" s="228"/>
      <c r="F136" s="249" t="s">
        <v>2451</v>
      </c>
      <c r="G136" s="228"/>
      <c r="H136" s="228" t="s">
        <v>2485</v>
      </c>
      <c r="I136" s="228" t="s">
        <v>2447</v>
      </c>
      <c r="J136" s="228">
        <v>50</v>
      </c>
      <c r="K136" s="272"/>
    </row>
    <row r="137" spans="2:11" customFormat="1" ht="15" customHeight="1">
      <c r="B137" s="269"/>
      <c r="C137" s="228" t="s">
        <v>2473</v>
      </c>
      <c r="D137" s="228"/>
      <c r="E137" s="228"/>
      <c r="F137" s="249" t="s">
        <v>2451</v>
      </c>
      <c r="G137" s="228"/>
      <c r="H137" s="228" t="s">
        <v>2498</v>
      </c>
      <c r="I137" s="228" t="s">
        <v>2447</v>
      </c>
      <c r="J137" s="228">
        <v>255</v>
      </c>
      <c r="K137" s="272"/>
    </row>
    <row r="138" spans="2:11" customFormat="1" ht="15" customHeight="1">
      <c r="B138" s="269"/>
      <c r="C138" s="228" t="s">
        <v>2475</v>
      </c>
      <c r="D138" s="228"/>
      <c r="E138" s="228"/>
      <c r="F138" s="249" t="s">
        <v>2445</v>
      </c>
      <c r="G138" s="228"/>
      <c r="H138" s="228" t="s">
        <v>2499</v>
      </c>
      <c r="I138" s="228" t="s">
        <v>2477</v>
      </c>
      <c r="J138" s="228"/>
      <c r="K138" s="272"/>
    </row>
    <row r="139" spans="2:11" customFormat="1" ht="15" customHeight="1">
      <c r="B139" s="269"/>
      <c r="C139" s="228" t="s">
        <v>2478</v>
      </c>
      <c r="D139" s="228"/>
      <c r="E139" s="228"/>
      <c r="F139" s="249" t="s">
        <v>2445</v>
      </c>
      <c r="G139" s="228"/>
      <c r="H139" s="228" t="s">
        <v>2500</v>
      </c>
      <c r="I139" s="228" t="s">
        <v>2480</v>
      </c>
      <c r="J139" s="228"/>
      <c r="K139" s="272"/>
    </row>
    <row r="140" spans="2:11" customFormat="1" ht="15" customHeight="1">
      <c r="B140" s="269"/>
      <c r="C140" s="228" t="s">
        <v>2481</v>
      </c>
      <c r="D140" s="228"/>
      <c r="E140" s="228"/>
      <c r="F140" s="249" t="s">
        <v>2445</v>
      </c>
      <c r="G140" s="228"/>
      <c r="H140" s="228" t="s">
        <v>2481</v>
      </c>
      <c r="I140" s="228" t="s">
        <v>2480</v>
      </c>
      <c r="J140" s="228"/>
      <c r="K140" s="272"/>
    </row>
    <row r="141" spans="2:11" customFormat="1" ht="15" customHeight="1">
      <c r="B141" s="269"/>
      <c r="C141" s="228" t="s">
        <v>47</v>
      </c>
      <c r="D141" s="228"/>
      <c r="E141" s="228"/>
      <c r="F141" s="249" t="s">
        <v>2445</v>
      </c>
      <c r="G141" s="228"/>
      <c r="H141" s="228" t="s">
        <v>2501</v>
      </c>
      <c r="I141" s="228" t="s">
        <v>2480</v>
      </c>
      <c r="J141" s="228"/>
      <c r="K141" s="272"/>
    </row>
    <row r="142" spans="2:11" customFormat="1" ht="15" customHeight="1">
      <c r="B142" s="269"/>
      <c r="C142" s="228" t="s">
        <v>2502</v>
      </c>
      <c r="D142" s="228"/>
      <c r="E142" s="228"/>
      <c r="F142" s="249" t="s">
        <v>2445</v>
      </c>
      <c r="G142" s="228"/>
      <c r="H142" s="228" t="s">
        <v>2503</v>
      </c>
      <c r="I142" s="228" t="s">
        <v>2480</v>
      </c>
      <c r="J142" s="228"/>
      <c r="K142" s="272"/>
    </row>
    <row r="143" spans="2:11" customFormat="1" ht="1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5"/>
    </row>
    <row r="144" spans="2:11" customFormat="1" ht="18.75" customHeight="1">
      <c r="B144" s="260"/>
      <c r="C144" s="260"/>
      <c r="D144" s="260"/>
      <c r="E144" s="260"/>
      <c r="F144" s="261"/>
      <c r="G144" s="260"/>
      <c r="H144" s="260"/>
      <c r="I144" s="260"/>
      <c r="J144" s="260"/>
      <c r="K144" s="260"/>
    </row>
    <row r="145" spans="2:11" customFormat="1" ht="18.75" customHeight="1"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</row>
    <row r="146" spans="2:11" customFormat="1" ht="7.5" customHeight="1">
      <c r="B146" s="236"/>
      <c r="C146" s="237"/>
      <c r="D146" s="237"/>
      <c r="E146" s="237"/>
      <c r="F146" s="237"/>
      <c r="G146" s="237"/>
      <c r="H146" s="237"/>
      <c r="I146" s="237"/>
      <c r="J146" s="237"/>
      <c r="K146" s="238"/>
    </row>
    <row r="147" spans="2:11" customFormat="1" ht="45" customHeight="1">
      <c r="B147" s="239"/>
      <c r="C147" s="346" t="s">
        <v>2504</v>
      </c>
      <c r="D147" s="346"/>
      <c r="E147" s="346"/>
      <c r="F147" s="346"/>
      <c r="G147" s="346"/>
      <c r="H147" s="346"/>
      <c r="I147" s="346"/>
      <c r="J147" s="346"/>
      <c r="K147" s="240"/>
    </row>
    <row r="148" spans="2:11" customFormat="1" ht="17.25" customHeight="1">
      <c r="B148" s="239"/>
      <c r="C148" s="241" t="s">
        <v>2439</v>
      </c>
      <c r="D148" s="241"/>
      <c r="E148" s="241"/>
      <c r="F148" s="241" t="s">
        <v>2440</v>
      </c>
      <c r="G148" s="242"/>
      <c r="H148" s="241" t="s">
        <v>63</v>
      </c>
      <c r="I148" s="241" t="s">
        <v>66</v>
      </c>
      <c r="J148" s="241" t="s">
        <v>2441</v>
      </c>
      <c r="K148" s="240"/>
    </row>
    <row r="149" spans="2:11" customFormat="1" ht="17.25" customHeight="1">
      <c r="B149" s="239"/>
      <c r="C149" s="243" t="s">
        <v>2442</v>
      </c>
      <c r="D149" s="243"/>
      <c r="E149" s="243"/>
      <c r="F149" s="244" t="s">
        <v>2443</v>
      </c>
      <c r="G149" s="245"/>
      <c r="H149" s="243"/>
      <c r="I149" s="243"/>
      <c r="J149" s="243" t="s">
        <v>2444</v>
      </c>
      <c r="K149" s="240"/>
    </row>
    <row r="150" spans="2:11" customFormat="1" ht="5.25" customHeight="1">
      <c r="B150" s="251"/>
      <c r="C150" s="246"/>
      <c r="D150" s="246"/>
      <c r="E150" s="246"/>
      <c r="F150" s="246"/>
      <c r="G150" s="247"/>
      <c r="H150" s="246"/>
      <c r="I150" s="246"/>
      <c r="J150" s="246"/>
      <c r="K150" s="272"/>
    </row>
    <row r="151" spans="2:11" customFormat="1" ht="15" customHeight="1">
      <c r="B151" s="251"/>
      <c r="C151" s="276" t="s">
        <v>2448</v>
      </c>
      <c r="D151" s="228"/>
      <c r="E151" s="228"/>
      <c r="F151" s="277" t="s">
        <v>2445</v>
      </c>
      <c r="G151" s="228"/>
      <c r="H151" s="276" t="s">
        <v>2485</v>
      </c>
      <c r="I151" s="276" t="s">
        <v>2447</v>
      </c>
      <c r="J151" s="276">
        <v>120</v>
      </c>
      <c r="K151" s="272"/>
    </row>
    <row r="152" spans="2:11" customFormat="1" ht="15" customHeight="1">
      <c r="B152" s="251"/>
      <c r="C152" s="276" t="s">
        <v>2494</v>
      </c>
      <c r="D152" s="228"/>
      <c r="E152" s="228"/>
      <c r="F152" s="277" t="s">
        <v>2445</v>
      </c>
      <c r="G152" s="228"/>
      <c r="H152" s="276" t="s">
        <v>2505</v>
      </c>
      <c r="I152" s="276" t="s">
        <v>2447</v>
      </c>
      <c r="J152" s="276" t="s">
        <v>2496</v>
      </c>
      <c r="K152" s="272"/>
    </row>
    <row r="153" spans="2:11" customFormat="1" ht="15" customHeight="1">
      <c r="B153" s="251"/>
      <c r="C153" s="276" t="s">
        <v>2393</v>
      </c>
      <c r="D153" s="228"/>
      <c r="E153" s="228"/>
      <c r="F153" s="277" t="s">
        <v>2445</v>
      </c>
      <c r="G153" s="228"/>
      <c r="H153" s="276" t="s">
        <v>2506</v>
      </c>
      <c r="I153" s="276" t="s">
        <v>2447</v>
      </c>
      <c r="J153" s="276" t="s">
        <v>2496</v>
      </c>
      <c r="K153" s="272"/>
    </row>
    <row r="154" spans="2:11" customFormat="1" ht="15" customHeight="1">
      <c r="B154" s="251"/>
      <c r="C154" s="276" t="s">
        <v>2450</v>
      </c>
      <c r="D154" s="228"/>
      <c r="E154" s="228"/>
      <c r="F154" s="277" t="s">
        <v>2451</v>
      </c>
      <c r="G154" s="228"/>
      <c r="H154" s="276" t="s">
        <v>2485</v>
      </c>
      <c r="I154" s="276" t="s">
        <v>2447</v>
      </c>
      <c r="J154" s="276">
        <v>50</v>
      </c>
      <c r="K154" s="272"/>
    </row>
    <row r="155" spans="2:11" customFormat="1" ht="15" customHeight="1">
      <c r="B155" s="251"/>
      <c r="C155" s="276" t="s">
        <v>2453</v>
      </c>
      <c r="D155" s="228"/>
      <c r="E155" s="228"/>
      <c r="F155" s="277" t="s">
        <v>2445</v>
      </c>
      <c r="G155" s="228"/>
      <c r="H155" s="276" t="s">
        <v>2485</v>
      </c>
      <c r="I155" s="276" t="s">
        <v>2455</v>
      </c>
      <c r="J155" s="276"/>
      <c r="K155" s="272"/>
    </row>
    <row r="156" spans="2:11" customFormat="1" ht="15" customHeight="1">
      <c r="B156" s="251"/>
      <c r="C156" s="276" t="s">
        <v>2464</v>
      </c>
      <c r="D156" s="228"/>
      <c r="E156" s="228"/>
      <c r="F156" s="277" t="s">
        <v>2451</v>
      </c>
      <c r="G156" s="228"/>
      <c r="H156" s="276" t="s">
        <v>2485</v>
      </c>
      <c r="I156" s="276" t="s">
        <v>2447</v>
      </c>
      <c r="J156" s="276">
        <v>50</v>
      </c>
      <c r="K156" s="272"/>
    </row>
    <row r="157" spans="2:11" customFormat="1" ht="15" customHeight="1">
      <c r="B157" s="251"/>
      <c r="C157" s="276" t="s">
        <v>2472</v>
      </c>
      <c r="D157" s="228"/>
      <c r="E157" s="228"/>
      <c r="F157" s="277" t="s">
        <v>2451</v>
      </c>
      <c r="G157" s="228"/>
      <c r="H157" s="276" t="s">
        <v>2485</v>
      </c>
      <c r="I157" s="276" t="s">
        <v>2447</v>
      </c>
      <c r="J157" s="276">
        <v>50</v>
      </c>
      <c r="K157" s="272"/>
    </row>
    <row r="158" spans="2:11" customFormat="1" ht="15" customHeight="1">
      <c r="B158" s="251"/>
      <c r="C158" s="276" t="s">
        <v>2470</v>
      </c>
      <c r="D158" s="228"/>
      <c r="E158" s="228"/>
      <c r="F158" s="277" t="s">
        <v>2451</v>
      </c>
      <c r="G158" s="228"/>
      <c r="H158" s="276" t="s">
        <v>2485</v>
      </c>
      <c r="I158" s="276" t="s">
        <v>2447</v>
      </c>
      <c r="J158" s="276">
        <v>50</v>
      </c>
      <c r="K158" s="272"/>
    </row>
    <row r="159" spans="2:11" customFormat="1" ht="15" customHeight="1">
      <c r="B159" s="251"/>
      <c r="C159" s="276" t="s">
        <v>261</v>
      </c>
      <c r="D159" s="228"/>
      <c r="E159" s="228"/>
      <c r="F159" s="277" t="s">
        <v>2445</v>
      </c>
      <c r="G159" s="228"/>
      <c r="H159" s="276" t="s">
        <v>2507</v>
      </c>
      <c r="I159" s="276" t="s">
        <v>2447</v>
      </c>
      <c r="J159" s="276" t="s">
        <v>2508</v>
      </c>
      <c r="K159" s="272"/>
    </row>
    <row r="160" spans="2:11" customFormat="1" ht="15" customHeight="1">
      <c r="B160" s="251"/>
      <c r="C160" s="276" t="s">
        <v>2509</v>
      </c>
      <c r="D160" s="228"/>
      <c r="E160" s="228"/>
      <c r="F160" s="277" t="s">
        <v>2445</v>
      </c>
      <c r="G160" s="228"/>
      <c r="H160" s="276" t="s">
        <v>2510</v>
      </c>
      <c r="I160" s="276" t="s">
        <v>2480</v>
      </c>
      <c r="J160" s="276"/>
      <c r="K160" s="272"/>
    </row>
    <row r="161" spans="2:11" customFormat="1" ht="15" customHeight="1">
      <c r="B161" s="278"/>
      <c r="C161" s="258"/>
      <c r="D161" s="258"/>
      <c r="E161" s="258"/>
      <c r="F161" s="258"/>
      <c r="G161" s="258"/>
      <c r="H161" s="258"/>
      <c r="I161" s="258"/>
      <c r="J161" s="258"/>
      <c r="K161" s="279"/>
    </row>
    <row r="162" spans="2:11" customFormat="1" ht="18.75" customHeight="1">
      <c r="B162" s="260"/>
      <c r="C162" s="270"/>
      <c r="D162" s="270"/>
      <c r="E162" s="270"/>
      <c r="F162" s="280"/>
      <c r="G162" s="270"/>
      <c r="H162" s="270"/>
      <c r="I162" s="270"/>
      <c r="J162" s="270"/>
      <c r="K162" s="260"/>
    </row>
    <row r="163" spans="2:11" customFormat="1" ht="18.75" customHeight="1"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</row>
    <row r="164" spans="2:11" customFormat="1" ht="7.5" customHeight="1">
      <c r="B164" s="217"/>
      <c r="C164" s="218"/>
      <c r="D164" s="218"/>
      <c r="E164" s="218"/>
      <c r="F164" s="218"/>
      <c r="G164" s="218"/>
      <c r="H164" s="218"/>
      <c r="I164" s="218"/>
      <c r="J164" s="218"/>
      <c r="K164" s="219"/>
    </row>
    <row r="165" spans="2:11" customFormat="1" ht="45" customHeight="1">
      <c r="B165" s="220"/>
      <c r="C165" s="344" t="s">
        <v>2511</v>
      </c>
      <c r="D165" s="344"/>
      <c r="E165" s="344"/>
      <c r="F165" s="344"/>
      <c r="G165" s="344"/>
      <c r="H165" s="344"/>
      <c r="I165" s="344"/>
      <c r="J165" s="344"/>
      <c r="K165" s="221"/>
    </row>
    <row r="166" spans="2:11" customFormat="1" ht="17.25" customHeight="1">
      <c r="B166" s="220"/>
      <c r="C166" s="241" t="s">
        <v>2439</v>
      </c>
      <c r="D166" s="241"/>
      <c r="E166" s="241"/>
      <c r="F166" s="241" t="s">
        <v>2440</v>
      </c>
      <c r="G166" s="281"/>
      <c r="H166" s="282" t="s">
        <v>63</v>
      </c>
      <c r="I166" s="282" t="s">
        <v>66</v>
      </c>
      <c r="J166" s="241" t="s">
        <v>2441</v>
      </c>
      <c r="K166" s="221"/>
    </row>
    <row r="167" spans="2:11" customFormat="1" ht="17.25" customHeight="1">
      <c r="B167" s="222"/>
      <c r="C167" s="243" t="s">
        <v>2442</v>
      </c>
      <c r="D167" s="243"/>
      <c r="E167" s="243"/>
      <c r="F167" s="244" t="s">
        <v>2443</v>
      </c>
      <c r="G167" s="283"/>
      <c r="H167" s="284"/>
      <c r="I167" s="284"/>
      <c r="J167" s="243" t="s">
        <v>2444</v>
      </c>
      <c r="K167" s="223"/>
    </row>
    <row r="168" spans="2:11" customFormat="1" ht="5.25" customHeight="1">
      <c r="B168" s="251"/>
      <c r="C168" s="246"/>
      <c r="D168" s="246"/>
      <c r="E168" s="246"/>
      <c r="F168" s="246"/>
      <c r="G168" s="247"/>
      <c r="H168" s="246"/>
      <c r="I168" s="246"/>
      <c r="J168" s="246"/>
      <c r="K168" s="272"/>
    </row>
    <row r="169" spans="2:11" customFormat="1" ht="15" customHeight="1">
      <c r="B169" s="251"/>
      <c r="C169" s="228" t="s">
        <v>2448</v>
      </c>
      <c r="D169" s="228"/>
      <c r="E169" s="228"/>
      <c r="F169" s="249" t="s">
        <v>2445</v>
      </c>
      <c r="G169" s="228"/>
      <c r="H169" s="228" t="s">
        <v>2485</v>
      </c>
      <c r="I169" s="228" t="s">
        <v>2447</v>
      </c>
      <c r="J169" s="228">
        <v>120</v>
      </c>
      <c r="K169" s="272"/>
    </row>
    <row r="170" spans="2:11" customFormat="1" ht="15" customHeight="1">
      <c r="B170" s="251"/>
      <c r="C170" s="228" t="s">
        <v>2494</v>
      </c>
      <c r="D170" s="228"/>
      <c r="E170" s="228"/>
      <c r="F170" s="249" t="s">
        <v>2445</v>
      </c>
      <c r="G170" s="228"/>
      <c r="H170" s="228" t="s">
        <v>2495</v>
      </c>
      <c r="I170" s="228" t="s">
        <v>2447</v>
      </c>
      <c r="J170" s="228" t="s">
        <v>2496</v>
      </c>
      <c r="K170" s="272"/>
    </row>
    <row r="171" spans="2:11" customFormat="1" ht="15" customHeight="1">
      <c r="B171" s="251"/>
      <c r="C171" s="228" t="s">
        <v>2393</v>
      </c>
      <c r="D171" s="228"/>
      <c r="E171" s="228"/>
      <c r="F171" s="249" t="s">
        <v>2445</v>
      </c>
      <c r="G171" s="228"/>
      <c r="H171" s="228" t="s">
        <v>2512</v>
      </c>
      <c r="I171" s="228" t="s">
        <v>2447</v>
      </c>
      <c r="J171" s="228" t="s">
        <v>2496</v>
      </c>
      <c r="K171" s="272"/>
    </row>
    <row r="172" spans="2:11" customFormat="1" ht="15" customHeight="1">
      <c r="B172" s="251"/>
      <c r="C172" s="228" t="s">
        <v>2450</v>
      </c>
      <c r="D172" s="228"/>
      <c r="E172" s="228"/>
      <c r="F172" s="249" t="s">
        <v>2451</v>
      </c>
      <c r="G172" s="228"/>
      <c r="H172" s="228" t="s">
        <v>2512</v>
      </c>
      <c r="I172" s="228" t="s">
        <v>2447</v>
      </c>
      <c r="J172" s="228">
        <v>50</v>
      </c>
      <c r="K172" s="272"/>
    </row>
    <row r="173" spans="2:11" customFormat="1" ht="15" customHeight="1">
      <c r="B173" s="251"/>
      <c r="C173" s="228" t="s">
        <v>2453</v>
      </c>
      <c r="D173" s="228"/>
      <c r="E173" s="228"/>
      <c r="F173" s="249" t="s">
        <v>2445</v>
      </c>
      <c r="G173" s="228"/>
      <c r="H173" s="228" t="s">
        <v>2512</v>
      </c>
      <c r="I173" s="228" t="s">
        <v>2455</v>
      </c>
      <c r="J173" s="228"/>
      <c r="K173" s="272"/>
    </row>
    <row r="174" spans="2:11" customFormat="1" ht="15" customHeight="1">
      <c r="B174" s="251"/>
      <c r="C174" s="228" t="s">
        <v>2464</v>
      </c>
      <c r="D174" s="228"/>
      <c r="E174" s="228"/>
      <c r="F174" s="249" t="s">
        <v>2451</v>
      </c>
      <c r="G174" s="228"/>
      <c r="H174" s="228" t="s">
        <v>2512</v>
      </c>
      <c r="I174" s="228" t="s">
        <v>2447</v>
      </c>
      <c r="J174" s="228">
        <v>50</v>
      </c>
      <c r="K174" s="272"/>
    </row>
    <row r="175" spans="2:11" customFormat="1" ht="15" customHeight="1">
      <c r="B175" s="251"/>
      <c r="C175" s="228" t="s">
        <v>2472</v>
      </c>
      <c r="D175" s="228"/>
      <c r="E175" s="228"/>
      <c r="F175" s="249" t="s">
        <v>2451</v>
      </c>
      <c r="G175" s="228"/>
      <c r="H175" s="228" t="s">
        <v>2512</v>
      </c>
      <c r="I175" s="228" t="s">
        <v>2447</v>
      </c>
      <c r="J175" s="228">
        <v>50</v>
      </c>
      <c r="K175" s="272"/>
    </row>
    <row r="176" spans="2:11" customFormat="1" ht="15" customHeight="1">
      <c r="B176" s="251"/>
      <c r="C176" s="228" t="s">
        <v>2470</v>
      </c>
      <c r="D176" s="228"/>
      <c r="E176" s="228"/>
      <c r="F176" s="249" t="s">
        <v>2451</v>
      </c>
      <c r="G176" s="228"/>
      <c r="H176" s="228" t="s">
        <v>2512</v>
      </c>
      <c r="I176" s="228" t="s">
        <v>2447</v>
      </c>
      <c r="J176" s="228">
        <v>50</v>
      </c>
      <c r="K176" s="272"/>
    </row>
    <row r="177" spans="2:11" customFormat="1" ht="15" customHeight="1">
      <c r="B177" s="251"/>
      <c r="C177" s="228" t="s">
        <v>372</v>
      </c>
      <c r="D177" s="228"/>
      <c r="E177" s="228"/>
      <c r="F177" s="249" t="s">
        <v>2445</v>
      </c>
      <c r="G177" s="228"/>
      <c r="H177" s="228" t="s">
        <v>2513</v>
      </c>
      <c r="I177" s="228" t="s">
        <v>2514</v>
      </c>
      <c r="J177" s="228"/>
      <c r="K177" s="272"/>
    </row>
    <row r="178" spans="2:11" customFormat="1" ht="15" customHeight="1">
      <c r="B178" s="251"/>
      <c r="C178" s="228" t="s">
        <v>66</v>
      </c>
      <c r="D178" s="228"/>
      <c r="E178" s="228"/>
      <c r="F178" s="249" t="s">
        <v>2445</v>
      </c>
      <c r="G178" s="228"/>
      <c r="H178" s="228" t="s">
        <v>2515</v>
      </c>
      <c r="I178" s="228" t="s">
        <v>2516</v>
      </c>
      <c r="J178" s="228">
        <v>1</v>
      </c>
      <c r="K178" s="272"/>
    </row>
    <row r="179" spans="2:11" customFormat="1" ht="15" customHeight="1">
      <c r="B179" s="251"/>
      <c r="C179" s="228" t="s">
        <v>62</v>
      </c>
      <c r="D179" s="228"/>
      <c r="E179" s="228"/>
      <c r="F179" s="249" t="s">
        <v>2445</v>
      </c>
      <c r="G179" s="228"/>
      <c r="H179" s="228" t="s">
        <v>2517</v>
      </c>
      <c r="I179" s="228" t="s">
        <v>2447</v>
      </c>
      <c r="J179" s="228">
        <v>20</v>
      </c>
      <c r="K179" s="272"/>
    </row>
    <row r="180" spans="2:11" customFormat="1" ht="15" customHeight="1">
      <c r="B180" s="251"/>
      <c r="C180" s="228" t="s">
        <v>63</v>
      </c>
      <c r="D180" s="228"/>
      <c r="E180" s="228"/>
      <c r="F180" s="249" t="s">
        <v>2445</v>
      </c>
      <c r="G180" s="228"/>
      <c r="H180" s="228" t="s">
        <v>2518</v>
      </c>
      <c r="I180" s="228" t="s">
        <v>2447</v>
      </c>
      <c r="J180" s="228">
        <v>255</v>
      </c>
      <c r="K180" s="272"/>
    </row>
    <row r="181" spans="2:11" customFormat="1" ht="15" customHeight="1">
      <c r="B181" s="251"/>
      <c r="C181" s="228" t="s">
        <v>373</v>
      </c>
      <c r="D181" s="228"/>
      <c r="E181" s="228"/>
      <c r="F181" s="249" t="s">
        <v>2445</v>
      </c>
      <c r="G181" s="228"/>
      <c r="H181" s="228" t="s">
        <v>2409</v>
      </c>
      <c r="I181" s="228" t="s">
        <v>2447</v>
      </c>
      <c r="J181" s="228">
        <v>10</v>
      </c>
      <c r="K181" s="272"/>
    </row>
    <row r="182" spans="2:11" customFormat="1" ht="15" customHeight="1">
      <c r="B182" s="251"/>
      <c r="C182" s="228" t="s">
        <v>374</v>
      </c>
      <c r="D182" s="228"/>
      <c r="E182" s="228"/>
      <c r="F182" s="249" t="s">
        <v>2445</v>
      </c>
      <c r="G182" s="228"/>
      <c r="H182" s="228" t="s">
        <v>2519</v>
      </c>
      <c r="I182" s="228" t="s">
        <v>2480</v>
      </c>
      <c r="J182" s="228"/>
      <c r="K182" s="272"/>
    </row>
    <row r="183" spans="2:11" customFormat="1" ht="15" customHeight="1">
      <c r="B183" s="251"/>
      <c r="C183" s="228" t="s">
        <v>2520</v>
      </c>
      <c r="D183" s="228"/>
      <c r="E183" s="228"/>
      <c r="F183" s="249" t="s">
        <v>2445</v>
      </c>
      <c r="G183" s="228"/>
      <c r="H183" s="228" t="s">
        <v>2521</v>
      </c>
      <c r="I183" s="228" t="s">
        <v>2480</v>
      </c>
      <c r="J183" s="228"/>
      <c r="K183" s="272"/>
    </row>
    <row r="184" spans="2:11" customFormat="1" ht="15" customHeight="1">
      <c r="B184" s="251"/>
      <c r="C184" s="228" t="s">
        <v>2509</v>
      </c>
      <c r="D184" s="228"/>
      <c r="E184" s="228"/>
      <c r="F184" s="249" t="s">
        <v>2445</v>
      </c>
      <c r="G184" s="228"/>
      <c r="H184" s="228" t="s">
        <v>2522</v>
      </c>
      <c r="I184" s="228" t="s">
        <v>2480</v>
      </c>
      <c r="J184" s="228"/>
      <c r="K184" s="272"/>
    </row>
    <row r="185" spans="2:11" customFormat="1" ht="15" customHeight="1">
      <c r="B185" s="251"/>
      <c r="C185" s="228" t="s">
        <v>376</v>
      </c>
      <c r="D185" s="228"/>
      <c r="E185" s="228"/>
      <c r="F185" s="249" t="s">
        <v>2451</v>
      </c>
      <c r="G185" s="228"/>
      <c r="H185" s="228" t="s">
        <v>2523</v>
      </c>
      <c r="I185" s="228" t="s">
        <v>2447</v>
      </c>
      <c r="J185" s="228">
        <v>50</v>
      </c>
      <c r="K185" s="272"/>
    </row>
    <row r="186" spans="2:11" customFormat="1" ht="15" customHeight="1">
      <c r="B186" s="251"/>
      <c r="C186" s="228" t="s">
        <v>2524</v>
      </c>
      <c r="D186" s="228"/>
      <c r="E186" s="228"/>
      <c r="F186" s="249" t="s">
        <v>2451</v>
      </c>
      <c r="G186" s="228"/>
      <c r="H186" s="228" t="s">
        <v>2525</v>
      </c>
      <c r="I186" s="228" t="s">
        <v>2526</v>
      </c>
      <c r="J186" s="228"/>
      <c r="K186" s="272"/>
    </row>
    <row r="187" spans="2:11" customFormat="1" ht="15" customHeight="1">
      <c r="B187" s="251"/>
      <c r="C187" s="228" t="s">
        <v>2527</v>
      </c>
      <c r="D187" s="228"/>
      <c r="E187" s="228"/>
      <c r="F187" s="249" t="s">
        <v>2451</v>
      </c>
      <c r="G187" s="228"/>
      <c r="H187" s="228" t="s">
        <v>2528</v>
      </c>
      <c r="I187" s="228" t="s">
        <v>2526</v>
      </c>
      <c r="J187" s="228"/>
      <c r="K187" s="272"/>
    </row>
    <row r="188" spans="2:11" customFormat="1" ht="15" customHeight="1">
      <c r="B188" s="251"/>
      <c r="C188" s="228" t="s">
        <v>2529</v>
      </c>
      <c r="D188" s="228"/>
      <c r="E188" s="228"/>
      <c r="F188" s="249" t="s">
        <v>2451</v>
      </c>
      <c r="G188" s="228"/>
      <c r="H188" s="228" t="s">
        <v>2530</v>
      </c>
      <c r="I188" s="228" t="s">
        <v>2526</v>
      </c>
      <c r="J188" s="228"/>
      <c r="K188" s="272"/>
    </row>
    <row r="189" spans="2:11" customFormat="1" ht="15" customHeight="1">
      <c r="B189" s="251"/>
      <c r="C189" s="285" t="s">
        <v>2531</v>
      </c>
      <c r="D189" s="228"/>
      <c r="E189" s="228"/>
      <c r="F189" s="249" t="s">
        <v>2451</v>
      </c>
      <c r="G189" s="228"/>
      <c r="H189" s="228" t="s">
        <v>2532</v>
      </c>
      <c r="I189" s="228" t="s">
        <v>2533</v>
      </c>
      <c r="J189" s="286" t="s">
        <v>2534</v>
      </c>
      <c r="K189" s="272"/>
    </row>
    <row r="190" spans="2:11" customFormat="1" ht="15" customHeight="1">
      <c r="B190" s="287"/>
      <c r="C190" s="288" t="s">
        <v>2535</v>
      </c>
      <c r="D190" s="289"/>
      <c r="E190" s="289"/>
      <c r="F190" s="290" t="s">
        <v>2451</v>
      </c>
      <c r="G190" s="289"/>
      <c r="H190" s="289" t="s">
        <v>2536</v>
      </c>
      <c r="I190" s="289" t="s">
        <v>2533</v>
      </c>
      <c r="J190" s="291" t="s">
        <v>2534</v>
      </c>
      <c r="K190" s="292"/>
    </row>
    <row r="191" spans="2:11" customFormat="1" ht="15" customHeight="1">
      <c r="B191" s="251"/>
      <c r="C191" s="285" t="s">
        <v>51</v>
      </c>
      <c r="D191" s="228"/>
      <c r="E191" s="228"/>
      <c r="F191" s="249" t="s">
        <v>2445</v>
      </c>
      <c r="G191" s="228"/>
      <c r="H191" s="225" t="s">
        <v>2537</v>
      </c>
      <c r="I191" s="228" t="s">
        <v>2538</v>
      </c>
      <c r="J191" s="228"/>
      <c r="K191" s="272"/>
    </row>
    <row r="192" spans="2:11" customFormat="1" ht="15" customHeight="1">
      <c r="B192" s="251"/>
      <c r="C192" s="285" t="s">
        <v>2539</v>
      </c>
      <c r="D192" s="228"/>
      <c r="E192" s="228"/>
      <c r="F192" s="249" t="s">
        <v>2445</v>
      </c>
      <c r="G192" s="228"/>
      <c r="H192" s="228" t="s">
        <v>2540</v>
      </c>
      <c r="I192" s="228" t="s">
        <v>2480</v>
      </c>
      <c r="J192" s="228"/>
      <c r="K192" s="272"/>
    </row>
    <row r="193" spans="2:11" customFormat="1" ht="15" customHeight="1">
      <c r="B193" s="251"/>
      <c r="C193" s="285" t="s">
        <v>2541</v>
      </c>
      <c r="D193" s="228"/>
      <c r="E193" s="228"/>
      <c r="F193" s="249" t="s">
        <v>2445</v>
      </c>
      <c r="G193" s="228"/>
      <c r="H193" s="228" t="s">
        <v>2542</v>
      </c>
      <c r="I193" s="228" t="s">
        <v>2480</v>
      </c>
      <c r="J193" s="228"/>
      <c r="K193" s="272"/>
    </row>
    <row r="194" spans="2:11" customFormat="1" ht="15" customHeight="1">
      <c r="B194" s="251"/>
      <c r="C194" s="285" t="s">
        <v>2543</v>
      </c>
      <c r="D194" s="228"/>
      <c r="E194" s="228"/>
      <c r="F194" s="249" t="s">
        <v>2451</v>
      </c>
      <c r="G194" s="228"/>
      <c r="H194" s="228" t="s">
        <v>2544</v>
      </c>
      <c r="I194" s="228" t="s">
        <v>2480</v>
      </c>
      <c r="J194" s="228"/>
      <c r="K194" s="272"/>
    </row>
    <row r="195" spans="2:11" customFormat="1" ht="15" customHeight="1">
      <c r="B195" s="278"/>
      <c r="C195" s="293"/>
      <c r="D195" s="258"/>
      <c r="E195" s="258"/>
      <c r="F195" s="258"/>
      <c r="G195" s="258"/>
      <c r="H195" s="258"/>
      <c r="I195" s="258"/>
      <c r="J195" s="258"/>
      <c r="K195" s="279"/>
    </row>
    <row r="196" spans="2:11" customFormat="1" ht="18.75" customHeight="1">
      <c r="B196" s="260"/>
      <c r="C196" s="270"/>
      <c r="D196" s="270"/>
      <c r="E196" s="270"/>
      <c r="F196" s="280"/>
      <c r="G196" s="270"/>
      <c r="H196" s="270"/>
      <c r="I196" s="270"/>
      <c r="J196" s="270"/>
      <c r="K196" s="260"/>
    </row>
    <row r="197" spans="2:11" customFormat="1" ht="18.75" customHeight="1">
      <c r="B197" s="260"/>
      <c r="C197" s="270"/>
      <c r="D197" s="270"/>
      <c r="E197" s="270"/>
      <c r="F197" s="280"/>
      <c r="G197" s="270"/>
      <c r="H197" s="270"/>
      <c r="I197" s="270"/>
      <c r="J197" s="270"/>
      <c r="K197" s="260"/>
    </row>
    <row r="198" spans="2:11" customFormat="1" ht="18.75" customHeight="1"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</row>
    <row r="199" spans="2:11" customFormat="1" ht="12">
      <c r="B199" s="217"/>
      <c r="C199" s="218"/>
      <c r="D199" s="218"/>
      <c r="E199" s="218"/>
      <c r="F199" s="218"/>
      <c r="G199" s="218"/>
      <c r="H199" s="218"/>
      <c r="I199" s="218"/>
      <c r="J199" s="218"/>
      <c r="K199" s="219"/>
    </row>
    <row r="200" spans="2:11" customFormat="1" ht="22.2">
      <c r="B200" s="220"/>
      <c r="C200" s="344" t="s">
        <v>2545</v>
      </c>
      <c r="D200" s="344"/>
      <c r="E200" s="344"/>
      <c r="F200" s="344"/>
      <c r="G200" s="344"/>
      <c r="H200" s="344"/>
      <c r="I200" s="344"/>
      <c r="J200" s="344"/>
      <c r="K200" s="221"/>
    </row>
    <row r="201" spans="2:11" customFormat="1" ht="25.5" customHeight="1">
      <c r="B201" s="220"/>
      <c r="C201" s="294" t="s">
        <v>2546</v>
      </c>
      <c r="D201" s="294"/>
      <c r="E201" s="294"/>
      <c r="F201" s="294" t="s">
        <v>2547</v>
      </c>
      <c r="G201" s="295"/>
      <c r="H201" s="347" t="s">
        <v>2548</v>
      </c>
      <c r="I201" s="347"/>
      <c r="J201" s="347"/>
      <c r="K201" s="221"/>
    </row>
    <row r="202" spans="2:11" customFormat="1" ht="5.25" customHeight="1">
      <c r="B202" s="251"/>
      <c r="C202" s="246"/>
      <c r="D202" s="246"/>
      <c r="E202" s="246"/>
      <c r="F202" s="246"/>
      <c r="G202" s="270"/>
      <c r="H202" s="246"/>
      <c r="I202" s="246"/>
      <c r="J202" s="246"/>
      <c r="K202" s="272"/>
    </row>
    <row r="203" spans="2:11" customFormat="1" ht="15" customHeight="1">
      <c r="B203" s="251"/>
      <c r="C203" s="228" t="s">
        <v>2538</v>
      </c>
      <c r="D203" s="228"/>
      <c r="E203" s="228"/>
      <c r="F203" s="249" t="s">
        <v>52</v>
      </c>
      <c r="G203" s="228"/>
      <c r="H203" s="348" t="s">
        <v>2549</v>
      </c>
      <c r="I203" s="348"/>
      <c r="J203" s="348"/>
      <c r="K203" s="272"/>
    </row>
    <row r="204" spans="2:11" customFormat="1" ht="15" customHeight="1">
      <c r="B204" s="251"/>
      <c r="C204" s="228"/>
      <c r="D204" s="228"/>
      <c r="E204" s="228"/>
      <c r="F204" s="249" t="s">
        <v>53</v>
      </c>
      <c r="G204" s="228"/>
      <c r="H204" s="348" t="s">
        <v>2550</v>
      </c>
      <c r="I204" s="348"/>
      <c r="J204" s="348"/>
      <c r="K204" s="272"/>
    </row>
    <row r="205" spans="2:11" customFormat="1" ht="15" customHeight="1">
      <c r="B205" s="251"/>
      <c r="C205" s="228"/>
      <c r="D205" s="228"/>
      <c r="E205" s="228"/>
      <c r="F205" s="249" t="s">
        <v>56</v>
      </c>
      <c r="G205" s="228"/>
      <c r="H205" s="348" t="s">
        <v>2551</v>
      </c>
      <c r="I205" s="348"/>
      <c r="J205" s="348"/>
      <c r="K205" s="272"/>
    </row>
    <row r="206" spans="2:11" customFormat="1" ht="15" customHeight="1">
      <c r="B206" s="251"/>
      <c r="C206" s="228"/>
      <c r="D206" s="228"/>
      <c r="E206" s="228"/>
      <c r="F206" s="249" t="s">
        <v>54</v>
      </c>
      <c r="G206" s="228"/>
      <c r="H206" s="348" t="s">
        <v>2552</v>
      </c>
      <c r="I206" s="348"/>
      <c r="J206" s="348"/>
      <c r="K206" s="272"/>
    </row>
    <row r="207" spans="2:11" customFormat="1" ht="15" customHeight="1">
      <c r="B207" s="251"/>
      <c r="C207" s="228"/>
      <c r="D207" s="228"/>
      <c r="E207" s="228"/>
      <c r="F207" s="249" t="s">
        <v>55</v>
      </c>
      <c r="G207" s="228"/>
      <c r="H207" s="348" t="s">
        <v>2553</v>
      </c>
      <c r="I207" s="348"/>
      <c r="J207" s="348"/>
      <c r="K207" s="272"/>
    </row>
    <row r="208" spans="2:11" customFormat="1" ht="15" customHeight="1">
      <c r="B208" s="251"/>
      <c r="C208" s="228"/>
      <c r="D208" s="228"/>
      <c r="E208" s="228"/>
      <c r="F208" s="249"/>
      <c r="G208" s="228"/>
      <c r="H208" s="228"/>
      <c r="I208" s="228"/>
      <c r="J208" s="228"/>
      <c r="K208" s="272"/>
    </row>
    <row r="209" spans="2:11" customFormat="1" ht="15" customHeight="1">
      <c r="B209" s="251"/>
      <c r="C209" s="228" t="s">
        <v>2492</v>
      </c>
      <c r="D209" s="228"/>
      <c r="E209" s="228"/>
      <c r="F209" s="249" t="s">
        <v>88</v>
      </c>
      <c r="G209" s="228"/>
      <c r="H209" s="348" t="s">
        <v>2554</v>
      </c>
      <c r="I209" s="348"/>
      <c r="J209" s="348"/>
      <c r="K209" s="272"/>
    </row>
    <row r="210" spans="2:11" customFormat="1" ht="15" customHeight="1">
      <c r="B210" s="251"/>
      <c r="C210" s="228"/>
      <c r="D210" s="228"/>
      <c r="E210" s="228"/>
      <c r="F210" s="249" t="s">
        <v>2390</v>
      </c>
      <c r="G210" s="228"/>
      <c r="H210" s="348" t="s">
        <v>2391</v>
      </c>
      <c r="I210" s="348"/>
      <c r="J210" s="348"/>
      <c r="K210" s="272"/>
    </row>
    <row r="211" spans="2:11" customFormat="1" ht="15" customHeight="1">
      <c r="B211" s="251"/>
      <c r="C211" s="228"/>
      <c r="D211" s="228"/>
      <c r="E211" s="228"/>
      <c r="F211" s="249" t="s">
        <v>2388</v>
      </c>
      <c r="G211" s="228"/>
      <c r="H211" s="348" t="s">
        <v>2555</v>
      </c>
      <c r="I211" s="348"/>
      <c r="J211" s="348"/>
      <c r="K211" s="272"/>
    </row>
    <row r="212" spans="2:11" customFormat="1" ht="15" customHeight="1">
      <c r="B212" s="296"/>
      <c r="C212" s="228"/>
      <c r="D212" s="228"/>
      <c r="E212" s="228"/>
      <c r="F212" s="249" t="s">
        <v>98</v>
      </c>
      <c r="G212" s="285"/>
      <c r="H212" s="349" t="s">
        <v>99</v>
      </c>
      <c r="I212" s="349"/>
      <c r="J212" s="349"/>
      <c r="K212" s="297"/>
    </row>
    <row r="213" spans="2:11" customFormat="1" ht="15" customHeight="1">
      <c r="B213" s="296"/>
      <c r="C213" s="228"/>
      <c r="D213" s="228"/>
      <c r="E213" s="228"/>
      <c r="F213" s="249" t="s">
        <v>2392</v>
      </c>
      <c r="G213" s="285"/>
      <c r="H213" s="349" t="s">
        <v>1843</v>
      </c>
      <c r="I213" s="349"/>
      <c r="J213" s="349"/>
      <c r="K213" s="297"/>
    </row>
    <row r="214" spans="2:11" customFormat="1" ht="15" customHeight="1">
      <c r="B214" s="296"/>
      <c r="C214" s="228"/>
      <c r="D214" s="228"/>
      <c r="E214" s="228"/>
      <c r="F214" s="249"/>
      <c r="G214" s="285"/>
      <c r="H214" s="276"/>
      <c r="I214" s="276"/>
      <c r="J214" s="276"/>
      <c r="K214" s="297"/>
    </row>
    <row r="215" spans="2:11" customFormat="1" ht="15" customHeight="1">
      <c r="B215" s="296"/>
      <c r="C215" s="228" t="s">
        <v>2516</v>
      </c>
      <c r="D215" s="228"/>
      <c r="E215" s="228"/>
      <c r="F215" s="249">
        <v>1</v>
      </c>
      <c r="G215" s="285"/>
      <c r="H215" s="349" t="s">
        <v>2556</v>
      </c>
      <c r="I215" s="349"/>
      <c r="J215" s="349"/>
      <c r="K215" s="297"/>
    </row>
    <row r="216" spans="2:11" customFormat="1" ht="15" customHeight="1">
      <c r="B216" s="296"/>
      <c r="C216" s="228"/>
      <c r="D216" s="228"/>
      <c r="E216" s="228"/>
      <c r="F216" s="249">
        <v>2</v>
      </c>
      <c r="G216" s="285"/>
      <c r="H216" s="349" t="s">
        <v>2557</v>
      </c>
      <c r="I216" s="349"/>
      <c r="J216" s="349"/>
      <c r="K216" s="297"/>
    </row>
    <row r="217" spans="2:11" customFormat="1" ht="15" customHeight="1">
      <c r="B217" s="296"/>
      <c r="C217" s="228"/>
      <c r="D217" s="228"/>
      <c r="E217" s="228"/>
      <c r="F217" s="249">
        <v>3</v>
      </c>
      <c r="G217" s="285"/>
      <c r="H217" s="349" t="s">
        <v>2558</v>
      </c>
      <c r="I217" s="349"/>
      <c r="J217" s="349"/>
      <c r="K217" s="297"/>
    </row>
    <row r="218" spans="2:11" customFormat="1" ht="15" customHeight="1">
      <c r="B218" s="296"/>
      <c r="C218" s="228"/>
      <c r="D218" s="228"/>
      <c r="E218" s="228"/>
      <c r="F218" s="249">
        <v>4</v>
      </c>
      <c r="G218" s="285"/>
      <c r="H218" s="349" t="s">
        <v>2559</v>
      </c>
      <c r="I218" s="349"/>
      <c r="J218" s="349"/>
      <c r="K218" s="297"/>
    </row>
    <row r="219" spans="2:11" customFormat="1" ht="12.75" customHeight="1">
      <c r="B219" s="298"/>
      <c r="C219" s="299"/>
      <c r="D219" s="299"/>
      <c r="E219" s="299"/>
      <c r="F219" s="299"/>
      <c r="G219" s="299"/>
      <c r="H219" s="299"/>
      <c r="I219" s="299"/>
      <c r="J219" s="299"/>
      <c r="K219" s="30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Rekapitulace stavby</vt:lpstr>
      <vt:lpstr>VOP k ceně díla</vt:lpstr>
      <vt:lpstr>SO 101 - Komunikace a zpe...</vt:lpstr>
      <vt:lpstr>SO 401 - Veřejné osvětlení</vt:lpstr>
      <vt:lpstr>SO 901 - Hrubý návrh DIO</vt:lpstr>
      <vt:lpstr>VON - Vedlejší a ostatní ...</vt:lpstr>
      <vt:lpstr>Seznam figur</vt:lpstr>
      <vt:lpstr>Pokyny pro vyplnění</vt:lpstr>
      <vt:lpstr>'Rekapitulace stavby'!Názvy_tisku</vt:lpstr>
      <vt:lpstr>'Seznam figur'!Názvy_tisku</vt:lpstr>
      <vt:lpstr>'SO 101 - Komunikace a zpe...'!Názvy_tisku</vt:lpstr>
      <vt:lpstr>'SO 401 - Veřejné osvětlení'!Názvy_tisku</vt:lpstr>
      <vt:lpstr>'SO 901 - Hrubý návrh DIO'!Názvy_tisku</vt:lpstr>
      <vt:lpstr>'VON - Vedlejší a ostatní ...'!Názvy_tisku</vt:lpstr>
      <vt:lpstr>'Pokyny pro vyplnění'!Oblast_tisku</vt:lpstr>
      <vt:lpstr>'Rekapitulace stavby'!Oblast_tisku</vt:lpstr>
      <vt:lpstr>'Seznam figur'!Oblast_tisku</vt:lpstr>
      <vt:lpstr>'SO 101 - Komunikace a zpe...'!Oblast_tisku</vt:lpstr>
      <vt:lpstr>'SO 401 - Veřejné osvětlení'!Oblast_tisku</vt:lpstr>
      <vt:lpstr>'SO 901 - Hrubý návrh DIO'!Oblast_tisku</vt:lpstr>
      <vt:lpstr>'VON - Vedlejší a ostatní ...'!Oblast_tisku</vt:lpstr>
      <vt:lpstr>'VOP k ceně díla'!Oblast_tisku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Štuller</dc:creator>
  <cp:lastModifiedBy>Luděk Štuller</cp:lastModifiedBy>
  <dcterms:created xsi:type="dcterms:W3CDTF">2024-05-02T07:33:22Z</dcterms:created>
  <dcterms:modified xsi:type="dcterms:W3CDTF">2024-05-02T07:55:35Z</dcterms:modified>
</cp:coreProperties>
</file>