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28920" yWindow="-120" windowWidth="29040" windowHeight="15720"/>
  </bookViews>
  <sheets>
    <sheet name="Položkový rozpočet" sheetId="2" r:id="rId1"/>
  </sheets>
  <definedNames>
    <definedName name="_xlnm._FilterDatabase" localSheetId="0" hidden="1">'Položkový rozpočet'!$A$6:$I$6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2" l="1"/>
  <c r="G44" i="2"/>
  <c r="H44" i="2" s="1"/>
  <c r="G63" i="2"/>
  <c r="I63" i="2" s="1"/>
  <c r="G62" i="2"/>
  <c r="H62" i="2" s="1"/>
  <c r="G60" i="2"/>
  <c r="I60" i="2" s="1"/>
  <c r="G59" i="2"/>
  <c r="I59" i="2" s="1"/>
  <c r="G58" i="2"/>
  <c r="H58" i="2" s="1"/>
  <c r="G56" i="2"/>
  <c r="I56" i="2" s="1"/>
  <c r="G55" i="2"/>
  <c r="H55" i="2" s="1"/>
  <c r="I55" i="2" l="1"/>
  <c r="I58" i="2"/>
  <c r="I62" i="2"/>
  <c r="H59" i="2"/>
  <c r="H63" i="2"/>
  <c r="H60" i="2"/>
  <c r="H56" i="2"/>
  <c r="F66" i="2" l="1"/>
  <c r="D61" i="2"/>
  <c r="G61" i="2" s="1"/>
  <c r="D41" i="2"/>
  <c r="I61" i="2" l="1"/>
  <c r="H61" i="2"/>
  <c r="G41" i="2"/>
  <c r="D40" i="2"/>
  <c r="D28" i="2"/>
  <c r="D11" i="2"/>
  <c r="D20" i="2" s="1"/>
  <c r="D10" i="2"/>
  <c r="G52" i="2"/>
  <c r="I52" i="2" s="1"/>
  <c r="G51" i="2"/>
  <c r="I51" i="2" s="1"/>
  <c r="G50" i="2"/>
  <c r="H50" i="2" s="1"/>
  <c r="G49" i="2"/>
  <c r="H49" i="2" s="1"/>
  <c r="G48" i="2"/>
  <c r="I48" i="2" s="1"/>
  <c r="G47" i="2"/>
  <c r="I47" i="2" s="1"/>
  <c r="C80" i="2"/>
  <c r="D37" i="2"/>
  <c r="D25" i="2"/>
  <c r="G9" i="2"/>
  <c r="H9" i="2" s="1"/>
  <c r="D17" i="2"/>
  <c r="D19" i="2" s="1"/>
  <c r="D18" i="2"/>
  <c r="D34" i="2" s="1"/>
  <c r="D30" i="2" l="1"/>
  <c r="D42" i="2" s="1"/>
  <c r="D29" i="2"/>
  <c r="H41" i="2"/>
  <c r="I41" i="2"/>
  <c r="D35" i="2"/>
  <c r="I49" i="2"/>
  <c r="H47" i="2"/>
  <c r="I50" i="2"/>
  <c r="H51" i="2"/>
  <c r="H48" i="2"/>
  <c r="H52" i="2"/>
  <c r="D36" i="2"/>
  <c r="D33" i="2"/>
  <c r="D24" i="2"/>
  <c r="D27" i="2" s="1"/>
  <c r="I9" i="2"/>
  <c r="G24" i="2" l="1"/>
  <c r="D32" i="2"/>
  <c r="D31" i="2"/>
  <c r="G15" i="2"/>
  <c r="I15" i="2" s="1"/>
  <c r="G8" i="2"/>
  <c r="G13" i="2"/>
  <c r="I13" i="2" s="1"/>
  <c r="G12" i="2"/>
  <c r="H12" i="2" s="1"/>
  <c r="I24" i="2" l="1"/>
  <c r="H24" i="2"/>
  <c r="H8" i="2"/>
  <c r="G11" i="2"/>
  <c r="I11" i="2" s="1"/>
  <c r="H15" i="2"/>
  <c r="I8" i="2"/>
  <c r="I12" i="2"/>
  <c r="H13" i="2"/>
  <c r="H11" i="2" l="1"/>
  <c r="D26" i="2"/>
  <c r="G34" i="2"/>
  <c r="I34" i="2" s="1"/>
  <c r="G40" i="2"/>
  <c r="G43" i="2"/>
  <c r="H43" i="2" s="1"/>
  <c r="H34" i="2" l="1"/>
  <c r="I43" i="2"/>
  <c r="G37" i="2"/>
  <c r="G36" i="2"/>
  <c r="G35" i="2"/>
  <c r="G33" i="2"/>
  <c r="G57" i="2"/>
  <c r="G64" i="2"/>
  <c r="H64" i="2" s="1"/>
  <c r="I40" i="2"/>
  <c r="G25" i="2"/>
  <c r="G42" i="2"/>
  <c r="H42" i="2" s="1"/>
  <c r="G29" i="2"/>
  <c r="H29" i="2" s="1"/>
  <c r="G30" i="2"/>
  <c r="I30" i="2" s="1"/>
  <c r="G10" i="2"/>
  <c r="G14" i="2"/>
  <c r="I14" i="2" s="1"/>
  <c r="G16" i="2"/>
  <c r="I16" i="2" s="1"/>
  <c r="G17" i="2"/>
  <c r="I17" i="2" s="1"/>
  <c r="G18" i="2"/>
  <c r="I18" i="2" s="1"/>
  <c r="G19" i="2"/>
  <c r="I19" i="2" s="1"/>
  <c r="G20" i="2"/>
  <c r="H20" i="2" s="1"/>
  <c r="G21" i="2"/>
  <c r="I21" i="2" s="1"/>
  <c r="H10" i="2" l="1"/>
  <c r="H25" i="2"/>
  <c r="I57" i="2"/>
  <c r="H35" i="2"/>
  <c r="I35" i="2"/>
  <c r="I37" i="2"/>
  <c r="H37" i="2"/>
  <c r="I33" i="2"/>
  <c r="H33" i="2"/>
  <c r="H36" i="2"/>
  <c r="I36" i="2"/>
  <c r="H30" i="2"/>
  <c r="I29" i="2"/>
  <c r="I42" i="2"/>
  <c r="I25" i="2"/>
  <c r="I64" i="2"/>
  <c r="H57" i="2"/>
  <c r="I20" i="2"/>
  <c r="H19" i="2"/>
  <c r="H18" i="2"/>
  <c r="H17" i="2"/>
  <c r="H16" i="2"/>
  <c r="H14" i="2"/>
  <c r="H21" i="2"/>
  <c r="I10" i="2"/>
  <c r="H40" i="2"/>
  <c r="G32" i="2" l="1"/>
  <c r="G31" i="2"/>
  <c r="I32" i="2" l="1"/>
  <c r="H32" i="2"/>
  <c r="I31" i="2"/>
  <c r="H31" i="2"/>
  <c r="G28" i="2"/>
  <c r="I28" i="2" l="1"/>
  <c r="H28" i="2"/>
  <c r="G26" i="2" l="1"/>
  <c r="G27" i="2"/>
  <c r="I27" i="2" s="1"/>
  <c r="G66" i="2" l="1"/>
  <c r="H27" i="2"/>
  <c r="I26" i="2"/>
  <c r="I66" i="2" s="1"/>
  <c r="H26" i="2"/>
  <c r="H66" i="2" s="1"/>
  <c r="C66" i="2" l="1"/>
</calcChain>
</file>

<file path=xl/sharedStrings.xml><?xml version="1.0" encoding="utf-8"?>
<sst xmlns="http://schemas.openxmlformats.org/spreadsheetml/2006/main" count="177" uniqueCount="132">
  <si>
    <t>Číslo</t>
  </si>
  <si>
    <t>Položka</t>
  </si>
  <si>
    <t>Množství</t>
  </si>
  <si>
    <t>MJ</t>
  </si>
  <si>
    <t>Výdaje v Kč bez DPH</t>
  </si>
  <si>
    <t>Kč/MJ</t>
  </si>
  <si>
    <t>1.</t>
  </si>
  <si>
    <t>Materiál</t>
  </si>
  <si>
    <t>1.1</t>
  </si>
  <si>
    <t>2.</t>
  </si>
  <si>
    <t>Montážní práce</t>
  </si>
  <si>
    <t>2.1</t>
  </si>
  <si>
    <t>2.2</t>
  </si>
  <si>
    <t>3.</t>
  </si>
  <si>
    <t>Ostatní</t>
  </si>
  <si>
    <t>3.1</t>
  </si>
  <si>
    <t>3.2</t>
  </si>
  <si>
    <t>Suma</t>
  </si>
  <si>
    <t>4.</t>
  </si>
  <si>
    <t>Dne:</t>
  </si>
  <si>
    <t>DPH 21%</t>
  </si>
  <si>
    <t>Výdaje v Kč s DPH</t>
  </si>
  <si>
    <t>2.3</t>
  </si>
  <si>
    <t>1.6</t>
  </si>
  <si>
    <t>3.3</t>
  </si>
  <si>
    <t>4.1</t>
  </si>
  <si>
    <t>ks</t>
  </si>
  <si>
    <t>m</t>
  </si>
  <si>
    <t>Výstražná páska do výkopu</t>
  </si>
  <si>
    <t>Montáž nového svítidla</t>
  </si>
  <si>
    <t>Montáž svodového kabelu</t>
  </si>
  <si>
    <t>Montáž svorkovnice</t>
  </si>
  <si>
    <t>2.6</t>
  </si>
  <si>
    <t>2.8</t>
  </si>
  <si>
    <t>2.9</t>
  </si>
  <si>
    <t>Zemní práce</t>
  </si>
  <si>
    <t>Pronájem montážní plošiny (hod.)</t>
  </si>
  <si>
    <t>hod</t>
  </si>
  <si>
    <t>Dopravní značení, zábory</t>
  </si>
  <si>
    <t>kpl</t>
  </si>
  <si>
    <t>DIO, lávky, zajištění stavby a vytyčení stávajícíéch sítí a vč. Vyjádření</t>
  </si>
  <si>
    <t>set</t>
  </si>
  <si>
    <t>m³</t>
  </si>
  <si>
    <t>Pokládka zemnící drát FeZn 10, uložený ve výkopu</t>
  </si>
  <si>
    <t>Uzemňovací svorka na stožár VO</t>
  </si>
  <si>
    <t xml:space="preserve">Uzemňovací svorka pro propojení uzemňovacího drátu v zemi </t>
  </si>
  <si>
    <t>Označovací štítek kabelu</t>
  </si>
  <si>
    <t xml:space="preserve">Ochranný asfaltový lak Renolak ALN pro nátěr spodní části samostatného stožáru VO (á 1kg/ks) </t>
  </si>
  <si>
    <t>Zeměměřické činnosti před zahájením stavby (prostorové vytyčení objektů stavby-nový stav, zábory, ochr. pásma apod.)</t>
  </si>
  <si>
    <t>Zeměměřické činnosti po dokončení stavby (geodetická dokumentace skutečného provedení objektů stavby)</t>
  </si>
  <si>
    <t>Dokumentace skutečného provedení stavby - DSPS</t>
  </si>
  <si>
    <t>Kontrolní měření osvětlení</t>
  </si>
  <si>
    <t xml:space="preserve">Drobný materiál základů stožárů VO, drobné zemní práce. </t>
  </si>
  <si>
    <t>Označovací štítek stožáru VO</t>
  </si>
  <si>
    <t>2.7</t>
  </si>
  <si>
    <t>2.10</t>
  </si>
  <si>
    <t>2.11</t>
  </si>
  <si>
    <t>2.12</t>
  </si>
  <si>
    <t>2.13</t>
  </si>
  <si>
    <t>2.14</t>
  </si>
  <si>
    <t>2.15</t>
  </si>
  <si>
    <t>Chránička kabelu (např. kopoflex 63)</t>
  </si>
  <si>
    <t>Revizní zpráva VO</t>
  </si>
  <si>
    <t>Prostup do stávající lampy VO vč. zpětného zacalení</t>
  </si>
  <si>
    <t>Frekvenční měření stávajících sítí VO</t>
  </si>
  <si>
    <t>Odvoz a nakládání výkopové zeminy, včetně uložení na skládku</t>
  </si>
  <si>
    <t>m3</t>
  </si>
  <si>
    <t>Výkaz výměr</t>
  </si>
  <si>
    <t xml:space="preserve">Projekt : </t>
  </si>
  <si>
    <t>Chránička kabelu (např. kopoflex 110)</t>
  </si>
  <si>
    <t>Plech nebo keramická deska (dlaždice) pod stožár typu 6m</t>
  </si>
  <si>
    <t>Pouzdro pro stožár 6m</t>
  </si>
  <si>
    <t>Zemnící drát  FeZn 10</t>
  </si>
  <si>
    <t>1.17</t>
  </si>
  <si>
    <t>3.12</t>
  </si>
  <si>
    <t>3.13</t>
  </si>
  <si>
    <t>Demontáže</t>
  </si>
  <si>
    <t>5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</si>
  <si>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</si>
  <si>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</si>
  <si>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</si>
  <si>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</si>
  <si>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</si>
  <si>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</si>
  <si>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</si>
  <si>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</si>
  <si>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</si>
  <si>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</si>
  <si>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Montáž stožáru</t>
  </si>
  <si>
    <t>2.5</t>
  </si>
  <si>
    <t>1.25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</si>
  <si>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</si>
  <si>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</si>
  <si>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</si>
  <si>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</si>
  <si>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</si>
  <si>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</si>
  <si>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</si>
  <si>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</si>
  <si>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</si>
  <si>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</si>
  <si>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kg</t>
  </si>
  <si>
    <t>Demontáž stávajícího základu stožáru VO - odbourání do 0,5m pod povrch</t>
  </si>
  <si>
    <t>4.3</t>
  </si>
  <si>
    <t>4.4</t>
  </si>
  <si>
    <t>4.7</t>
  </si>
  <si>
    <t>Demontáž původního svítidla z plošiny</t>
  </si>
  <si>
    <t>Demontáž stožárové výzbroje</t>
  </si>
  <si>
    <t>Demontáž stožáru VO</t>
  </si>
  <si>
    <t>4.9</t>
  </si>
  <si>
    <t>Odvoz a nakládání svítidel, ekologická likvidace</t>
  </si>
  <si>
    <t>4.11</t>
  </si>
  <si>
    <t>Odpojení vodičů ve svorkovnici nebo svítidel do 16mm</t>
  </si>
  <si>
    <t>km</t>
  </si>
  <si>
    <t>Kabelová rýha 35x60 cm (šxh), ruční výkop, zemina tř.4, zához, zhutnění - ručně</t>
  </si>
  <si>
    <t>Svodový kabel CYKY-j 3x1,5mm</t>
  </si>
  <si>
    <r>
      <t>Pokládka kabel CYKY-j 4x10mm</t>
    </r>
    <r>
      <rPr>
        <sz val="10"/>
        <color theme="1"/>
        <rFont val="Calibri"/>
        <family val="2"/>
        <charset val="238"/>
      </rPr>
      <t>²</t>
    </r>
  </si>
  <si>
    <t>POZNÁMKA:</t>
  </si>
  <si>
    <t>Výkaz výměr není ani úplný, ani vyčerpávající.</t>
  </si>
  <si>
    <t>Pokud Zhotovilel shledá nezbytně nutným doplnit další položky do výkazu výměr, pak lze tak učinit pouze se souhlasem zástupce
Objednatele - na tuto skutečnost pak Zhotovitel přehledně upozorní v průvodním dopise k nabídce.</t>
  </si>
  <si>
    <t>Dokumentace je zpracována v podrobnosti odpovídající projektu pro výběr zhotovitele stavby.</t>
  </si>
  <si>
    <t>Dodavatel (uchazeč) o vyspecifikovanou část se zavazuje překontrolovat výkaz výměr s příslušnou projektovou dokumentací ,které nelze samostatně vydat a jsou na sebe přímo vázány. Případné rozpory VV a PD, či položky dle vlastní zkušenosti z realizace zahrne do svého rozpočtu!</t>
  </si>
  <si>
    <t>Při zpracování nabídky musí nabízející předpokládat použití veškerých zařízení a materiálů, které bude považovat za účelné nebo nezbytné, tak aby zajistil dokonalou realizaci předmětu díla vyplývající z jeho účelu a požadované funkce při zajištění potřebných garancí. Vybraný uchazeč nebude moci využít toho, že některé dodávky, plnění nebo práce nejsou uvedeny v předané dokumentaci, aby z toho vyvodil možnost vyhnout se plnění svých povinností nebo získat příplatky k ceně nebo prodloužení lhůt, jestliže tyto dodávky, plnění nebo práce vyplývají z charakteru a účelu nabízeného zařízení nebo jsou nezbytné pro dosažení požadované funkce. Ceny uvedené uchazečem musí být stanoveny tak, aby zahrnovaly veškeré práce, přípomoci a dodávky nezbytné pro kompletní provedení díla i když nejsou zcela definovány v této dokumentaci.</t>
  </si>
  <si>
    <t>Upozorňujeme, že nabídku lze odpovědně zpracovat pouze na základě kompletní dokumentace, tzn. průvodní a souhrnné části dokumentace, příslušné textové a výkresové části, výkazů výměr.</t>
  </si>
  <si>
    <t>VO Dobříš - Truhlářská</t>
  </si>
  <si>
    <t>LED svítidlo, 8 W, 2700 K, IP 66</t>
  </si>
  <si>
    <t>Stožár 6 m, bezpaticový</t>
  </si>
  <si>
    <t>Stožárová svorkovnice vč. pojistky</t>
  </si>
  <si>
    <t>Kabel CYKY 4x10mm</t>
  </si>
  <si>
    <t xml:space="preserve">Betonový základ stožáru  typu: 6m, včetně průchodek pro kabely, beton typ C16/20, </t>
  </si>
  <si>
    <t>Kabelová rýha 60x80 cm (šxh), ruční výkop, zemina tř.4, zához, zhutnění - ručně</t>
  </si>
  <si>
    <r>
      <t>Ruční</t>
    </r>
    <r>
      <rPr>
        <sz val="10"/>
        <color theme="1"/>
        <rFont val="Calibri"/>
        <family val="2"/>
        <scheme val="minor"/>
      </rPr>
      <t xml:space="preserve"> výkop pro základ stožáru, zemina tř.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</si>
</sst>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00000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</borders>
  <cellStyleXfs count="54">
    <xf numFmtId="0" fontId="0" fillId="0" borderId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 applyBorder="0" applyProtection="0"/>
    <xf numFmtId="0" fontId="4" fillId="0" borderId="0"/>
    <xf numFmtId="44" fontId="4" fillId="0" borderId="0" applyFont="0" applyFill="0" applyBorder="0" applyAlignment="0" applyProtection="0"/>
    <xf numFmtId="0" fontId="14" fillId="0" borderId="0" applyNumberFormat="0" applyFill="0" applyBorder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8" applyNumberFormat="0" applyAlignment="0" applyProtection="0"/>
    <xf numFmtId="0" fontId="25" fillId="8" borderId="9" applyNumberFormat="0" applyAlignment="0" applyProtection="0"/>
    <xf numFmtId="0" fontId="26" fillId="8" borderId="8" applyNumberFormat="0" applyAlignment="0" applyProtection="0"/>
    <xf numFmtId="0" fontId="27" fillId="0" borderId="10" applyNumberFormat="0" applyFill="0" applyAlignment="0" applyProtection="0"/>
    <xf numFmtId="0" fontId="28" fillId="9" borderId="11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2" applyNumberFormat="0" applyFont="0" applyAlignment="0" applyProtection="0"/>
  </cellStyleXfs>
  <cellXfs count="65">
    <xf numFmtId="0" fontId="0" fillId="0" borderId="0" xfId="0"/>
    <xf numFmtId="49" fontId="9" fillId="2" borderId="2" xfId="2" applyNumberFormat="1" applyFont="1" applyFill="1" applyBorder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44" fontId="8" fillId="0" borderId="2" xfId="1" applyFont="1" applyBorder="1" applyAlignment="1">
      <alignment horizontal="center" vertical="center"/>
    </xf>
    <xf numFmtId="44" fontId="8" fillId="0" borderId="0" xfId="1" applyFont="1" applyFill="1" applyBorder="1" applyAlignment="1">
      <alignment horizontal="center" vertical="center"/>
    </xf>
    <xf numFmtId="0" fontId="12" fillId="0" borderId="0" xfId="5" applyFont="1" applyAlignment="1">
      <alignment vertical="center"/>
    </xf>
    <xf numFmtId="0" fontId="9" fillId="2" borderId="2" xfId="2" applyFont="1" applyFill="1" applyBorder="1" applyAlignment="1">
      <alignment vertical="center"/>
    </xf>
    <xf numFmtId="0" fontId="8" fillId="2" borderId="2" xfId="2" applyFont="1" applyFill="1" applyBorder="1" applyAlignment="1">
      <alignment horizontal="center" vertical="center"/>
    </xf>
    <xf numFmtId="44" fontId="8" fillId="2" borderId="2" xfId="1" applyFont="1" applyFill="1" applyBorder="1" applyAlignment="1">
      <alignment vertical="center"/>
    </xf>
    <xf numFmtId="44" fontId="8" fillId="2" borderId="2" xfId="1" applyFont="1" applyFill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44" fontId="8" fillId="0" borderId="0" xfId="1" applyFont="1" applyAlignment="1">
      <alignment vertical="center"/>
    </xf>
    <xf numFmtId="44" fontId="8" fillId="0" borderId="0" xfId="1" applyFont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44" fontId="8" fillId="0" borderId="3" xfId="1" applyFont="1" applyBorder="1" applyAlignment="1">
      <alignment vertical="center"/>
    </xf>
    <xf numFmtId="44" fontId="9" fillId="2" borderId="2" xfId="2" applyNumberFormat="1" applyFont="1" applyFill="1" applyBorder="1" applyAlignment="1">
      <alignment vertical="center"/>
    </xf>
    <xf numFmtId="44" fontId="9" fillId="2" borderId="2" xfId="1" applyFont="1" applyFill="1" applyBorder="1" applyAlignment="1">
      <alignment vertical="center"/>
    </xf>
    <xf numFmtId="0" fontId="11" fillId="0" borderId="0" xfId="2" applyFont="1" applyAlignment="1">
      <alignment vertical="center" wrapText="1"/>
    </xf>
    <xf numFmtId="14" fontId="11" fillId="0" borderId="4" xfId="2" applyNumberFormat="1" applyFont="1" applyBorder="1" applyAlignment="1">
      <alignment horizontal="left" vertical="center" wrapText="1"/>
    </xf>
    <xf numFmtId="0" fontId="8" fillId="0" borderId="4" xfId="2" applyFont="1" applyBorder="1" applyAlignment="1">
      <alignment horizontal="center" vertical="center"/>
    </xf>
    <xf numFmtId="44" fontId="8" fillId="0" borderId="4" xfId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44" fontId="8" fillId="0" borderId="3" xfId="1" applyFont="1" applyFill="1" applyBorder="1" applyAlignment="1">
      <alignment vertical="center"/>
    </xf>
    <xf numFmtId="0" fontId="12" fillId="0" borderId="0" xfId="5" applyFont="1" applyAlignment="1">
      <alignment horizontal="left" vertical="top" wrapText="1"/>
    </xf>
    <xf numFmtId="0" fontId="15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49" fontId="8" fillId="0" borderId="2" xfId="2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2" xfId="2" applyFont="1" applyFill="1" applyBorder="1" applyAlignment="1">
      <alignment vertical="center"/>
    </xf>
    <xf numFmtId="0" fontId="8" fillId="3" borderId="2" xfId="2" applyFont="1" applyFill="1" applyBorder="1" applyAlignment="1">
      <alignment vertical="center" wrapText="1"/>
    </xf>
    <xf numFmtId="0" fontId="33" fillId="0" borderId="0" xfId="5" applyFont="1" applyAlignment="1">
      <alignment vertical="center"/>
    </xf>
    <xf numFmtId="0" fontId="9" fillId="0" borderId="0" xfId="0" applyFont="1" applyAlignment="1">
      <alignment vertical="center"/>
    </xf>
    <xf numFmtId="49" fontId="9" fillId="2" borderId="2" xfId="2" applyNumberFormat="1" applyFont="1" applyFill="1" applyBorder="1" applyAlignment="1">
      <alignment vertical="center" wrapText="1"/>
    </xf>
    <xf numFmtId="1" fontId="8" fillId="0" borderId="2" xfId="0" applyNumberFormat="1" applyFont="1" applyBorder="1" applyAlignment="1">
      <alignment horizontal="center" vertical="center"/>
    </xf>
    <xf numFmtId="0" fontId="8" fillId="3" borderId="2" xfId="0" applyFont="1" applyFill="1" applyBorder="1"/>
    <xf numFmtId="0" fontId="12" fillId="3" borderId="2" xfId="2" applyFont="1" applyFill="1" applyBorder="1" applyAlignment="1">
      <alignment vertical="center" wrapText="1"/>
    </xf>
    <xf numFmtId="1" fontId="15" fillId="0" borderId="2" xfId="0" applyNumberFormat="1" applyFont="1" applyBorder="1" applyAlignment="1">
      <alignment horizontal="center"/>
    </xf>
    <xf numFmtId="44" fontId="8" fillId="0" borderId="4" xfId="1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4" fontId="8" fillId="0" borderId="4" xfId="1" applyFont="1" applyBorder="1" applyAlignment="1">
      <alignment horizontal="left" vertical="center"/>
    </xf>
    <xf numFmtId="49" fontId="10" fillId="2" borderId="2" xfId="2" applyNumberFormat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164" fontId="34" fillId="0" borderId="14" xfId="0" applyNumberFormat="1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12" fillId="0" borderId="0" xfId="5" applyFont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8" fillId="35" borderId="1" xfId="1" applyFont="1" applyFill="1" applyBorder="1" applyAlignment="1">
      <alignment vertical="center"/>
    </xf>
    <xf numFmtId="44" fontId="8" fillId="35" borderId="2" xfId="1" applyFont="1" applyFill="1" applyBorder="1" applyAlignment="1">
      <alignment vertical="center"/>
    </xf>
    <xf numFmtId="44" fontId="8" fillId="35" borderId="2" xfId="1" applyFont="1" applyFill="1" applyBorder="1" applyAlignment="1">
      <alignment horizontal="center" vertical="center"/>
    </xf>
    <xf numFmtId="44" fontId="8" fillId="35" borderId="2" xfId="1" applyFont="1" applyFill="1" applyBorder="1" applyAlignment="1">
      <alignment horizontal="center"/>
    </xf>
  </cellXfs>
  <cellStyles count="54">
    <cellStyle name="20 % – Zvýraznění1" xfId="29" builtinId="30" customBuiltin="1"/>
    <cellStyle name="20 % – Zvýraznění2" xfId="33" builtinId="34" customBuiltin="1"/>
    <cellStyle name="20 % – Zvýraznění3" xfId="37" builtinId="38" customBuiltin="1"/>
    <cellStyle name="20 % – Zvýraznění4" xfId="41" builtinId="42" customBuiltin="1"/>
    <cellStyle name="20 % – Zvýraznění5" xfId="45" builtinId="46" customBuiltin="1"/>
    <cellStyle name="20 % – Zvýraznění6" xfId="49" builtinId="50" customBuiltin="1"/>
    <cellStyle name="40 % – Zvýraznění1" xfId="30" builtinId="31" customBuiltin="1"/>
    <cellStyle name="40 % – Zvýraznění2" xfId="34" builtinId="35" customBuiltin="1"/>
    <cellStyle name="40 % – Zvýraznění3" xfId="38" builtinId="39" customBuiltin="1"/>
    <cellStyle name="40 % – Zvýraznění4" xfId="42" builtinId="43" customBuiltin="1"/>
    <cellStyle name="40 % – Zvýraznění5" xfId="46" builtinId="47" customBuiltin="1"/>
    <cellStyle name="40 % – Zvýraznění6" xfId="50" builtinId="51" customBuiltin="1"/>
    <cellStyle name="60 % – Zvýraznění1" xfId="31" builtinId="32" customBuiltin="1"/>
    <cellStyle name="60 % – Zvýraznění2" xfId="35" builtinId="36" customBuiltin="1"/>
    <cellStyle name="60 % – Zvýraznění3" xfId="39" builtinId="40" customBuiltin="1"/>
    <cellStyle name="60 % – Zvýraznění4" xfId="43" builtinId="44" customBuiltin="1"/>
    <cellStyle name="60 % – Zvýraznění5" xfId="47" builtinId="48" customBuiltin="1"/>
    <cellStyle name="60 % – Zvýraznění6" xfId="51" builtinId="52" customBuiltin="1"/>
    <cellStyle name="Celkem" xfId="27" builtinId="25" customBuiltin="1"/>
    <cellStyle name="Kontrolní buňka" xfId="24" builtinId="23" customBuiltin="1"/>
    <cellStyle name="Měna" xfId="1" builtinId="4"/>
    <cellStyle name="Měna 2" xfId="6"/>
    <cellStyle name="Měna 3" xfId="8"/>
    <cellStyle name="Nadpis 1" xfId="13" builtinId="16" customBuiltin="1"/>
    <cellStyle name="Nadpis 2" xfId="14" builtinId="17" customBuiltin="1"/>
    <cellStyle name="Nadpis 3" xfId="15" builtinId="18" customBuiltin="1"/>
    <cellStyle name="Nadpis 4" xfId="16" builtinId="19" customBuiltin="1"/>
    <cellStyle name="Název" xfId="12" builtinId="15" customBuiltin="1"/>
    <cellStyle name="Neutrální" xfId="19" builtinId="28" customBuiltin="1"/>
    <cellStyle name="Normální" xfId="0" builtinId="0"/>
    <cellStyle name="Normální 17" xfId="2"/>
    <cellStyle name="Normální 17 2" xfId="9"/>
    <cellStyle name="Normální 17 5" xfId="11"/>
    <cellStyle name="Normální 18" xfId="3"/>
    <cellStyle name="Normální 18 2" xfId="10"/>
    <cellStyle name="Normální 2" xfId="5"/>
    <cellStyle name="Normální 22 2" xfId="7"/>
    <cellStyle name="Normální 3" xfId="52"/>
    <cellStyle name="Pivot Table Value" xfId="4"/>
    <cellStyle name="Poznámka 2" xfId="53"/>
    <cellStyle name="Propojená buňka" xfId="23" builtinId="24" customBuiltin="1"/>
    <cellStyle name="Správně" xfId="17" builtinId="26" customBuiltin="1"/>
    <cellStyle name="Špatně" xfId="18" builtinId="27" customBuiltin="1"/>
    <cellStyle name="Text upozornění" xfId="25" builtinId="11" customBuiltin="1"/>
    <cellStyle name="Vstup" xfId="20" builtinId="20" customBuiltin="1"/>
    <cellStyle name="Výpočet" xfId="22" builtinId="22" customBuiltin="1"/>
    <cellStyle name="Výstup" xfId="21" builtinId="21" customBuiltin="1"/>
    <cellStyle name="Vysvětlující text" xfId="26" builtinId="53" customBuiltin="1"/>
    <cellStyle name="Zvýraznění 1" xfId="28" builtinId="29" customBuiltin="1"/>
    <cellStyle name="Zvýraznění 2" xfId="32" builtinId="33" customBuiltin="1"/>
    <cellStyle name="Zvýraznění 3" xfId="36" builtinId="37" customBuiltin="1"/>
    <cellStyle name="Zvýraznění 4" xfId="40" builtinId="41" customBuiltin="1"/>
    <cellStyle name="Zvýraznění 5" xfId="44" builtinId="45" customBuiltin="1"/>
    <cellStyle name="Zvýraznění 6" xfId="4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0"/>
  <sheetViews>
    <sheetView tabSelected="1" zoomScaleNormal="100" workbookViewId="0">
      <selection activeCell="F8" sqref="F8"/>
    </sheetView>
  </sheetViews>
  <sheetFormatPr defaultColWidth="9.140625" defaultRowHeight="12.75" x14ac:dyDescent="0.25"/>
  <cols>
    <col min="1" max="1" width="3.140625" style="6" customWidth="1"/>
    <col min="2" max="2" width="7.85546875" style="5" customWidth="1"/>
    <col min="3" max="3" width="78.42578125" style="6" customWidth="1"/>
    <col min="4" max="4" width="8.7109375" style="6" bestFit="1" customWidth="1"/>
    <col min="5" max="5" width="8.85546875" style="6" customWidth="1"/>
    <col min="6" max="6" width="15.140625" style="6" bestFit="1" customWidth="1"/>
    <col min="7" max="7" width="17.28515625" style="6" bestFit="1" customWidth="1"/>
    <col min="8" max="8" width="15.140625" style="6" bestFit="1" customWidth="1"/>
    <col min="9" max="9" width="15.140625" style="6" customWidth="1"/>
    <col min="10" max="16384" width="9.140625" style="6"/>
  </cols>
  <sheetData>
    <row r="2" spans="2:11" ht="15.75" x14ac:dyDescent="0.25">
      <c r="B2" s="41" t="s">
        <v>68</v>
      </c>
      <c r="C2" s="40" t="s">
        <v>124</v>
      </c>
      <c r="D2" s="40"/>
      <c r="F2" s="11"/>
      <c r="G2" s="11"/>
      <c r="H2" s="11"/>
      <c r="I2" s="11"/>
    </row>
    <row r="3" spans="2:11" ht="12.75" customHeight="1" x14ac:dyDescent="0.25">
      <c r="B3" s="58"/>
      <c r="C3" s="58"/>
      <c r="D3" s="58"/>
      <c r="E3" s="58"/>
      <c r="F3" s="58"/>
      <c r="G3" s="58"/>
      <c r="H3" s="58"/>
      <c r="I3" s="30"/>
    </row>
    <row r="4" spans="2:11" ht="14.45" customHeight="1" x14ac:dyDescent="0.25">
      <c r="B4" s="42"/>
      <c r="C4" s="42" t="s">
        <v>67</v>
      </c>
      <c r="D4" s="42"/>
      <c r="E4" s="42"/>
      <c r="F4" s="42"/>
      <c r="G4" s="42"/>
      <c r="H4" s="42"/>
      <c r="I4" s="42"/>
    </row>
    <row r="5" spans="2:11" ht="12.75" customHeight="1" x14ac:dyDescent="0.25">
      <c r="B5" s="52" t="s">
        <v>0</v>
      </c>
      <c r="C5" s="53" t="s">
        <v>1</v>
      </c>
      <c r="D5" s="53" t="s">
        <v>2</v>
      </c>
      <c r="E5" s="53" t="s">
        <v>3</v>
      </c>
      <c r="F5" s="59" t="s">
        <v>5</v>
      </c>
      <c r="G5" s="59" t="s">
        <v>4</v>
      </c>
      <c r="H5" s="59" t="s">
        <v>20</v>
      </c>
      <c r="I5" s="59" t="s">
        <v>21</v>
      </c>
    </row>
    <row r="6" spans="2:11" ht="12.75" customHeight="1" x14ac:dyDescent="0.25">
      <c r="B6" s="52"/>
      <c r="C6" s="53"/>
      <c r="D6" s="53"/>
      <c r="E6" s="53"/>
      <c r="F6" s="60"/>
      <c r="G6" s="60"/>
      <c r="H6" s="60"/>
      <c r="I6" s="60"/>
    </row>
    <row r="7" spans="2:11" x14ac:dyDescent="0.25">
      <c r="B7" s="1" t="s">
        <v>6</v>
      </c>
      <c r="C7" s="12" t="s">
        <v>7</v>
      </c>
      <c r="D7" s="13"/>
      <c r="E7" s="13"/>
      <c r="F7" s="14"/>
      <c r="G7" s="15"/>
      <c r="H7" s="15"/>
      <c r="I7" s="15"/>
    </row>
    <row r="8" spans="2:11" x14ac:dyDescent="0.25">
      <c r="B8" s="35" t="s">
        <v>8</v>
      </c>
      <c r="C8" s="37" t="s">
        <v>125</v>
      </c>
      <c r="D8" s="7">
        <v>3</v>
      </c>
      <c r="E8" s="8" t="s">
        <v>26</v>
      </c>
      <c r="F8" s="61"/>
      <c r="G8" s="4">
        <f t="shared" ref="G8" si="0">F8*D8</f>
        <v>0</v>
      </c>
      <c r="H8" s="4">
        <f t="shared" ref="H8" si="1">G8*0.21</f>
        <v>0</v>
      </c>
      <c r="I8" s="4">
        <f t="shared" ref="I8" si="2">G8*1.21</f>
        <v>0</v>
      </c>
      <c r="K8" s="50"/>
    </row>
    <row r="9" spans="2:11" x14ac:dyDescent="0.25">
      <c r="B9" s="35" t="s">
        <v>23</v>
      </c>
      <c r="C9" s="37" t="s">
        <v>126</v>
      </c>
      <c r="D9" s="7">
        <v>2</v>
      </c>
      <c r="E9" s="8" t="s">
        <v>26</v>
      </c>
      <c r="F9" s="61"/>
      <c r="G9" s="4">
        <f t="shared" ref="G9" si="3">F9*D9</f>
        <v>0</v>
      </c>
      <c r="H9" s="4">
        <f t="shared" ref="H9" si="4">G9*0.21</f>
        <v>0</v>
      </c>
      <c r="I9" s="4">
        <f t="shared" ref="I9" si="5">G9*1.21</f>
        <v>0</v>
      </c>
    </row>
    <row r="10" spans="2:11" x14ac:dyDescent="0.2">
      <c r="B10" s="35" t="s">
        <v>73</v>
      </c>
      <c r="C10" s="44" t="s">
        <v>115</v>
      </c>
      <c r="D10" s="7">
        <f>(SUM(D9:D9)*6)+6</f>
        <v>18</v>
      </c>
      <c r="E10" s="8" t="s">
        <v>27</v>
      </c>
      <c r="F10" s="61"/>
      <c r="G10" s="4">
        <f t="shared" ref="G10:G21" si="6">F10*D10</f>
        <v>0</v>
      </c>
      <c r="H10" s="4">
        <f t="shared" ref="H10:H21" si="7">G10*0.21</f>
        <v>0</v>
      </c>
      <c r="I10" s="4">
        <f t="shared" ref="I10:I21" si="8">G10*1.21</f>
        <v>0</v>
      </c>
    </row>
    <row r="11" spans="2:11" x14ac:dyDescent="0.25">
      <c r="B11" s="35" t="s">
        <v>90</v>
      </c>
      <c r="C11" s="37" t="s">
        <v>127</v>
      </c>
      <c r="D11" s="7">
        <f>SUM(D9:D9)</f>
        <v>2</v>
      </c>
      <c r="E11" s="8" t="s">
        <v>26</v>
      </c>
      <c r="F11" s="61"/>
      <c r="G11" s="4">
        <f t="shared" si="6"/>
        <v>0</v>
      </c>
      <c r="H11" s="4">
        <f t="shared" si="7"/>
        <v>0</v>
      </c>
      <c r="I11" s="4">
        <f t="shared" si="8"/>
        <v>0</v>
      </c>
    </row>
    <row r="12" spans="2:11" x14ac:dyDescent="0.25">
      <c r="B12" s="35" t="s">
        <v>91</v>
      </c>
      <c r="C12" s="37" t="s">
        <v>128</v>
      </c>
      <c r="D12" s="7">
        <v>93</v>
      </c>
      <c r="E12" s="8" t="s">
        <v>27</v>
      </c>
      <c r="F12" s="61"/>
      <c r="G12" s="4">
        <f t="shared" si="6"/>
        <v>0</v>
      </c>
      <c r="H12" s="4">
        <f t="shared" si="7"/>
        <v>0</v>
      </c>
      <c r="I12" s="4">
        <f t="shared" si="8"/>
        <v>0</v>
      </c>
    </row>
    <row r="13" spans="2:11" x14ac:dyDescent="0.25">
      <c r="B13" s="35" t="s">
        <v>92</v>
      </c>
      <c r="C13" s="37" t="s">
        <v>72</v>
      </c>
      <c r="D13" s="7">
        <v>84</v>
      </c>
      <c r="E13" s="8" t="s">
        <v>27</v>
      </c>
      <c r="F13" s="61"/>
      <c r="G13" s="4">
        <f t="shared" si="6"/>
        <v>0</v>
      </c>
      <c r="H13" s="4">
        <f t="shared" si="7"/>
        <v>0</v>
      </c>
      <c r="I13" s="4">
        <f t="shared" si="8"/>
        <v>0</v>
      </c>
    </row>
    <row r="14" spans="2:11" x14ac:dyDescent="0.25">
      <c r="B14" s="35" t="s">
        <v>93</v>
      </c>
      <c r="C14" s="37" t="s">
        <v>61</v>
      </c>
      <c r="D14" s="7">
        <v>78</v>
      </c>
      <c r="E14" s="8" t="s">
        <v>27</v>
      </c>
      <c r="F14" s="61"/>
      <c r="G14" s="4">
        <f t="shared" si="6"/>
        <v>0</v>
      </c>
      <c r="H14" s="4">
        <f t="shared" si="7"/>
        <v>0</v>
      </c>
      <c r="I14" s="4">
        <f t="shared" si="8"/>
        <v>0</v>
      </c>
    </row>
    <row r="15" spans="2:11" x14ac:dyDescent="0.25">
      <c r="B15" s="35" t="s">
        <v>94</v>
      </c>
      <c r="C15" s="37" t="s">
        <v>69</v>
      </c>
      <c r="D15" s="7">
        <v>32</v>
      </c>
      <c r="E15" s="8" t="s">
        <v>27</v>
      </c>
      <c r="F15" s="61"/>
      <c r="G15" s="4">
        <f t="shared" ref="G15" si="9">F15*D15</f>
        <v>0</v>
      </c>
      <c r="H15" s="4">
        <f t="shared" ref="H15" si="10">G15*0.21</f>
        <v>0</v>
      </c>
      <c r="I15" s="4">
        <f t="shared" ref="I15" si="11">G15*1.21</f>
        <v>0</v>
      </c>
    </row>
    <row r="16" spans="2:11" x14ac:dyDescent="0.25">
      <c r="B16" s="35" t="s">
        <v>95</v>
      </c>
      <c r="C16" s="37" t="s">
        <v>28</v>
      </c>
      <c r="D16" s="7">
        <v>78</v>
      </c>
      <c r="E16" s="8" t="s">
        <v>27</v>
      </c>
      <c r="F16" s="61"/>
      <c r="G16" s="4">
        <f t="shared" si="6"/>
        <v>0</v>
      </c>
      <c r="H16" s="4">
        <f t="shared" si="7"/>
        <v>0</v>
      </c>
      <c r="I16" s="4">
        <f t="shared" si="8"/>
        <v>0</v>
      </c>
    </row>
    <row r="17" spans="2:9" x14ac:dyDescent="0.25">
      <c r="B17" s="35" t="s">
        <v>96</v>
      </c>
      <c r="C17" s="37" t="s">
        <v>44</v>
      </c>
      <c r="D17" s="7">
        <f>SUM(D9:D9)</f>
        <v>2</v>
      </c>
      <c r="E17" s="8" t="s">
        <v>26</v>
      </c>
      <c r="F17" s="61"/>
      <c r="G17" s="4">
        <f t="shared" si="6"/>
        <v>0</v>
      </c>
      <c r="H17" s="4">
        <f t="shared" si="7"/>
        <v>0</v>
      </c>
      <c r="I17" s="4">
        <f t="shared" si="8"/>
        <v>0</v>
      </c>
    </row>
    <row r="18" spans="2:9" x14ac:dyDescent="0.25">
      <c r="B18" s="35" t="s">
        <v>97</v>
      </c>
      <c r="C18" s="37" t="s">
        <v>45</v>
      </c>
      <c r="D18" s="43">
        <f>(D16/25)+(SUM(D9:D9)*2)</f>
        <v>7.12</v>
      </c>
      <c r="E18" s="8" t="s">
        <v>26</v>
      </c>
      <c r="F18" s="61"/>
      <c r="G18" s="4">
        <f t="shared" si="6"/>
        <v>0</v>
      </c>
      <c r="H18" s="4">
        <f t="shared" si="7"/>
        <v>0</v>
      </c>
      <c r="I18" s="4">
        <f t="shared" si="8"/>
        <v>0</v>
      </c>
    </row>
    <row r="19" spans="2:9" x14ac:dyDescent="0.25">
      <c r="B19" s="35" t="s">
        <v>98</v>
      </c>
      <c r="C19" s="37" t="s">
        <v>53</v>
      </c>
      <c r="D19" s="7">
        <f>D17</f>
        <v>2</v>
      </c>
      <c r="E19" s="8" t="s">
        <v>26</v>
      </c>
      <c r="F19" s="61"/>
      <c r="G19" s="4">
        <f t="shared" si="6"/>
        <v>0</v>
      </c>
      <c r="H19" s="4">
        <f t="shared" si="7"/>
        <v>0</v>
      </c>
      <c r="I19" s="4">
        <f t="shared" si="8"/>
        <v>0</v>
      </c>
    </row>
    <row r="20" spans="2:9" x14ac:dyDescent="0.25">
      <c r="B20" s="35" t="s">
        <v>99</v>
      </c>
      <c r="C20" s="37" t="s">
        <v>46</v>
      </c>
      <c r="D20" s="7">
        <f>2*(D11)+5</f>
        <v>9</v>
      </c>
      <c r="E20" s="8" t="s">
        <v>26</v>
      </c>
      <c r="F20" s="61"/>
      <c r="G20" s="4">
        <f t="shared" si="6"/>
        <v>0</v>
      </c>
      <c r="H20" s="4">
        <f t="shared" si="7"/>
        <v>0</v>
      </c>
      <c r="I20" s="4">
        <f t="shared" si="8"/>
        <v>0</v>
      </c>
    </row>
    <row r="21" spans="2:9" x14ac:dyDescent="0.25">
      <c r="B21" s="35" t="s">
        <v>100</v>
      </c>
      <c r="C21" s="37" t="s">
        <v>47</v>
      </c>
      <c r="D21" s="7">
        <v>0.5</v>
      </c>
      <c r="E21" s="8" t="s">
        <v>101</v>
      </c>
      <c r="F21" s="61"/>
      <c r="G21" s="4">
        <f t="shared" si="6"/>
        <v>0</v>
      </c>
      <c r="H21" s="4">
        <f t="shared" si="7"/>
        <v>0</v>
      </c>
      <c r="I21" s="4">
        <f t="shared" si="8"/>
        <v>0</v>
      </c>
    </row>
    <row r="22" spans="2:9" x14ac:dyDescent="0.25">
      <c r="B22" s="2"/>
      <c r="C22" s="16"/>
      <c r="D22" s="17"/>
      <c r="E22" s="17"/>
      <c r="F22" s="18"/>
      <c r="G22" s="19"/>
      <c r="H22" s="19"/>
      <c r="I22" s="19"/>
    </row>
    <row r="23" spans="2:9" x14ac:dyDescent="0.25">
      <c r="B23" s="1" t="s">
        <v>9</v>
      </c>
      <c r="C23" s="12" t="s">
        <v>10</v>
      </c>
      <c r="D23" s="13"/>
      <c r="E23" s="13"/>
      <c r="F23" s="13"/>
      <c r="G23" s="15"/>
      <c r="H23" s="15"/>
      <c r="I23" s="15"/>
    </row>
    <row r="24" spans="2:9" x14ac:dyDescent="0.25">
      <c r="B24" s="34" t="s">
        <v>11</v>
      </c>
      <c r="C24" s="38" t="s">
        <v>88</v>
      </c>
      <c r="D24" s="8">
        <f>D17</f>
        <v>2</v>
      </c>
      <c r="E24" s="8" t="s">
        <v>26</v>
      </c>
      <c r="F24" s="62"/>
      <c r="G24" s="9">
        <f t="shared" ref="G24" si="12">F24*D24</f>
        <v>0</v>
      </c>
      <c r="H24" s="9">
        <f t="shared" ref="H24" si="13">G24*0.21</f>
        <v>0</v>
      </c>
      <c r="I24" s="9">
        <f t="shared" ref="I24" si="14">G24*1.21</f>
        <v>0</v>
      </c>
    </row>
    <row r="25" spans="2:9" x14ac:dyDescent="0.25">
      <c r="B25" s="34" t="s">
        <v>12</v>
      </c>
      <c r="C25" s="38" t="s">
        <v>29</v>
      </c>
      <c r="D25" s="8">
        <f>SUM(D8:D8)</f>
        <v>3</v>
      </c>
      <c r="E25" s="8" t="s">
        <v>26</v>
      </c>
      <c r="F25" s="62"/>
      <c r="G25" s="9">
        <f t="shared" ref="G25:G37" si="15">F25*D25</f>
        <v>0</v>
      </c>
      <c r="H25" s="9">
        <f t="shared" ref="H25:H37" si="16">G25*0.21</f>
        <v>0</v>
      </c>
      <c r="I25" s="9">
        <f t="shared" ref="I25:I37" si="17">G25*1.21</f>
        <v>0</v>
      </c>
    </row>
    <row r="26" spans="2:9" x14ac:dyDescent="0.25">
      <c r="B26" s="34" t="s">
        <v>22</v>
      </c>
      <c r="C26" s="38" t="s">
        <v>30</v>
      </c>
      <c r="D26" s="7">
        <f>D10</f>
        <v>18</v>
      </c>
      <c r="E26" s="8" t="s">
        <v>27</v>
      </c>
      <c r="F26" s="62"/>
      <c r="G26" s="9">
        <f t="shared" si="15"/>
        <v>0</v>
      </c>
      <c r="H26" s="9">
        <f t="shared" si="16"/>
        <v>0</v>
      </c>
      <c r="I26" s="9">
        <f t="shared" si="17"/>
        <v>0</v>
      </c>
    </row>
    <row r="27" spans="2:9" x14ac:dyDescent="0.25">
      <c r="B27" s="34" t="s">
        <v>89</v>
      </c>
      <c r="C27" s="38" t="s">
        <v>31</v>
      </c>
      <c r="D27" s="8">
        <f>D24+2</f>
        <v>4</v>
      </c>
      <c r="E27" s="8" t="s">
        <v>26</v>
      </c>
      <c r="F27" s="62"/>
      <c r="G27" s="9">
        <f t="shared" si="15"/>
        <v>0</v>
      </c>
      <c r="H27" s="9">
        <f t="shared" si="16"/>
        <v>0</v>
      </c>
      <c r="I27" s="9">
        <f>G27*1.21</f>
        <v>0</v>
      </c>
    </row>
    <row r="28" spans="2:9" x14ac:dyDescent="0.25">
      <c r="B28" s="34" t="s">
        <v>32</v>
      </c>
      <c r="C28" s="39" t="s">
        <v>129</v>
      </c>
      <c r="D28" s="49">
        <f>0.75*(D9+1)</f>
        <v>2.25</v>
      </c>
      <c r="E28" s="48" t="s">
        <v>42</v>
      </c>
      <c r="F28" s="63"/>
      <c r="G28" s="9">
        <f t="shared" si="15"/>
        <v>0</v>
      </c>
      <c r="H28" s="9">
        <f t="shared" si="16"/>
        <v>0</v>
      </c>
      <c r="I28" s="9">
        <f t="shared" si="17"/>
        <v>0</v>
      </c>
    </row>
    <row r="29" spans="2:9" x14ac:dyDescent="0.2">
      <c r="B29" s="34" t="s">
        <v>54</v>
      </c>
      <c r="C29" s="39" t="s">
        <v>70</v>
      </c>
      <c r="D29" s="46">
        <f>D17+1</f>
        <v>3</v>
      </c>
      <c r="E29" s="31" t="s">
        <v>26</v>
      </c>
      <c r="F29" s="62"/>
      <c r="G29" s="9">
        <f t="shared" si="15"/>
        <v>0</v>
      </c>
      <c r="H29" s="9">
        <f t="shared" si="16"/>
        <v>0</v>
      </c>
      <c r="I29" s="9">
        <f t="shared" si="17"/>
        <v>0</v>
      </c>
    </row>
    <row r="30" spans="2:9" x14ac:dyDescent="0.2">
      <c r="B30" s="34" t="s">
        <v>33</v>
      </c>
      <c r="C30" s="39" t="s">
        <v>71</v>
      </c>
      <c r="D30" s="46">
        <f>D17+1</f>
        <v>3</v>
      </c>
      <c r="E30" s="31" t="s">
        <v>26</v>
      </c>
      <c r="F30" s="62"/>
      <c r="G30" s="9">
        <f t="shared" si="15"/>
        <v>0</v>
      </c>
      <c r="H30" s="9">
        <f t="shared" si="16"/>
        <v>0</v>
      </c>
      <c r="I30" s="9">
        <f t="shared" si="17"/>
        <v>0</v>
      </c>
    </row>
    <row r="31" spans="2:9" x14ac:dyDescent="0.25">
      <c r="B31" s="34" t="s">
        <v>34</v>
      </c>
      <c r="C31" s="39" t="s">
        <v>116</v>
      </c>
      <c r="D31" s="7">
        <f>D12</f>
        <v>93</v>
      </c>
      <c r="E31" s="8" t="s">
        <v>27</v>
      </c>
      <c r="F31" s="62"/>
      <c r="G31" s="9">
        <f t="shared" si="15"/>
        <v>0</v>
      </c>
      <c r="H31" s="9">
        <f t="shared" si="16"/>
        <v>0</v>
      </c>
      <c r="I31" s="9">
        <f t="shared" si="17"/>
        <v>0</v>
      </c>
    </row>
    <row r="32" spans="2:9" x14ac:dyDescent="0.25">
      <c r="B32" s="34" t="s">
        <v>55</v>
      </c>
      <c r="C32" s="39" t="s">
        <v>43</v>
      </c>
      <c r="D32" s="8">
        <f>D13</f>
        <v>84</v>
      </c>
      <c r="E32" s="8" t="s">
        <v>27</v>
      </c>
      <c r="F32" s="62"/>
      <c r="G32" s="9">
        <f t="shared" si="15"/>
        <v>0</v>
      </c>
      <c r="H32" s="9">
        <f t="shared" si="16"/>
        <v>0</v>
      </c>
      <c r="I32" s="9">
        <f t="shared" si="17"/>
        <v>0</v>
      </c>
    </row>
    <row r="33" spans="2:11" x14ac:dyDescent="0.25">
      <c r="B33" s="34" t="s">
        <v>56</v>
      </c>
      <c r="C33" s="37" t="s">
        <v>44</v>
      </c>
      <c r="D33" s="7">
        <f>D17</f>
        <v>2</v>
      </c>
      <c r="E33" s="8" t="s">
        <v>26</v>
      </c>
      <c r="F33" s="62"/>
      <c r="G33" s="9">
        <f t="shared" si="15"/>
        <v>0</v>
      </c>
      <c r="H33" s="9">
        <f t="shared" si="16"/>
        <v>0</v>
      </c>
      <c r="I33" s="9">
        <f t="shared" si="17"/>
        <v>0</v>
      </c>
    </row>
    <row r="34" spans="2:11" x14ac:dyDescent="0.25">
      <c r="B34" s="34" t="s">
        <v>57</v>
      </c>
      <c r="C34" s="37" t="s">
        <v>45</v>
      </c>
      <c r="D34" s="43">
        <f>D18</f>
        <v>7.12</v>
      </c>
      <c r="E34" s="8" t="s">
        <v>26</v>
      </c>
      <c r="F34" s="62"/>
      <c r="G34" s="9">
        <f t="shared" si="15"/>
        <v>0</v>
      </c>
      <c r="H34" s="9">
        <f t="shared" si="16"/>
        <v>0</v>
      </c>
      <c r="I34" s="9">
        <f t="shared" si="17"/>
        <v>0</v>
      </c>
    </row>
    <row r="35" spans="2:11" x14ac:dyDescent="0.25">
      <c r="B35" s="34" t="s">
        <v>58</v>
      </c>
      <c r="C35" s="37" t="s">
        <v>53</v>
      </c>
      <c r="D35" s="7">
        <f>D19</f>
        <v>2</v>
      </c>
      <c r="E35" s="8" t="s">
        <v>26</v>
      </c>
      <c r="F35" s="62"/>
      <c r="G35" s="9">
        <f t="shared" si="15"/>
        <v>0</v>
      </c>
      <c r="H35" s="9">
        <f t="shared" si="16"/>
        <v>0</v>
      </c>
      <c r="I35" s="9">
        <f t="shared" si="17"/>
        <v>0</v>
      </c>
    </row>
    <row r="36" spans="2:11" x14ac:dyDescent="0.25">
      <c r="B36" s="34" t="s">
        <v>59</v>
      </c>
      <c r="C36" s="37" t="s">
        <v>46</v>
      </c>
      <c r="D36" s="7">
        <f>D20</f>
        <v>9</v>
      </c>
      <c r="E36" s="8" t="s">
        <v>26</v>
      </c>
      <c r="F36" s="62"/>
      <c r="G36" s="9">
        <f t="shared" si="15"/>
        <v>0</v>
      </c>
      <c r="H36" s="9">
        <f t="shared" si="16"/>
        <v>0</v>
      </c>
      <c r="I36" s="9">
        <f t="shared" si="17"/>
        <v>0</v>
      </c>
    </row>
    <row r="37" spans="2:11" x14ac:dyDescent="0.25">
      <c r="B37" s="34" t="s">
        <v>60</v>
      </c>
      <c r="C37" s="37" t="s">
        <v>47</v>
      </c>
      <c r="D37" s="7">
        <f>D21</f>
        <v>0.5</v>
      </c>
      <c r="E37" s="8" t="s">
        <v>26</v>
      </c>
      <c r="F37" s="62"/>
      <c r="G37" s="9">
        <f t="shared" si="15"/>
        <v>0</v>
      </c>
      <c r="H37" s="9">
        <f t="shared" si="16"/>
        <v>0</v>
      </c>
      <c r="I37" s="9">
        <f t="shared" si="17"/>
        <v>0</v>
      </c>
    </row>
    <row r="38" spans="2:11" x14ac:dyDescent="0.25">
      <c r="B38" s="2"/>
      <c r="C38" s="16"/>
      <c r="D38" s="28"/>
      <c r="E38" s="17"/>
      <c r="F38" s="29"/>
      <c r="G38" s="10"/>
      <c r="H38" s="10"/>
      <c r="I38" s="10"/>
    </row>
    <row r="39" spans="2:11" x14ac:dyDescent="0.25">
      <c r="B39" s="1" t="s">
        <v>13</v>
      </c>
      <c r="C39" s="12" t="s">
        <v>35</v>
      </c>
      <c r="D39" s="13"/>
      <c r="E39" s="13"/>
      <c r="F39" s="20"/>
      <c r="G39" s="15"/>
      <c r="H39" s="15"/>
      <c r="I39" s="15"/>
    </row>
    <row r="40" spans="2:11" x14ac:dyDescent="0.2">
      <c r="B40" s="34" t="s">
        <v>15</v>
      </c>
      <c r="C40" s="39" t="s">
        <v>114</v>
      </c>
      <c r="D40" s="8">
        <f>D16-D15</f>
        <v>46</v>
      </c>
      <c r="E40" s="8" t="s">
        <v>27</v>
      </c>
      <c r="F40" s="64"/>
      <c r="G40" s="33">
        <f t="shared" ref="G40:G43" si="18">F40*D40</f>
        <v>0</v>
      </c>
      <c r="H40" s="32">
        <f t="shared" ref="H40:H43" si="19">G40*0.21</f>
        <v>0</v>
      </c>
      <c r="I40" s="32">
        <f t="shared" ref="I40:I43" si="20">G40*1.21</f>
        <v>0</v>
      </c>
    </row>
    <row r="41" spans="2:11" x14ac:dyDescent="0.2">
      <c r="B41" s="34" t="s">
        <v>16</v>
      </c>
      <c r="C41" s="39" t="s">
        <v>130</v>
      </c>
      <c r="D41" s="8">
        <f>D15</f>
        <v>32</v>
      </c>
      <c r="E41" s="8" t="s">
        <v>27</v>
      </c>
      <c r="F41" s="64"/>
      <c r="G41" s="33">
        <f t="shared" ref="G41" si="21">F41*D41</f>
        <v>0</v>
      </c>
      <c r="H41" s="32">
        <f t="shared" ref="H41" si="22">G41*0.21</f>
        <v>0</v>
      </c>
      <c r="I41" s="32">
        <f t="shared" ref="I41" si="23">G41*1.21</f>
        <v>0</v>
      </c>
    </row>
    <row r="42" spans="2:11" x14ac:dyDescent="0.25">
      <c r="B42" s="34" t="s">
        <v>24</v>
      </c>
      <c r="C42" s="45" t="s">
        <v>131</v>
      </c>
      <c r="D42" s="43">
        <f>D30</f>
        <v>3</v>
      </c>
      <c r="E42" s="8" t="s">
        <v>26</v>
      </c>
      <c r="F42" s="62"/>
      <c r="G42" s="9">
        <f>F42*D42</f>
        <v>0</v>
      </c>
      <c r="H42" s="9">
        <f>G42*0.21</f>
        <v>0</v>
      </c>
      <c r="I42" s="9">
        <f>G42*1.21</f>
        <v>0</v>
      </c>
    </row>
    <row r="43" spans="2:11" x14ac:dyDescent="0.2">
      <c r="B43" s="34" t="s">
        <v>74</v>
      </c>
      <c r="C43" s="38" t="s">
        <v>63</v>
      </c>
      <c r="D43" s="8">
        <v>1</v>
      </c>
      <c r="E43" s="31" t="s">
        <v>26</v>
      </c>
      <c r="F43" s="64"/>
      <c r="G43" s="33">
        <f t="shared" si="18"/>
        <v>0</v>
      </c>
      <c r="H43" s="32">
        <f t="shared" si="19"/>
        <v>0</v>
      </c>
      <c r="I43" s="32">
        <f t="shared" si="20"/>
        <v>0</v>
      </c>
    </row>
    <row r="44" spans="2:11" x14ac:dyDescent="0.2">
      <c r="B44" s="34" t="s">
        <v>75</v>
      </c>
      <c r="C44" s="38" t="s">
        <v>65</v>
      </c>
      <c r="D44" s="8">
        <v>5.5</v>
      </c>
      <c r="E44" s="31" t="s">
        <v>66</v>
      </c>
      <c r="F44" s="64"/>
      <c r="G44" s="33">
        <f t="shared" ref="G44" si="24">F44*D44</f>
        <v>0</v>
      </c>
      <c r="H44" s="32">
        <f t="shared" ref="H44" si="25">G44*0.21</f>
        <v>0</v>
      </c>
      <c r="I44" s="32">
        <f t="shared" ref="I44" si="26">G44*1.21</f>
        <v>0</v>
      </c>
    </row>
    <row r="45" spans="2:11" x14ac:dyDescent="0.25">
      <c r="B45" s="2"/>
      <c r="C45" s="16"/>
      <c r="D45" s="17"/>
      <c r="E45" s="17"/>
      <c r="F45" s="21"/>
      <c r="G45" s="19"/>
      <c r="H45" s="19"/>
      <c r="I45" s="19"/>
    </row>
    <row r="46" spans="2:11" x14ac:dyDescent="0.25">
      <c r="B46" s="36" t="s">
        <v>18</v>
      </c>
      <c r="C46" s="12" t="s">
        <v>76</v>
      </c>
      <c r="D46" s="13"/>
      <c r="E46" s="13"/>
      <c r="F46" s="20"/>
      <c r="G46" s="15"/>
      <c r="H46" s="15"/>
      <c r="I46" s="15"/>
    </row>
    <row r="47" spans="2:11" x14ac:dyDescent="0.2">
      <c r="B47" s="34" t="s">
        <v>25</v>
      </c>
      <c r="C47" s="38" t="s">
        <v>102</v>
      </c>
      <c r="D47" s="8">
        <v>1</v>
      </c>
      <c r="E47" s="31" t="s">
        <v>26</v>
      </c>
      <c r="F47" s="64"/>
      <c r="G47" s="33">
        <f t="shared" ref="G47:G52" si="27">F47*D47</f>
        <v>0</v>
      </c>
      <c r="H47" s="32">
        <f t="shared" ref="H47:H52" si="28">G47*0.21</f>
        <v>0</v>
      </c>
      <c r="I47" s="32">
        <f t="shared" ref="I47:I52" si="29">G47*1.21</f>
        <v>0</v>
      </c>
      <c r="K47" s="50"/>
    </row>
    <row r="48" spans="2:11" x14ac:dyDescent="0.2">
      <c r="B48" s="34" t="s">
        <v>103</v>
      </c>
      <c r="C48" s="38" t="s">
        <v>106</v>
      </c>
      <c r="D48" s="8">
        <v>1</v>
      </c>
      <c r="E48" s="31" t="s">
        <v>26</v>
      </c>
      <c r="F48" s="64"/>
      <c r="G48" s="33">
        <f t="shared" si="27"/>
        <v>0</v>
      </c>
      <c r="H48" s="32">
        <f t="shared" si="28"/>
        <v>0</v>
      </c>
      <c r="I48" s="32">
        <f t="shared" si="29"/>
        <v>0</v>
      </c>
      <c r="K48" s="50"/>
    </row>
    <row r="49" spans="2:11" x14ac:dyDescent="0.2">
      <c r="B49" s="34" t="s">
        <v>104</v>
      </c>
      <c r="C49" s="38" t="s">
        <v>107</v>
      </c>
      <c r="D49" s="8">
        <v>1</v>
      </c>
      <c r="E49" s="31" t="s">
        <v>26</v>
      </c>
      <c r="F49" s="64"/>
      <c r="G49" s="33">
        <f t="shared" si="27"/>
        <v>0</v>
      </c>
      <c r="H49" s="32">
        <f t="shared" si="28"/>
        <v>0</v>
      </c>
      <c r="I49" s="32">
        <f t="shared" si="29"/>
        <v>0</v>
      </c>
      <c r="K49" s="50"/>
    </row>
    <row r="50" spans="2:11" x14ac:dyDescent="0.2">
      <c r="B50" s="34" t="s">
        <v>105</v>
      </c>
      <c r="C50" s="38" t="s">
        <v>108</v>
      </c>
      <c r="D50" s="8">
        <v>1</v>
      </c>
      <c r="E50" s="31" t="s">
        <v>26</v>
      </c>
      <c r="F50" s="64"/>
      <c r="G50" s="33">
        <f t="shared" si="27"/>
        <v>0</v>
      </c>
      <c r="H50" s="32">
        <f t="shared" si="28"/>
        <v>0</v>
      </c>
      <c r="I50" s="32">
        <f t="shared" si="29"/>
        <v>0</v>
      </c>
      <c r="K50" s="50"/>
    </row>
    <row r="51" spans="2:11" x14ac:dyDescent="0.2">
      <c r="B51" s="34" t="s">
        <v>109</v>
      </c>
      <c r="C51" s="38" t="s">
        <v>110</v>
      </c>
      <c r="D51" s="8">
        <v>1</v>
      </c>
      <c r="E51" s="31" t="s">
        <v>26</v>
      </c>
      <c r="F51" s="64"/>
      <c r="G51" s="33">
        <f t="shared" si="27"/>
        <v>0</v>
      </c>
      <c r="H51" s="32">
        <f t="shared" si="28"/>
        <v>0</v>
      </c>
      <c r="I51" s="32">
        <f t="shared" si="29"/>
        <v>0</v>
      </c>
      <c r="K51" s="50"/>
    </row>
    <row r="52" spans="2:11" x14ac:dyDescent="0.2">
      <c r="B52" s="34" t="s">
        <v>111</v>
      </c>
      <c r="C52" s="38" t="s">
        <v>112</v>
      </c>
      <c r="D52" s="8">
        <v>14</v>
      </c>
      <c r="E52" s="31" t="s">
        <v>26</v>
      </c>
      <c r="F52" s="64"/>
      <c r="G52" s="33">
        <f t="shared" si="27"/>
        <v>0</v>
      </c>
      <c r="H52" s="32">
        <f t="shared" si="28"/>
        <v>0</v>
      </c>
      <c r="I52" s="32">
        <f t="shared" si="29"/>
        <v>0</v>
      </c>
      <c r="K52" s="50"/>
    </row>
    <row r="53" spans="2:11" x14ac:dyDescent="0.25">
      <c r="B53" s="2"/>
      <c r="C53" s="16"/>
      <c r="D53" s="17"/>
      <c r="E53" s="17"/>
      <c r="F53" s="21"/>
      <c r="G53" s="19"/>
      <c r="H53" s="19"/>
      <c r="I53" s="19"/>
      <c r="K53" s="50"/>
    </row>
    <row r="54" spans="2:11" x14ac:dyDescent="0.25">
      <c r="B54" s="36" t="s">
        <v>77</v>
      </c>
      <c r="C54" s="12" t="s">
        <v>14</v>
      </c>
      <c r="D54" s="13"/>
      <c r="E54" s="13"/>
      <c r="F54" s="20"/>
      <c r="G54" s="15"/>
      <c r="H54" s="15"/>
      <c r="I54" s="15"/>
      <c r="K54" s="50"/>
    </row>
    <row r="55" spans="2:11" x14ac:dyDescent="0.25">
      <c r="B55" s="34" t="s">
        <v>78</v>
      </c>
      <c r="C55" s="38" t="s">
        <v>36</v>
      </c>
      <c r="D55" s="8">
        <v>3</v>
      </c>
      <c r="E55" s="8" t="s">
        <v>37</v>
      </c>
      <c r="F55" s="63"/>
      <c r="G55" s="9">
        <f t="shared" ref="G55:G56" si="30">F55*D55</f>
        <v>0</v>
      </c>
      <c r="H55" s="9">
        <f t="shared" ref="H55:H56" si="31">G55*0.21</f>
        <v>0</v>
      </c>
      <c r="I55" s="9">
        <f t="shared" ref="I55:I56" si="32">G55*1.21</f>
        <v>0</v>
      </c>
      <c r="K55" s="50"/>
    </row>
    <row r="56" spans="2:11" x14ac:dyDescent="0.25">
      <c r="B56" s="34" t="s">
        <v>79</v>
      </c>
      <c r="C56" s="38" t="s">
        <v>64</v>
      </c>
      <c r="D56" s="8">
        <v>3</v>
      </c>
      <c r="E56" s="8" t="s">
        <v>37</v>
      </c>
      <c r="F56" s="63"/>
      <c r="G56" s="9">
        <f t="shared" si="30"/>
        <v>0</v>
      </c>
      <c r="H56" s="9">
        <f t="shared" si="31"/>
        <v>0</v>
      </c>
      <c r="I56" s="9">
        <f t="shared" si="32"/>
        <v>0</v>
      </c>
      <c r="K56" s="50"/>
    </row>
    <row r="57" spans="2:11" x14ac:dyDescent="0.25">
      <c r="B57" s="34" t="s">
        <v>80</v>
      </c>
      <c r="C57" s="38" t="s">
        <v>62</v>
      </c>
      <c r="D57" s="8">
        <v>1</v>
      </c>
      <c r="E57" s="8" t="s">
        <v>26</v>
      </c>
      <c r="F57" s="63"/>
      <c r="G57" s="9">
        <f t="shared" ref="G57:G64" si="33">F57*D57</f>
        <v>0</v>
      </c>
      <c r="H57" s="9">
        <f t="shared" ref="H57:H64" si="34">G57*0.21</f>
        <v>0</v>
      </c>
      <c r="I57" s="9">
        <f t="shared" ref="I57:I64" si="35">G57*1.21</f>
        <v>0</v>
      </c>
      <c r="K57" s="50"/>
    </row>
    <row r="58" spans="2:11" x14ac:dyDescent="0.25">
      <c r="B58" s="34" t="s">
        <v>81</v>
      </c>
      <c r="C58" s="38" t="s">
        <v>38</v>
      </c>
      <c r="D58" s="8">
        <v>1</v>
      </c>
      <c r="E58" s="8" t="s">
        <v>39</v>
      </c>
      <c r="F58" s="63"/>
      <c r="G58" s="9">
        <f t="shared" si="33"/>
        <v>0</v>
      </c>
      <c r="H58" s="9">
        <f t="shared" si="34"/>
        <v>0</v>
      </c>
      <c r="I58" s="9">
        <f t="shared" si="35"/>
        <v>0</v>
      </c>
      <c r="K58" s="50"/>
    </row>
    <row r="59" spans="2:11" x14ac:dyDescent="0.25">
      <c r="B59" s="34" t="s">
        <v>82</v>
      </c>
      <c r="C59" s="38" t="s">
        <v>40</v>
      </c>
      <c r="D59" s="8">
        <v>1</v>
      </c>
      <c r="E59" s="8" t="s">
        <v>41</v>
      </c>
      <c r="F59" s="63"/>
      <c r="G59" s="9">
        <f t="shared" si="33"/>
        <v>0</v>
      </c>
      <c r="H59" s="9">
        <f t="shared" si="34"/>
        <v>0</v>
      </c>
      <c r="I59" s="9">
        <f t="shared" si="35"/>
        <v>0</v>
      </c>
      <c r="K59" s="50"/>
    </row>
    <row r="60" spans="2:11" ht="25.5" x14ac:dyDescent="0.25">
      <c r="B60" s="34" t="s">
        <v>83</v>
      </c>
      <c r="C60" s="39" t="s">
        <v>48</v>
      </c>
      <c r="D60" s="8">
        <v>0.08</v>
      </c>
      <c r="E60" s="8" t="s">
        <v>113</v>
      </c>
      <c r="F60" s="63"/>
      <c r="G60" s="9">
        <f t="shared" si="33"/>
        <v>0</v>
      </c>
      <c r="H60" s="9">
        <f t="shared" si="34"/>
        <v>0</v>
      </c>
      <c r="I60" s="9">
        <f t="shared" si="35"/>
        <v>0</v>
      </c>
      <c r="K60" s="50"/>
    </row>
    <row r="61" spans="2:11" ht="25.5" x14ac:dyDescent="0.25">
      <c r="B61" s="34" t="s">
        <v>84</v>
      </c>
      <c r="C61" s="39" t="s">
        <v>49</v>
      </c>
      <c r="D61" s="8">
        <f>D60</f>
        <v>0.08</v>
      </c>
      <c r="E61" s="8" t="s">
        <v>113</v>
      </c>
      <c r="F61" s="63"/>
      <c r="G61" s="9">
        <f t="shared" si="33"/>
        <v>0</v>
      </c>
      <c r="H61" s="9">
        <f t="shared" si="34"/>
        <v>0</v>
      </c>
      <c r="I61" s="9">
        <f t="shared" si="35"/>
        <v>0</v>
      </c>
      <c r="K61" s="50"/>
    </row>
    <row r="62" spans="2:11" x14ac:dyDescent="0.25">
      <c r="B62" s="34" t="s">
        <v>85</v>
      </c>
      <c r="C62" s="39" t="s">
        <v>50</v>
      </c>
      <c r="D62" s="8">
        <v>1</v>
      </c>
      <c r="E62" s="8" t="s">
        <v>39</v>
      </c>
      <c r="F62" s="63"/>
      <c r="G62" s="9">
        <f t="shared" si="33"/>
        <v>0</v>
      </c>
      <c r="H62" s="9">
        <f t="shared" si="34"/>
        <v>0</v>
      </c>
      <c r="I62" s="9">
        <f t="shared" si="35"/>
        <v>0</v>
      </c>
      <c r="K62" s="50"/>
    </row>
    <row r="63" spans="2:11" x14ac:dyDescent="0.25">
      <c r="B63" s="34" t="s">
        <v>86</v>
      </c>
      <c r="C63" s="39" t="s">
        <v>51</v>
      </c>
      <c r="D63" s="8">
        <v>1</v>
      </c>
      <c r="E63" s="8" t="s">
        <v>39</v>
      </c>
      <c r="F63" s="63"/>
      <c r="G63" s="9">
        <f t="shared" si="33"/>
        <v>0</v>
      </c>
      <c r="H63" s="9">
        <f t="shared" si="34"/>
        <v>0</v>
      </c>
      <c r="I63" s="9">
        <f t="shared" si="35"/>
        <v>0</v>
      </c>
      <c r="K63" s="50"/>
    </row>
    <row r="64" spans="2:11" x14ac:dyDescent="0.25">
      <c r="B64" s="34" t="s">
        <v>87</v>
      </c>
      <c r="C64" s="39" t="s">
        <v>52</v>
      </c>
      <c r="D64" s="8">
        <v>1</v>
      </c>
      <c r="E64" s="8" t="s">
        <v>39</v>
      </c>
      <c r="F64" s="63"/>
      <c r="G64" s="9">
        <f t="shared" si="33"/>
        <v>0</v>
      </c>
      <c r="H64" s="9">
        <f t="shared" si="34"/>
        <v>0</v>
      </c>
      <c r="I64" s="9">
        <f t="shared" si="35"/>
        <v>0</v>
      </c>
    </row>
    <row r="66" spans="1:9" ht="13.5" thickBot="1" x14ac:dyDescent="0.3">
      <c r="B66" s="1" t="s">
        <v>17</v>
      </c>
      <c r="C66" s="22">
        <f>SUM(G8:H64)</f>
        <v>0</v>
      </c>
      <c r="D66" s="12"/>
      <c r="E66" s="12"/>
      <c r="F66" s="23">
        <f>SUM(F55:F64,F47:F52,F40:F44,F24:F37,F8:F21)</f>
        <v>0</v>
      </c>
      <c r="G66" s="23">
        <f t="shared" ref="G66:I66" si="36">SUM(G55:G64,G47:G52,G40:G44,G24:G37,G8:G21)</f>
        <v>0</v>
      </c>
      <c r="H66" s="23">
        <f t="shared" si="36"/>
        <v>0</v>
      </c>
      <c r="I66" s="23">
        <f t="shared" si="36"/>
        <v>0</v>
      </c>
    </row>
    <row r="67" spans="1:9" x14ac:dyDescent="0.25">
      <c r="A67" s="54" t="s">
        <v>117</v>
      </c>
      <c r="B67" s="54"/>
      <c r="C67" s="54"/>
      <c r="D67" s="54"/>
      <c r="E67" s="54"/>
      <c r="F67" s="54"/>
      <c r="G67" s="54"/>
      <c r="H67" s="54"/>
      <c r="I67" s="54"/>
    </row>
    <row r="68" spans="1:9" x14ac:dyDescent="0.25">
      <c r="A68" s="55" t="s">
        <v>118</v>
      </c>
      <c r="B68" s="55"/>
      <c r="C68" s="55"/>
      <c r="D68" s="55"/>
      <c r="E68" s="55"/>
      <c r="F68" s="55"/>
      <c r="G68" s="55"/>
      <c r="H68" s="55"/>
      <c r="I68" s="55"/>
    </row>
    <row r="69" spans="1:9" ht="13.9" customHeight="1" x14ac:dyDescent="0.25">
      <c r="A69" s="56" t="s">
        <v>119</v>
      </c>
      <c r="B69" s="56"/>
      <c r="C69" s="56"/>
      <c r="D69" s="56"/>
      <c r="E69" s="56"/>
      <c r="F69" s="56"/>
      <c r="G69" s="56"/>
      <c r="H69" s="56"/>
      <c r="I69" s="56"/>
    </row>
    <row r="70" spans="1:9" x14ac:dyDescent="0.25">
      <c r="A70" s="56"/>
      <c r="B70" s="56"/>
      <c r="C70" s="56"/>
      <c r="D70" s="56"/>
      <c r="E70" s="56"/>
      <c r="F70" s="56"/>
      <c r="G70" s="56"/>
      <c r="H70" s="56"/>
      <c r="I70" s="56"/>
    </row>
    <row r="71" spans="1:9" x14ac:dyDescent="0.2">
      <c r="A71" s="57" t="s">
        <v>120</v>
      </c>
      <c r="B71" s="57"/>
      <c r="C71" s="57"/>
      <c r="D71" s="57"/>
      <c r="E71" s="57"/>
      <c r="F71" s="57"/>
      <c r="G71" s="57"/>
      <c r="H71" s="57"/>
      <c r="I71" s="57"/>
    </row>
    <row r="72" spans="1:9" x14ac:dyDescent="0.25">
      <c r="A72" s="56" t="s">
        <v>121</v>
      </c>
      <c r="B72" s="56"/>
      <c r="C72" s="56"/>
      <c r="D72" s="56"/>
      <c r="E72" s="56"/>
      <c r="F72" s="56"/>
      <c r="G72" s="56"/>
      <c r="H72" s="56"/>
      <c r="I72" s="56"/>
    </row>
    <row r="73" spans="1:9" x14ac:dyDescent="0.25">
      <c r="A73" s="56"/>
      <c r="B73" s="56"/>
      <c r="C73" s="56"/>
      <c r="D73" s="56"/>
      <c r="E73" s="56"/>
      <c r="F73" s="56"/>
      <c r="G73" s="56"/>
      <c r="H73" s="56"/>
      <c r="I73" s="56"/>
    </row>
    <row r="74" spans="1:9" ht="13.9" customHeight="1" x14ac:dyDescent="0.25">
      <c r="A74" s="56" t="s">
        <v>122</v>
      </c>
      <c r="B74" s="56"/>
      <c r="C74" s="56"/>
      <c r="D74" s="56"/>
      <c r="E74" s="56"/>
      <c r="F74" s="56"/>
      <c r="G74" s="56"/>
      <c r="H74" s="56"/>
      <c r="I74" s="56"/>
    </row>
    <row r="75" spans="1:9" x14ac:dyDescent="0.25">
      <c r="A75" s="56"/>
      <c r="B75" s="56"/>
      <c r="C75" s="56"/>
      <c r="D75" s="56"/>
      <c r="E75" s="56"/>
      <c r="F75" s="56"/>
      <c r="G75" s="56"/>
      <c r="H75" s="56"/>
      <c r="I75" s="56"/>
    </row>
    <row r="76" spans="1:9" x14ac:dyDescent="0.25">
      <c r="A76" s="56"/>
      <c r="B76" s="56"/>
      <c r="C76" s="56"/>
      <c r="D76" s="56"/>
      <c r="E76" s="56"/>
      <c r="F76" s="56"/>
      <c r="G76" s="56"/>
      <c r="H76" s="56"/>
      <c r="I76" s="56"/>
    </row>
    <row r="77" spans="1:9" x14ac:dyDescent="0.25">
      <c r="A77" s="56"/>
      <c r="B77" s="56"/>
      <c r="C77" s="56"/>
      <c r="D77" s="56"/>
      <c r="E77" s="56"/>
      <c r="F77" s="56"/>
      <c r="G77" s="56"/>
      <c r="H77" s="56"/>
      <c r="I77" s="56"/>
    </row>
    <row r="78" spans="1:9" ht="13.9" customHeight="1" x14ac:dyDescent="0.25">
      <c r="A78" s="56" t="s">
        <v>123</v>
      </c>
      <c r="B78" s="56"/>
      <c r="C78" s="56"/>
      <c r="D78" s="56"/>
      <c r="E78" s="56"/>
      <c r="F78" s="56"/>
      <c r="G78" s="56"/>
      <c r="H78" s="56"/>
      <c r="I78" s="56"/>
    </row>
    <row r="79" spans="1:9" x14ac:dyDescent="0.25">
      <c r="B79" s="2"/>
      <c r="C79" s="24"/>
      <c r="D79" s="17"/>
      <c r="E79" s="17"/>
      <c r="F79" s="18"/>
      <c r="G79" s="19"/>
      <c r="H79" s="19"/>
      <c r="I79" s="19"/>
    </row>
    <row r="80" spans="1:9" ht="13.5" thickBot="1" x14ac:dyDescent="0.3">
      <c r="B80" s="3" t="s">
        <v>19</v>
      </c>
      <c r="C80" s="25">
        <f ca="1">TODAY()</f>
        <v>45847</v>
      </c>
      <c r="D80" s="26"/>
      <c r="E80" s="26"/>
      <c r="F80" s="27"/>
      <c r="G80" s="51"/>
      <c r="H80" s="51"/>
      <c r="I80" s="47"/>
    </row>
  </sheetData>
  <autoFilter ref="A6:I6"/>
  <mergeCells count="17">
    <mergeCell ref="B3:H3"/>
    <mergeCell ref="F5:F6"/>
    <mergeCell ref="G5:G6"/>
    <mergeCell ref="H5:H6"/>
    <mergeCell ref="I5:I6"/>
    <mergeCell ref="G80:H80"/>
    <mergeCell ref="B5:B6"/>
    <mergeCell ref="C5:C6"/>
    <mergeCell ref="D5:D6"/>
    <mergeCell ref="E5:E6"/>
    <mergeCell ref="A67:I67"/>
    <mergeCell ref="A68:I68"/>
    <mergeCell ref="A69:I70"/>
    <mergeCell ref="A71:I71"/>
    <mergeCell ref="A72:I73"/>
    <mergeCell ref="A74:I77"/>
    <mergeCell ref="A78:I78"/>
  </mergeCells>
  <phoneticPr fontId="13" type="noConversion"/>
  <pageMargins left="0.7" right="0.7" top="0.78740157499999996" bottom="0.78740157499999996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2025-07-09T12:58:49Z</dcterms:modified>
</cp:coreProperties>
</file>