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inap\Documents\Práce\6_rok 2024\2024_17 Zbíral - Rekonstrukce zázemí tělocvičny Dobříš\rozpočet\"/>
    </mc:Choice>
  </mc:AlternateContent>
  <xr:revisionPtr revIDLastSave="0" documentId="8_{345F7E48-8172-4D87-A0AB-F9E9BD8DFE77}" xr6:coauthVersionLast="47" xr6:coauthVersionMax="47" xr10:uidLastSave="{00000000-0000-0000-0000-000000000000}"/>
  <bookViews>
    <workbookView xWindow="28680" yWindow="-120" windowWidth="29040" windowHeight="15840" tabRatio="841" xr2:uid="{00000000-000D-0000-FFFF-FFFF00000000}"/>
  </bookViews>
  <sheets>
    <sheet name="Rekapitulace stavby" sheetId="1" r:id="rId1"/>
    <sheet name="SO 01_A - Bourací a přípr..." sheetId="2" r:id="rId2"/>
    <sheet name="SO 01_B - Stavební práce" sheetId="3" r:id="rId3"/>
    <sheet name="VOD - Vodovod" sheetId="4" r:id="rId4"/>
    <sheet name="KAN - Kanalizace" sheetId="5" r:id="rId5"/>
    <sheet name="VZT - Vzduchotechnika" sheetId="6" r:id="rId6"/>
    <sheet name="UT - Ústřední vytápění" sheetId="7" r:id="rId7"/>
    <sheet name="EL - Elektroinstalace" sheetId="8" r:id="rId8"/>
    <sheet name="VRN - Vedlejší rozpočtové..." sheetId="9" r:id="rId9"/>
    <sheet name="Pokyny pro vyplnění" sheetId="10" r:id="rId10"/>
  </sheets>
  <definedNames>
    <definedName name="_xlnm._FilterDatabase" localSheetId="7" hidden="1">'EL - Elektroinstalace'!$C$86:$K$154</definedName>
    <definedName name="_xlnm._FilterDatabase" localSheetId="4" hidden="1">'KAN - Kanalizace'!$C$90:$K$125</definedName>
    <definedName name="_xlnm._FilterDatabase" localSheetId="1" hidden="1">'SO 01_A - Bourací a přípr...'!$C$95:$K$449</definedName>
    <definedName name="_xlnm._FilterDatabase" localSheetId="2" hidden="1">'SO 01_B - Stavební práce'!$C$101:$K$860</definedName>
    <definedName name="_xlnm._FilterDatabase" localSheetId="6" hidden="1">'UT - Ústřední vytápění'!$C$92:$K$264</definedName>
    <definedName name="_xlnm._FilterDatabase" localSheetId="3" hidden="1">'VOD - Vodovod'!$C$89:$K$120</definedName>
    <definedName name="_xlnm._FilterDatabase" localSheetId="8" hidden="1">'VRN - Vedlejší rozpočtové...'!$C$83:$K$106</definedName>
    <definedName name="_xlnm._FilterDatabase" localSheetId="5" hidden="1">'VZT - Vzduchotechnika'!$C$88:$K$217</definedName>
    <definedName name="_xlnm.Print_Titles" localSheetId="7">'EL - Elektroinstalace'!$86:$86</definedName>
    <definedName name="_xlnm.Print_Titles" localSheetId="4">'KAN - Kanalizace'!$90:$90</definedName>
    <definedName name="_xlnm.Print_Titles" localSheetId="0">'Rekapitulace stavby'!$52:$52</definedName>
    <definedName name="_xlnm.Print_Titles" localSheetId="1">'SO 01_A - Bourací a přípr...'!$95:$95</definedName>
    <definedName name="_xlnm.Print_Titles" localSheetId="2">'SO 01_B - Stavební práce'!$101:$101</definedName>
    <definedName name="_xlnm.Print_Titles" localSheetId="6">'UT - Ústřední vytápění'!$92:$92</definedName>
    <definedName name="_xlnm.Print_Titles" localSheetId="3">'VOD - Vodovod'!$89:$89</definedName>
    <definedName name="_xlnm.Print_Titles" localSheetId="8">'VRN - Vedlejší rozpočtové...'!$83:$83</definedName>
    <definedName name="_xlnm.Print_Titles" localSheetId="5">'VZT - Vzduchotechnika'!$88:$88</definedName>
    <definedName name="_xlnm.Print_Area" localSheetId="7">'EL - Elektroinstalace'!$C$4:$J$41,'EL - Elektroinstalace'!$C$47:$J$66,'EL - Elektroinstalace'!$C$72:$K$154</definedName>
    <definedName name="_xlnm.Print_Area" localSheetId="4">'KAN - Kanalizace'!$C$4:$J$41,'KAN - Kanalizace'!$C$47:$J$70,'KAN - Kanalizace'!$C$76:$K$125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stavby'!$C$42:$AQ$64</definedName>
    <definedName name="_xlnm.Print_Area" localSheetId="1">'SO 01_A - Bourací a přípr...'!$C$4:$J$41,'SO 01_A - Bourací a přípr...'!$C$47:$J$75,'SO 01_A - Bourací a přípr...'!$C$81:$K$449</definedName>
    <definedName name="_xlnm.Print_Area" localSheetId="2">'SO 01_B - Stavební práce'!$C$4:$J$41,'SO 01_B - Stavební práce'!$C$47:$J$81,'SO 01_B - Stavební práce'!$C$87:$K$860</definedName>
    <definedName name="_xlnm.Print_Area" localSheetId="6">'UT - Ústřední vytápění'!$C$4:$J$41,'UT - Ústřední vytápění'!$C$47:$J$72,'UT - Ústřední vytápění'!$C$78:$K$264</definedName>
    <definedName name="_xlnm.Print_Area" localSheetId="3">'VOD - Vodovod'!$C$4:$J$41,'VOD - Vodovod'!$C$47:$J$69,'VOD - Vodovod'!$C$75:$K$120</definedName>
    <definedName name="_xlnm.Print_Area" localSheetId="8">'VRN - Vedlejší rozpočtové...'!$C$4:$J$39,'VRN - Vedlejší rozpočtové...'!$C$45:$J$65,'VRN - Vedlejší rozpočtové...'!$C$71:$K$106</definedName>
    <definedName name="_xlnm.Print_Area" localSheetId="5">'VZT - Vzduchotechnika'!$C$4:$J$41,'VZT - Vzduchotechnika'!$C$47:$J$68,'VZT - Vzduchotechnika'!$C$74:$K$217</definedName>
  </definedNames>
  <calcPr calcId="191029"/>
</workbook>
</file>

<file path=xl/calcChain.xml><?xml version="1.0" encoding="utf-8"?>
<calcChain xmlns="http://schemas.openxmlformats.org/spreadsheetml/2006/main">
  <c r="J37" i="9" l="1"/>
  <c r="J36" i="9"/>
  <c r="AY63" i="1"/>
  <c r="J35" i="9"/>
  <c r="AX63" i="1" s="1"/>
  <c r="BI104" i="9"/>
  <c r="BH104" i="9"/>
  <c r="BG104" i="9"/>
  <c r="BF104" i="9"/>
  <c r="T104" i="9"/>
  <c r="T103" i="9"/>
  <c r="R104" i="9"/>
  <c r="R103" i="9" s="1"/>
  <c r="P104" i="9"/>
  <c r="P103" i="9" s="1"/>
  <c r="BI100" i="9"/>
  <c r="BH100" i="9"/>
  <c r="BG100" i="9"/>
  <c r="BF100" i="9"/>
  <c r="T100" i="9"/>
  <c r="R100" i="9"/>
  <c r="P100" i="9"/>
  <c r="BI97" i="9"/>
  <c r="BH97" i="9"/>
  <c r="BG97" i="9"/>
  <c r="BF97" i="9"/>
  <c r="T97" i="9"/>
  <c r="R97" i="9"/>
  <c r="P97" i="9"/>
  <c r="BI94" i="9"/>
  <c r="BH94" i="9"/>
  <c r="BG94" i="9"/>
  <c r="BF94" i="9"/>
  <c r="T94" i="9"/>
  <c r="T93" i="9"/>
  <c r="R94" i="9"/>
  <c r="R93" i="9" s="1"/>
  <c r="P94" i="9"/>
  <c r="P93" i="9" s="1"/>
  <c r="BI90" i="9"/>
  <c r="BH90" i="9"/>
  <c r="BG90" i="9"/>
  <c r="BF90" i="9"/>
  <c r="T90" i="9"/>
  <c r="R90" i="9"/>
  <c r="P90" i="9"/>
  <c r="BI89" i="9"/>
  <c r="BH89" i="9"/>
  <c r="BG89" i="9"/>
  <c r="BF89" i="9"/>
  <c r="T89" i="9"/>
  <c r="R89" i="9"/>
  <c r="P89" i="9"/>
  <c r="BI87" i="9"/>
  <c r="BH87" i="9"/>
  <c r="BG87" i="9"/>
  <c r="BF87" i="9"/>
  <c r="T87" i="9"/>
  <c r="R87" i="9"/>
  <c r="P87" i="9"/>
  <c r="J80" i="9"/>
  <c r="F80" i="9"/>
  <c r="F78" i="9"/>
  <c r="E76" i="9"/>
  <c r="J54" i="9"/>
  <c r="F54" i="9"/>
  <c r="F52" i="9"/>
  <c r="E50" i="9"/>
  <c r="J24" i="9"/>
  <c r="E24" i="9"/>
  <c r="J55" i="9" s="1"/>
  <c r="J23" i="9"/>
  <c r="J18" i="9"/>
  <c r="E18" i="9"/>
  <c r="F81" i="9"/>
  <c r="J17" i="9"/>
  <c r="J12" i="9"/>
  <c r="J78" i="9"/>
  <c r="E7" i="9"/>
  <c r="E48" i="9"/>
  <c r="J39" i="8"/>
  <c r="J38" i="8"/>
  <c r="AY62" i="1"/>
  <c r="J37" i="8"/>
  <c r="AX62" i="1" s="1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10" i="8"/>
  <c r="BH110" i="8"/>
  <c r="BG110" i="8"/>
  <c r="BF110" i="8"/>
  <c r="T110" i="8"/>
  <c r="R110" i="8"/>
  <c r="P110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100" i="8"/>
  <c r="BH100" i="8"/>
  <c r="BG100" i="8"/>
  <c r="BF100" i="8"/>
  <c r="T100" i="8"/>
  <c r="R100" i="8"/>
  <c r="P100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5" i="8"/>
  <c r="BH95" i="8"/>
  <c r="BG95" i="8"/>
  <c r="BF95" i="8"/>
  <c r="T95" i="8"/>
  <c r="R95" i="8"/>
  <c r="P95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2" i="8"/>
  <c r="BH92" i="8"/>
  <c r="BG92" i="8"/>
  <c r="BF92" i="8"/>
  <c r="T92" i="8"/>
  <c r="R92" i="8"/>
  <c r="P92" i="8"/>
  <c r="BI91" i="8"/>
  <c r="BH91" i="8"/>
  <c r="BG91" i="8"/>
  <c r="BF91" i="8"/>
  <c r="T91" i="8"/>
  <c r="R91" i="8"/>
  <c r="P91" i="8"/>
  <c r="BI90" i="8"/>
  <c r="BH90" i="8"/>
  <c r="BG90" i="8"/>
  <c r="BF90" i="8"/>
  <c r="T90" i="8"/>
  <c r="R90" i="8"/>
  <c r="P90" i="8"/>
  <c r="BI89" i="8"/>
  <c r="BH89" i="8"/>
  <c r="BG89" i="8"/>
  <c r="BF89" i="8"/>
  <c r="T89" i="8"/>
  <c r="R89" i="8"/>
  <c r="P89" i="8"/>
  <c r="J83" i="8"/>
  <c r="F83" i="8"/>
  <c r="F81" i="8"/>
  <c r="E79" i="8"/>
  <c r="J58" i="8"/>
  <c r="F58" i="8"/>
  <c r="F56" i="8"/>
  <c r="E54" i="8"/>
  <c r="J26" i="8"/>
  <c r="E26" i="8"/>
  <c r="J84" i="8"/>
  <c r="J25" i="8"/>
  <c r="J20" i="8"/>
  <c r="E20" i="8"/>
  <c r="F59" i="8"/>
  <c r="J19" i="8"/>
  <c r="J14" i="8"/>
  <c r="J81" i="8"/>
  <c r="E7" i="8"/>
  <c r="E50" i="8"/>
  <c r="J39" i="7"/>
  <c r="J38" i="7"/>
  <c r="AY61" i="1"/>
  <c r="J37" i="7"/>
  <c r="AX61" i="1" s="1"/>
  <c r="BI263" i="7"/>
  <c r="BH263" i="7"/>
  <c r="BG263" i="7"/>
  <c r="BF263" i="7"/>
  <c r="T263" i="7"/>
  <c r="R263" i="7"/>
  <c r="P263" i="7"/>
  <c r="BI261" i="7"/>
  <c r="BH261" i="7"/>
  <c r="BG261" i="7"/>
  <c r="BF261" i="7"/>
  <c r="T261" i="7"/>
  <c r="R261" i="7"/>
  <c r="P261" i="7"/>
  <c r="BI259" i="7"/>
  <c r="BH259" i="7"/>
  <c r="BG259" i="7"/>
  <c r="BF259" i="7"/>
  <c r="T259" i="7"/>
  <c r="R259" i="7"/>
  <c r="P259" i="7"/>
  <c r="BI257" i="7"/>
  <c r="BH257" i="7"/>
  <c r="BG257" i="7"/>
  <c r="BF257" i="7"/>
  <c r="T257" i="7"/>
  <c r="R257" i="7"/>
  <c r="P257" i="7"/>
  <c r="BI255" i="7"/>
  <c r="BH255" i="7"/>
  <c r="BG255" i="7"/>
  <c r="BF255" i="7"/>
  <c r="T255" i="7"/>
  <c r="R255" i="7"/>
  <c r="P255" i="7"/>
  <c r="BI253" i="7"/>
  <c r="BH253" i="7"/>
  <c r="BG253" i="7"/>
  <c r="BF253" i="7"/>
  <c r="T253" i="7"/>
  <c r="R253" i="7"/>
  <c r="P253" i="7"/>
  <c r="BI251" i="7"/>
  <c r="BH251" i="7"/>
  <c r="BG251" i="7"/>
  <c r="BF251" i="7"/>
  <c r="T251" i="7"/>
  <c r="R251" i="7"/>
  <c r="P251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5" i="7"/>
  <c r="BH245" i="7"/>
  <c r="BG245" i="7"/>
  <c r="BF245" i="7"/>
  <c r="T245" i="7"/>
  <c r="R245" i="7"/>
  <c r="P245" i="7"/>
  <c r="BI243" i="7"/>
  <c r="BH243" i="7"/>
  <c r="BG243" i="7"/>
  <c r="BF243" i="7"/>
  <c r="T243" i="7"/>
  <c r="R243" i="7"/>
  <c r="P243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29" i="7"/>
  <c r="BH229" i="7"/>
  <c r="BG229" i="7"/>
  <c r="BF229" i="7"/>
  <c r="T229" i="7"/>
  <c r="R229" i="7"/>
  <c r="P229" i="7"/>
  <c r="BI227" i="7"/>
  <c r="BH227" i="7"/>
  <c r="BG227" i="7"/>
  <c r="BF227" i="7"/>
  <c r="T227" i="7"/>
  <c r="R227" i="7"/>
  <c r="P227" i="7"/>
  <c r="BI225" i="7"/>
  <c r="BH225" i="7"/>
  <c r="BG225" i="7"/>
  <c r="BF225" i="7"/>
  <c r="T225" i="7"/>
  <c r="R225" i="7"/>
  <c r="P225" i="7"/>
  <c r="BI223" i="7"/>
  <c r="BH223" i="7"/>
  <c r="BG223" i="7"/>
  <c r="BF223" i="7"/>
  <c r="T223" i="7"/>
  <c r="R223" i="7"/>
  <c r="P223" i="7"/>
  <c r="BI221" i="7"/>
  <c r="BH221" i="7"/>
  <c r="BG221" i="7"/>
  <c r="BF221" i="7"/>
  <c r="T221" i="7"/>
  <c r="R221" i="7"/>
  <c r="P221" i="7"/>
  <c r="BI219" i="7"/>
  <c r="BH219" i="7"/>
  <c r="BG219" i="7"/>
  <c r="BF219" i="7"/>
  <c r="T219" i="7"/>
  <c r="R219" i="7"/>
  <c r="P219" i="7"/>
  <c r="BI215" i="7"/>
  <c r="BH215" i="7"/>
  <c r="BG215" i="7"/>
  <c r="BF215" i="7"/>
  <c r="T215" i="7"/>
  <c r="R215" i="7"/>
  <c r="P215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9" i="7"/>
  <c r="BH209" i="7"/>
  <c r="BG209" i="7"/>
  <c r="BF209" i="7"/>
  <c r="T209" i="7"/>
  <c r="R209" i="7"/>
  <c r="P209" i="7"/>
  <c r="BI207" i="7"/>
  <c r="BH207" i="7"/>
  <c r="BG207" i="7"/>
  <c r="BF207" i="7"/>
  <c r="T207" i="7"/>
  <c r="R207" i="7"/>
  <c r="P207" i="7"/>
  <c r="BI205" i="7"/>
  <c r="BH205" i="7"/>
  <c r="BG205" i="7"/>
  <c r="BF205" i="7"/>
  <c r="T205" i="7"/>
  <c r="R205" i="7"/>
  <c r="P205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199" i="7"/>
  <c r="BH199" i="7"/>
  <c r="BG199" i="7"/>
  <c r="BF199" i="7"/>
  <c r="T199" i="7"/>
  <c r="R199" i="7"/>
  <c r="P199" i="7"/>
  <c r="BI197" i="7"/>
  <c r="BH197" i="7"/>
  <c r="BG197" i="7"/>
  <c r="BF197" i="7"/>
  <c r="T197" i="7"/>
  <c r="R197" i="7"/>
  <c r="P197" i="7"/>
  <c r="BI195" i="7"/>
  <c r="BH195" i="7"/>
  <c r="BG195" i="7"/>
  <c r="BF195" i="7"/>
  <c r="T195" i="7"/>
  <c r="R195" i="7"/>
  <c r="P195" i="7"/>
  <c r="BI191" i="7"/>
  <c r="BH191" i="7"/>
  <c r="BG191" i="7"/>
  <c r="BF191" i="7"/>
  <c r="T191" i="7"/>
  <c r="R191" i="7"/>
  <c r="P191" i="7"/>
  <c r="BI189" i="7"/>
  <c r="BH189" i="7"/>
  <c r="BG189" i="7"/>
  <c r="BF189" i="7"/>
  <c r="T189" i="7"/>
  <c r="R189" i="7"/>
  <c r="P189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1" i="7"/>
  <c r="BH171" i="7"/>
  <c r="BG171" i="7"/>
  <c r="BF171" i="7"/>
  <c r="T171" i="7"/>
  <c r="R171" i="7"/>
  <c r="P171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2" i="7"/>
  <c r="BH122" i="7"/>
  <c r="BG122" i="7"/>
  <c r="BF122" i="7"/>
  <c r="T122" i="7"/>
  <c r="R122" i="7"/>
  <c r="P122" i="7"/>
  <c r="BI120" i="7"/>
  <c r="BH120" i="7"/>
  <c r="BG120" i="7"/>
  <c r="BF120" i="7"/>
  <c r="T120" i="7"/>
  <c r="R120" i="7"/>
  <c r="P120" i="7"/>
  <c r="BI118" i="7"/>
  <c r="BH118" i="7"/>
  <c r="BG118" i="7"/>
  <c r="BF118" i="7"/>
  <c r="T118" i="7"/>
  <c r="R118" i="7"/>
  <c r="P118" i="7"/>
  <c r="BI116" i="7"/>
  <c r="BH116" i="7"/>
  <c r="BG116" i="7"/>
  <c r="BF116" i="7"/>
  <c r="T116" i="7"/>
  <c r="R116" i="7"/>
  <c r="P116" i="7"/>
  <c r="BI114" i="7"/>
  <c r="BH114" i="7"/>
  <c r="BG114" i="7"/>
  <c r="BF114" i="7"/>
  <c r="T114" i="7"/>
  <c r="R114" i="7"/>
  <c r="P114" i="7"/>
  <c r="BI112" i="7"/>
  <c r="BH112" i="7"/>
  <c r="BG112" i="7"/>
  <c r="BF112" i="7"/>
  <c r="T112" i="7"/>
  <c r="R112" i="7"/>
  <c r="P112" i="7"/>
  <c r="BI110" i="7"/>
  <c r="BH110" i="7"/>
  <c r="BG110" i="7"/>
  <c r="BF110" i="7"/>
  <c r="T110" i="7"/>
  <c r="R110" i="7"/>
  <c r="P110" i="7"/>
  <c r="BI108" i="7"/>
  <c r="BH108" i="7"/>
  <c r="BG108" i="7"/>
  <c r="BF108" i="7"/>
  <c r="T108" i="7"/>
  <c r="R108" i="7"/>
  <c r="P108" i="7"/>
  <c r="BI106" i="7"/>
  <c r="BH106" i="7"/>
  <c r="BG106" i="7"/>
  <c r="BF106" i="7"/>
  <c r="T106" i="7"/>
  <c r="R106" i="7"/>
  <c r="P106" i="7"/>
  <c r="BI103" i="7"/>
  <c r="BH103" i="7"/>
  <c r="BG103" i="7"/>
  <c r="BF103" i="7"/>
  <c r="T103" i="7"/>
  <c r="R103" i="7"/>
  <c r="P103" i="7"/>
  <c r="BI101" i="7"/>
  <c r="BH101" i="7"/>
  <c r="BG101" i="7"/>
  <c r="BF101" i="7"/>
  <c r="T101" i="7"/>
  <c r="R101" i="7"/>
  <c r="P101" i="7"/>
  <c r="BI99" i="7"/>
  <c r="BH99" i="7"/>
  <c r="BG99" i="7"/>
  <c r="BF99" i="7"/>
  <c r="T99" i="7"/>
  <c r="R99" i="7"/>
  <c r="P99" i="7"/>
  <c r="BI97" i="7"/>
  <c r="BH97" i="7"/>
  <c r="BG97" i="7"/>
  <c r="BF97" i="7"/>
  <c r="T97" i="7"/>
  <c r="R97" i="7"/>
  <c r="P97" i="7"/>
  <c r="BI95" i="7"/>
  <c r="BH95" i="7"/>
  <c r="BG95" i="7"/>
  <c r="BF95" i="7"/>
  <c r="T95" i="7"/>
  <c r="R95" i="7"/>
  <c r="P95" i="7"/>
  <c r="J89" i="7"/>
  <c r="F89" i="7"/>
  <c r="F87" i="7"/>
  <c r="E85" i="7"/>
  <c r="J58" i="7"/>
  <c r="F58" i="7"/>
  <c r="F56" i="7"/>
  <c r="E54" i="7"/>
  <c r="J26" i="7"/>
  <c r="E26" i="7"/>
  <c r="J59" i="7" s="1"/>
  <c r="J25" i="7"/>
  <c r="J20" i="7"/>
  <c r="E20" i="7"/>
  <c r="F59" i="7"/>
  <c r="J19" i="7"/>
  <c r="J14" i="7"/>
  <c r="J87" i="7" s="1"/>
  <c r="E7" i="7"/>
  <c r="E50" i="7"/>
  <c r="J39" i="6"/>
  <c r="J38" i="6"/>
  <c r="AY60" i="1"/>
  <c r="J37" i="6"/>
  <c r="AX60" i="1"/>
  <c r="BI216" i="6"/>
  <c r="BH216" i="6"/>
  <c r="BG216" i="6"/>
  <c r="BF216" i="6"/>
  <c r="T216" i="6"/>
  <c r="R216" i="6"/>
  <c r="P216" i="6"/>
  <c r="BI214" i="6"/>
  <c r="BH214" i="6"/>
  <c r="BG214" i="6"/>
  <c r="BF214" i="6"/>
  <c r="T214" i="6"/>
  <c r="R214" i="6"/>
  <c r="P214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4" i="6"/>
  <c r="BH204" i="6"/>
  <c r="BG204" i="6"/>
  <c r="BF204" i="6"/>
  <c r="T204" i="6"/>
  <c r="R204" i="6"/>
  <c r="P204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4" i="6"/>
  <c r="BH184" i="6"/>
  <c r="BG184" i="6"/>
  <c r="BF184" i="6"/>
  <c r="T184" i="6"/>
  <c r="R184" i="6"/>
  <c r="P184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0" i="6"/>
  <c r="BH120" i="6"/>
  <c r="BG120" i="6"/>
  <c r="BF120" i="6"/>
  <c r="T120" i="6"/>
  <c r="R120" i="6"/>
  <c r="P120" i="6"/>
  <c r="BI118" i="6"/>
  <c r="BH118" i="6"/>
  <c r="BG118" i="6"/>
  <c r="BF118" i="6"/>
  <c r="T118" i="6"/>
  <c r="R118" i="6"/>
  <c r="P118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BI93" i="6"/>
  <c r="BH93" i="6"/>
  <c r="BG93" i="6"/>
  <c r="BF93" i="6"/>
  <c r="T93" i="6"/>
  <c r="R93" i="6"/>
  <c r="P93" i="6"/>
  <c r="BI91" i="6"/>
  <c r="BH91" i="6"/>
  <c r="BG91" i="6"/>
  <c r="BF91" i="6"/>
  <c r="T91" i="6"/>
  <c r="R91" i="6"/>
  <c r="P91" i="6"/>
  <c r="J85" i="6"/>
  <c r="F85" i="6"/>
  <c r="F83" i="6"/>
  <c r="E81" i="6"/>
  <c r="J58" i="6"/>
  <c r="F58" i="6"/>
  <c r="F56" i="6"/>
  <c r="E54" i="6"/>
  <c r="J26" i="6"/>
  <c r="E26" i="6"/>
  <c r="J86" i="6"/>
  <c r="J25" i="6"/>
  <c r="J20" i="6"/>
  <c r="E20" i="6"/>
  <c r="F86" i="6"/>
  <c r="J19" i="6"/>
  <c r="J14" i="6"/>
  <c r="J56" i="6"/>
  <c r="E7" i="6"/>
  <c r="E77" i="6"/>
  <c r="J39" i="5"/>
  <c r="J38" i="5"/>
  <c r="AY59" i="1"/>
  <c r="J37" i="5"/>
  <c r="AX59" i="1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6" i="5"/>
  <c r="BH96" i="5"/>
  <c r="BG96" i="5"/>
  <c r="BF96" i="5"/>
  <c r="T96" i="5"/>
  <c r="R96" i="5"/>
  <c r="P96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J87" i="5"/>
  <c r="F87" i="5"/>
  <c r="F85" i="5"/>
  <c r="E83" i="5"/>
  <c r="J58" i="5"/>
  <c r="F58" i="5"/>
  <c r="F56" i="5"/>
  <c r="E54" i="5"/>
  <c r="J26" i="5"/>
  <c r="E26" i="5"/>
  <c r="J88" i="5" s="1"/>
  <c r="J25" i="5"/>
  <c r="J20" i="5"/>
  <c r="E20" i="5"/>
  <c r="F88" i="5"/>
  <c r="J19" i="5"/>
  <c r="J14" i="5"/>
  <c r="J56" i="5"/>
  <c r="E7" i="5"/>
  <c r="E50" i="5"/>
  <c r="J39" i="4"/>
  <c r="J38" i="4"/>
  <c r="AY58" i="1"/>
  <c r="J37" i="4"/>
  <c r="AX58" i="1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J86" i="4"/>
  <c r="F86" i="4"/>
  <c r="F84" i="4"/>
  <c r="E82" i="4"/>
  <c r="J58" i="4"/>
  <c r="F58" i="4"/>
  <c r="F56" i="4"/>
  <c r="E54" i="4"/>
  <c r="J26" i="4"/>
  <c r="E26" i="4"/>
  <c r="J59" i="4" s="1"/>
  <c r="J25" i="4"/>
  <c r="J20" i="4"/>
  <c r="E20" i="4"/>
  <c r="F87" i="4"/>
  <c r="J19" i="4"/>
  <c r="J14" i="4"/>
  <c r="J84" i="4"/>
  <c r="E7" i="4"/>
  <c r="E78" i="4"/>
  <c r="J39" i="3"/>
  <c r="J38" i="3"/>
  <c r="AY57" i="1"/>
  <c r="J37" i="3"/>
  <c r="AX57" i="1"/>
  <c r="BI859" i="3"/>
  <c r="BH859" i="3"/>
  <c r="BG859" i="3"/>
  <c r="BF859" i="3"/>
  <c r="T859" i="3"/>
  <c r="R859" i="3"/>
  <c r="P859" i="3"/>
  <c r="BI854" i="3"/>
  <c r="BH854" i="3"/>
  <c r="BG854" i="3"/>
  <c r="BF854" i="3"/>
  <c r="T854" i="3"/>
  <c r="R854" i="3"/>
  <c r="P854" i="3"/>
  <c r="BI852" i="3"/>
  <c r="BH852" i="3"/>
  <c r="BG852" i="3"/>
  <c r="BF852" i="3"/>
  <c r="T852" i="3"/>
  <c r="T851" i="3"/>
  <c r="R852" i="3"/>
  <c r="R851" i="3"/>
  <c r="P852" i="3"/>
  <c r="P851" i="3"/>
  <c r="BI849" i="3"/>
  <c r="BH849" i="3"/>
  <c r="BG849" i="3"/>
  <c r="BF849" i="3"/>
  <c r="T849" i="3"/>
  <c r="R849" i="3"/>
  <c r="P849" i="3"/>
  <c r="BI847" i="3"/>
  <c r="BH847" i="3"/>
  <c r="BG847" i="3"/>
  <c r="BF847" i="3"/>
  <c r="T847" i="3"/>
  <c r="R847" i="3"/>
  <c r="P847" i="3"/>
  <c r="BI830" i="3"/>
  <c r="BH830" i="3"/>
  <c r="BG830" i="3"/>
  <c r="BF830" i="3"/>
  <c r="T830" i="3"/>
  <c r="R830" i="3"/>
  <c r="P830" i="3"/>
  <c r="BI828" i="3"/>
  <c r="BH828" i="3"/>
  <c r="BG828" i="3"/>
  <c r="BF828" i="3"/>
  <c r="T828" i="3"/>
  <c r="R828" i="3"/>
  <c r="P828" i="3"/>
  <c r="BI821" i="3"/>
  <c r="BH821" i="3"/>
  <c r="BG821" i="3"/>
  <c r="BF821" i="3"/>
  <c r="T821" i="3"/>
  <c r="R821" i="3"/>
  <c r="P821" i="3"/>
  <c r="BI816" i="3"/>
  <c r="BH816" i="3"/>
  <c r="BG816" i="3"/>
  <c r="BF816" i="3"/>
  <c r="T816" i="3"/>
  <c r="R816" i="3"/>
  <c r="P816" i="3"/>
  <c r="BI799" i="3"/>
  <c r="BH799" i="3"/>
  <c r="BG799" i="3"/>
  <c r="BF799" i="3"/>
  <c r="T799" i="3"/>
  <c r="R799" i="3"/>
  <c r="P799" i="3"/>
  <c r="BI789" i="3"/>
  <c r="BH789" i="3"/>
  <c r="BG789" i="3"/>
  <c r="BF789" i="3"/>
  <c r="T789" i="3"/>
  <c r="R789" i="3"/>
  <c r="P789" i="3"/>
  <c r="BI787" i="3"/>
  <c r="BH787" i="3"/>
  <c r="BG787" i="3"/>
  <c r="BF787" i="3"/>
  <c r="T787" i="3"/>
  <c r="R787" i="3"/>
  <c r="P787" i="3"/>
  <c r="BI770" i="3"/>
  <c r="BH770" i="3"/>
  <c r="BG770" i="3"/>
  <c r="BF770" i="3"/>
  <c r="T770" i="3"/>
  <c r="R770" i="3"/>
  <c r="P770" i="3"/>
  <c r="BI767" i="3"/>
  <c r="BH767" i="3"/>
  <c r="BG767" i="3"/>
  <c r="BF767" i="3"/>
  <c r="T767" i="3"/>
  <c r="R767" i="3"/>
  <c r="P767" i="3"/>
  <c r="BI765" i="3"/>
  <c r="BH765" i="3"/>
  <c r="BG765" i="3"/>
  <c r="BF765" i="3"/>
  <c r="T765" i="3"/>
  <c r="R765" i="3"/>
  <c r="P765" i="3"/>
  <c r="BI762" i="3"/>
  <c r="BH762" i="3"/>
  <c r="BG762" i="3"/>
  <c r="BF762" i="3"/>
  <c r="T762" i="3"/>
  <c r="R762" i="3"/>
  <c r="P762" i="3"/>
  <c r="BI760" i="3"/>
  <c r="BH760" i="3"/>
  <c r="BG760" i="3"/>
  <c r="BF760" i="3"/>
  <c r="T760" i="3"/>
  <c r="R760" i="3"/>
  <c r="P760" i="3"/>
  <c r="BI758" i="3"/>
  <c r="BH758" i="3"/>
  <c r="BG758" i="3"/>
  <c r="BF758" i="3"/>
  <c r="T758" i="3"/>
  <c r="R758" i="3"/>
  <c r="P758" i="3"/>
  <c r="BI753" i="3"/>
  <c r="BH753" i="3"/>
  <c r="BG753" i="3"/>
  <c r="BF753" i="3"/>
  <c r="T753" i="3"/>
  <c r="R753" i="3"/>
  <c r="P753" i="3"/>
  <c r="BI748" i="3"/>
  <c r="BH748" i="3"/>
  <c r="BG748" i="3"/>
  <c r="BF748" i="3"/>
  <c r="T748" i="3"/>
  <c r="R748" i="3"/>
  <c r="P748" i="3"/>
  <c r="BI742" i="3"/>
  <c r="BH742" i="3"/>
  <c r="BG742" i="3"/>
  <c r="BF742" i="3"/>
  <c r="T742" i="3"/>
  <c r="R742" i="3"/>
  <c r="P742" i="3"/>
  <c r="BI736" i="3"/>
  <c r="BH736" i="3"/>
  <c r="BG736" i="3"/>
  <c r="BF736" i="3"/>
  <c r="T736" i="3"/>
  <c r="R736" i="3"/>
  <c r="P736" i="3"/>
  <c r="BI728" i="3"/>
  <c r="BH728" i="3"/>
  <c r="BG728" i="3"/>
  <c r="BF728" i="3"/>
  <c r="T728" i="3"/>
  <c r="R728" i="3"/>
  <c r="P728" i="3"/>
  <c r="BI725" i="3"/>
  <c r="BH725" i="3"/>
  <c r="BG725" i="3"/>
  <c r="BF725" i="3"/>
  <c r="T725" i="3"/>
  <c r="R725" i="3"/>
  <c r="P725" i="3"/>
  <c r="BI723" i="3"/>
  <c r="BH723" i="3"/>
  <c r="BG723" i="3"/>
  <c r="BF723" i="3"/>
  <c r="T723" i="3"/>
  <c r="R723" i="3"/>
  <c r="P723" i="3"/>
  <c r="BI707" i="3"/>
  <c r="BH707" i="3"/>
  <c r="BG707" i="3"/>
  <c r="BF707" i="3"/>
  <c r="T707" i="3"/>
  <c r="R707" i="3"/>
  <c r="P707" i="3"/>
  <c r="BI688" i="3"/>
  <c r="BH688" i="3"/>
  <c r="BG688" i="3"/>
  <c r="BF688" i="3"/>
  <c r="T688" i="3"/>
  <c r="R688" i="3"/>
  <c r="P688" i="3"/>
  <c r="BI686" i="3"/>
  <c r="BH686" i="3"/>
  <c r="BG686" i="3"/>
  <c r="BF686" i="3"/>
  <c r="T686" i="3"/>
  <c r="R686" i="3"/>
  <c r="P686" i="3"/>
  <c r="BI672" i="3"/>
  <c r="BH672" i="3"/>
  <c r="BG672" i="3"/>
  <c r="BF672" i="3"/>
  <c r="T672" i="3"/>
  <c r="R672" i="3"/>
  <c r="P672" i="3"/>
  <c r="BI670" i="3"/>
  <c r="BH670" i="3"/>
  <c r="BG670" i="3"/>
  <c r="BF670" i="3"/>
  <c r="T670" i="3"/>
  <c r="R670" i="3"/>
  <c r="P670" i="3"/>
  <c r="BI643" i="3"/>
  <c r="BH643" i="3"/>
  <c r="BG643" i="3"/>
  <c r="BF643" i="3"/>
  <c r="T643" i="3"/>
  <c r="R643" i="3"/>
  <c r="P643" i="3"/>
  <c r="BI625" i="3"/>
  <c r="BH625" i="3"/>
  <c r="BG625" i="3"/>
  <c r="BF625" i="3"/>
  <c r="T625" i="3"/>
  <c r="R625" i="3"/>
  <c r="P625" i="3"/>
  <c r="BI623" i="3"/>
  <c r="BH623" i="3"/>
  <c r="BG623" i="3"/>
  <c r="BF623" i="3"/>
  <c r="T623" i="3"/>
  <c r="R623" i="3"/>
  <c r="P623" i="3"/>
  <c r="BI621" i="3"/>
  <c r="BH621" i="3"/>
  <c r="BG621" i="3"/>
  <c r="BF621" i="3"/>
  <c r="T621" i="3"/>
  <c r="R621" i="3"/>
  <c r="P621" i="3"/>
  <c r="BI618" i="3"/>
  <c r="BH618" i="3"/>
  <c r="BG618" i="3"/>
  <c r="BF618" i="3"/>
  <c r="T618" i="3"/>
  <c r="R618" i="3"/>
  <c r="P618" i="3"/>
  <c r="BI614" i="3"/>
  <c r="BH614" i="3"/>
  <c r="BG614" i="3"/>
  <c r="BF614" i="3"/>
  <c r="T614" i="3"/>
  <c r="R614" i="3"/>
  <c r="P614" i="3"/>
  <c r="BI610" i="3"/>
  <c r="BH610" i="3"/>
  <c r="BG610" i="3"/>
  <c r="BF610" i="3"/>
  <c r="T610" i="3"/>
  <c r="R610" i="3"/>
  <c r="P610" i="3"/>
  <c r="BI606" i="3"/>
  <c r="BH606" i="3"/>
  <c r="BG606" i="3"/>
  <c r="BF606" i="3"/>
  <c r="T606" i="3"/>
  <c r="R606" i="3"/>
  <c r="P606" i="3"/>
  <c r="BI603" i="3"/>
  <c r="BH603" i="3"/>
  <c r="BG603" i="3"/>
  <c r="BF603" i="3"/>
  <c r="T603" i="3"/>
  <c r="R603" i="3"/>
  <c r="P603" i="3"/>
  <c r="BI599" i="3"/>
  <c r="BH599" i="3"/>
  <c r="BG599" i="3"/>
  <c r="BF599" i="3"/>
  <c r="T599" i="3"/>
  <c r="R599" i="3"/>
  <c r="P599" i="3"/>
  <c r="BI595" i="3"/>
  <c r="BH595" i="3"/>
  <c r="BG595" i="3"/>
  <c r="BF595" i="3"/>
  <c r="T595" i="3"/>
  <c r="R595" i="3"/>
  <c r="P595" i="3"/>
  <c r="BI591" i="3"/>
  <c r="BH591" i="3"/>
  <c r="BG591" i="3"/>
  <c r="BF591" i="3"/>
  <c r="T591" i="3"/>
  <c r="R591" i="3"/>
  <c r="P591" i="3"/>
  <c r="BI587" i="3"/>
  <c r="BH587" i="3"/>
  <c r="BG587" i="3"/>
  <c r="BF587" i="3"/>
  <c r="T587" i="3"/>
  <c r="R587" i="3"/>
  <c r="P587" i="3"/>
  <c r="BI583" i="3"/>
  <c r="BH583" i="3"/>
  <c r="BG583" i="3"/>
  <c r="BF583" i="3"/>
  <c r="T583" i="3"/>
  <c r="R583" i="3"/>
  <c r="P583" i="3"/>
  <c r="BI579" i="3"/>
  <c r="BH579" i="3"/>
  <c r="BG579" i="3"/>
  <c r="BF579" i="3"/>
  <c r="T579" i="3"/>
  <c r="R579" i="3"/>
  <c r="P579" i="3"/>
  <c r="BI575" i="3"/>
  <c r="BH575" i="3"/>
  <c r="BG575" i="3"/>
  <c r="BF575" i="3"/>
  <c r="T575" i="3"/>
  <c r="R575" i="3"/>
  <c r="P575" i="3"/>
  <c r="BI571" i="3"/>
  <c r="BH571" i="3"/>
  <c r="BG571" i="3"/>
  <c r="BF571" i="3"/>
  <c r="T571" i="3"/>
  <c r="R571" i="3"/>
  <c r="P571" i="3"/>
  <c r="BI567" i="3"/>
  <c r="BH567" i="3"/>
  <c r="BG567" i="3"/>
  <c r="BF567" i="3"/>
  <c r="T567" i="3"/>
  <c r="R567" i="3"/>
  <c r="P567" i="3"/>
  <c r="BI563" i="3"/>
  <c r="BH563" i="3"/>
  <c r="BG563" i="3"/>
  <c r="BF563" i="3"/>
  <c r="T563" i="3"/>
  <c r="R563" i="3"/>
  <c r="P563" i="3"/>
  <c r="BI559" i="3"/>
  <c r="BH559" i="3"/>
  <c r="BG559" i="3"/>
  <c r="BF559" i="3"/>
  <c r="T559" i="3"/>
  <c r="R559" i="3"/>
  <c r="P559" i="3"/>
  <c r="BI555" i="3"/>
  <c r="BH555" i="3"/>
  <c r="BG555" i="3"/>
  <c r="BF555" i="3"/>
  <c r="T555" i="3"/>
  <c r="R555" i="3"/>
  <c r="P555" i="3"/>
  <c r="BI551" i="3"/>
  <c r="BH551" i="3"/>
  <c r="BG551" i="3"/>
  <c r="BF551" i="3"/>
  <c r="T551" i="3"/>
  <c r="R551" i="3"/>
  <c r="P551" i="3"/>
  <c r="BI547" i="3"/>
  <c r="BH547" i="3"/>
  <c r="BG547" i="3"/>
  <c r="BF547" i="3"/>
  <c r="T547" i="3"/>
  <c r="R547" i="3"/>
  <c r="P547" i="3"/>
  <c r="BI546" i="3"/>
  <c r="BH546" i="3"/>
  <c r="BG546" i="3"/>
  <c r="BF546" i="3"/>
  <c r="T546" i="3"/>
  <c r="R546" i="3"/>
  <c r="P546" i="3"/>
  <c r="BI542" i="3"/>
  <c r="BH542" i="3"/>
  <c r="BG542" i="3"/>
  <c r="BF542" i="3"/>
  <c r="T542" i="3"/>
  <c r="R542" i="3"/>
  <c r="P542" i="3"/>
  <c r="BI539" i="3"/>
  <c r="BH539" i="3"/>
  <c r="BG539" i="3"/>
  <c r="BF539" i="3"/>
  <c r="T539" i="3"/>
  <c r="R539" i="3"/>
  <c r="P539" i="3"/>
  <c r="BI535" i="3"/>
  <c r="BH535" i="3"/>
  <c r="BG535" i="3"/>
  <c r="BF535" i="3"/>
  <c r="T535" i="3"/>
  <c r="R535" i="3"/>
  <c r="P535" i="3"/>
  <c r="BI532" i="3"/>
  <c r="BH532" i="3"/>
  <c r="BG532" i="3"/>
  <c r="BF532" i="3"/>
  <c r="T532" i="3"/>
  <c r="R532" i="3"/>
  <c r="P532" i="3"/>
  <c r="BI531" i="3"/>
  <c r="BH531" i="3"/>
  <c r="BG531" i="3"/>
  <c r="BF531" i="3"/>
  <c r="T531" i="3"/>
  <c r="R531" i="3"/>
  <c r="P531" i="3"/>
  <c r="BI526" i="3"/>
  <c r="BH526" i="3"/>
  <c r="BG526" i="3"/>
  <c r="BF526" i="3"/>
  <c r="T526" i="3"/>
  <c r="R526" i="3"/>
  <c r="P526" i="3"/>
  <c r="BI522" i="3"/>
  <c r="BH522" i="3"/>
  <c r="BG522" i="3"/>
  <c r="BF522" i="3"/>
  <c r="T522" i="3"/>
  <c r="R522" i="3"/>
  <c r="P522" i="3"/>
  <c r="BI518" i="3"/>
  <c r="BH518" i="3"/>
  <c r="BG518" i="3"/>
  <c r="BF518" i="3"/>
  <c r="T518" i="3"/>
  <c r="R518" i="3"/>
  <c r="P518" i="3"/>
  <c r="BI512" i="3"/>
  <c r="BH512" i="3"/>
  <c r="BG512" i="3"/>
  <c r="BF512" i="3"/>
  <c r="T512" i="3"/>
  <c r="R512" i="3"/>
  <c r="P512" i="3"/>
  <c r="BI511" i="3"/>
  <c r="BH511" i="3"/>
  <c r="BG511" i="3"/>
  <c r="BF511" i="3"/>
  <c r="T511" i="3"/>
  <c r="R511" i="3"/>
  <c r="P511" i="3"/>
  <c r="BI506" i="3"/>
  <c r="BH506" i="3"/>
  <c r="BG506" i="3"/>
  <c r="BF506" i="3"/>
  <c r="T506" i="3"/>
  <c r="R506" i="3"/>
  <c r="P506" i="3"/>
  <c r="BI503" i="3"/>
  <c r="BH503" i="3"/>
  <c r="BG503" i="3"/>
  <c r="BF503" i="3"/>
  <c r="T503" i="3"/>
  <c r="R503" i="3"/>
  <c r="P503" i="3"/>
  <c r="BI497" i="3"/>
  <c r="BH497" i="3"/>
  <c r="BG497" i="3"/>
  <c r="BF497" i="3"/>
  <c r="T497" i="3"/>
  <c r="R497" i="3"/>
  <c r="P497" i="3"/>
  <c r="BI491" i="3"/>
  <c r="BH491" i="3"/>
  <c r="BG491" i="3"/>
  <c r="BF491" i="3"/>
  <c r="T491" i="3"/>
  <c r="R491" i="3"/>
  <c r="P491" i="3"/>
  <c r="BI490" i="3"/>
  <c r="BH490" i="3"/>
  <c r="BG490" i="3"/>
  <c r="BF490" i="3"/>
  <c r="T490" i="3"/>
  <c r="R490" i="3"/>
  <c r="P490" i="3"/>
  <c r="BI483" i="3"/>
  <c r="BH483" i="3"/>
  <c r="BG483" i="3"/>
  <c r="BF483" i="3"/>
  <c r="T483" i="3"/>
  <c r="R483" i="3"/>
  <c r="P483" i="3"/>
  <c r="BI482" i="3"/>
  <c r="BH482" i="3"/>
  <c r="BG482" i="3"/>
  <c r="BF482" i="3"/>
  <c r="T482" i="3"/>
  <c r="R482" i="3"/>
  <c r="P482" i="3"/>
  <c r="BI475" i="3"/>
  <c r="BH475" i="3"/>
  <c r="BG475" i="3"/>
  <c r="BF475" i="3"/>
  <c r="T475" i="3"/>
  <c r="R475" i="3"/>
  <c r="P475" i="3"/>
  <c r="BI474" i="3"/>
  <c r="BH474" i="3"/>
  <c r="BG474" i="3"/>
  <c r="BF474" i="3"/>
  <c r="T474" i="3"/>
  <c r="R474" i="3"/>
  <c r="P474" i="3"/>
  <c r="BI467" i="3"/>
  <c r="BH467" i="3"/>
  <c r="BG467" i="3"/>
  <c r="BF467" i="3"/>
  <c r="T467" i="3"/>
  <c r="R467" i="3"/>
  <c r="P467" i="3"/>
  <c r="BI466" i="3"/>
  <c r="BH466" i="3"/>
  <c r="BG466" i="3"/>
  <c r="BF466" i="3"/>
  <c r="T466" i="3"/>
  <c r="R466" i="3"/>
  <c r="P466" i="3"/>
  <c r="BI459" i="3"/>
  <c r="BH459" i="3"/>
  <c r="BG459" i="3"/>
  <c r="BF459" i="3"/>
  <c r="T459" i="3"/>
  <c r="R459" i="3"/>
  <c r="P459" i="3"/>
  <c r="BI456" i="3"/>
  <c r="BH456" i="3"/>
  <c r="BG456" i="3"/>
  <c r="BF456" i="3"/>
  <c r="T456" i="3"/>
  <c r="R456" i="3"/>
  <c r="P456" i="3"/>
  <c r="BI455" i="3"/>
  <c r="BH455" i="3"/>
  <c r="BG455" i="3"/>
  <c r="BF455" i="3"/>
  <c r="T455" i="3"/>
  <c r="R455" i="3"/>
  <c r="P455" i="3"/>
  <c r="BI453" i="3"/>
  <c r="BH453" i="3"/>
  <c r="BG453" i="3"/>
  <c r="BF453" i="3"/>
  <c r="T453" i="3"/>
  <c r="R453" i="3"/>
  <c r="P453" i="3"/>
  <c r="BI451" i="3"/>
  <c r="BH451" i="3"/>
  <c r="BG451" i="3"/>
  <c r="BF451" i="3"/>
  <c r="T451" i="3"/>
  <c r="R451" i="3"/>
  <c r="P451" i="3"/>
  <c r="BI449" i="3"/>
  <c r="BH449" i="3"/>
  <c r="BG449" i="3"/>
  <c r="BF449" i="3"/>
  <c r="T449" i="3"/>
  <c r="R449" i="3"/>
  <c r="P449" i="3"/>
  <c r="BI437" i="3"/>
  <c r="BH437" i="3"/>
  <c r="BG437" i="3"/>
  <c r="BF437" i="3"/>
  <c r="T437" i="3"/>
  <c r="R437" i="3"/>
  <c r="P437" i="3"/>
  <c r="BI433" i="3"/>
  <c r="BH433" i="3"/>
  <c r="BG433" i="3"/>
  <c r="BF433" i="3"/>
  <c r="T433" i="3"/>
  <c r="T432" i="3" s="1"/>
  <c r="R433" i="3"/>
  <c r="R432" i="3"/>
  <c r="P433" i="3"/>
  <c r="P432" i="3" s="1"/>
  <c r="BI430" i="3"/>
  <c r="BH430" i="3"/>
  <c r="BG430" i="3"/>
  <c r="BF430" i="3"/>
  <c r="T430" i="3"/>
  <c r="R430" i="3"/>
  <c r="P430" i="3"/>
  <c r="BI426" i="3"/>
  <c r="BH426" i="3"/>
  <c r="BG426" i="3"/>
  <c r="BF426" i="3"/>
  <c r="T426" i="3"/>
  <c r="R426" i="3"/>
  <c r="P426" i="3"/>
  <c r="BI424" i="3"/>
  <c r="BH424" i="3"/>
  <c r="BG424" i="3"/>
  <c r="BF424" i="3"/>
  <c r="T424" i="3"/>
  <c r="R424" i="3"/>
  <c r="P424" i="3"/>
  <c r="BI419" i="3"/>
  <c r="BH419" i="3"/>
  <c r="BG419" i="3"/>
  <c r="BF419" i="3"/>
  <c r="T419" i="3"/>
  <c r="R419" i="3"/>
  <c r="P419" i="3"/>
  <c r="BI415" i="3"/>
  <c r="BH415" i="3"/>
  <c r="BG415" i="3"/>
  <c r="BF415" i="3"/>
  <c r="T415" i="3"/>
  <c r="R415" i="3"/>
  <c r="P415" i="3"/>
  <c r="BI408" i="3"/>
  <c r="BH408" i="3"/>
  <c r="BG408" i="3"/>
  <c r="BF408" i="3"/>
  <c r="T408" i="3"/>
  <c r="R408" i="3"/>
  <c r="P408" i="3"/>
  <c r="BI399" i="3"/>
  <c r="BH399" i="3"/>
  <c r="BG399" i="3"/>
  <c r="BF399" i="3"/>
  <c r="T399" i="3"/>
  <c r="R399" i="3"/>
  <c r="P399" i="3"/>
  <c r="BI394" i="3"/>
  <c r="BH394" i="3"/>
  <c r="BG394" i="3"/>
  <c r="BF394" i="3"/>
  <c r="T394" i="3"/>
  <c r="R394" i="3"/>
  <c r="P394" i="3"/>
  <c r="BI389" i="3"/>
  <c r="BH389" i="3"/>
  <c r="BG389" i="3"/>
  <c r="BF389" i="3"/>
  <c r="T389" i="3"/>
  <c r="R389" i="3"/>
  <c r="P389" i="3"/>
  <c r="BI385" i="3"/>
  <c r="BH385" i="3"/>
  <c r="BG385" i="3"/>
  <c r="BF385" i="3"/>
  <c r="T385" i="3"/>
  <c r="R385" i="3"/>
  <c r="P385" i="3"/>
  <c r="BI376" i="3"/>
  <c r="BH376" i="3"/>
  <c r="BG376" i="3"/>
  <c r="BF376" i="3"/>
  <c r="T376" i="3"/>
  <c r="R376" i="3"/>
  <c r="P376" i="3"/>
  <c r="BI368" i="3"/>
  <c r="BH368" i="3"/>
  <c r="BG368" i="3"/>
  <c r="BF368" i="3"/>
  <c r="T368" i="3"/>
  <c r="R368" i="3"/>
  <c r="P368" i="3"/>
  <c r="BI360" i="3"/>
  <c r="BH360" i="3"/>
  <c r="BG360" i="3"/>
  <c r="BF360" i="3"/>
  <c r="T360" i="3"/>
  <c r="R360" i="3"/>
  <c r="P360" i="3"/>
  <c r="BI358" i="3"/>
  <c r="BH358" i="3"/>
  <c r="BG358" i="3"/>
  <c r="BF358" i="3"/>
  <c r="T358" i="3"/>
  <c r="R358" i="3"/>
  <c r="P358" i="3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0" i="3"/>
  <c r="BH340" i="3"/>
  <c r="BG340" i="3"/>
  <c r="BF340" i="3"/>
  <c r="T340" i="3"/>
  <c r="R340" i="3"/>
  <c r="P340" i="3"/>
  <c r="BI326" i="3"/>
  <c r="BH326" i="3"/>
  <c r="BG326" i="3"/>
  <c r="BF326" i="3"/>
  <c r="T326" i="3"/>
  <c r="R326" i="3"/>
  <c r="P326" i="3"/>
  <c r="BI301" i="3"/>
  <c r="BH301" i="3"/>
  <c r="BG301" i="3"/>
  <c r="BF301" i="3"/>
  <c r="T301" i="3"/>
  <c r="R301" i="3"/>
  <c r="P301" i="3"/>
  <c r="BI297" i="3"/>
  <c r="BH297" i="3"/>
  <c r="BG297" i="3"/>
  <c r="BF297" i="3"/>
  <c r="T297" i="3"/>
  <c r="R297" i="3"/>
  <c r="P297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62" i="3"/>
  <c r="BH262" i="3"/>
  <c r="BG262" i="3"/>
  <c r="BF262" i="3"/>
  <c r="T262" i="3"/>
  <c r="R262" i="3"/>
  <c r="P262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8" i="3"/>
  <c r="BH218" i="3"/>
  <c r="BG218" i="3"/>
  <c r="BF218" i="3"/>
  <c r="T218" i="3"/>
  <c r="R218" i="3"/>
  <c r="P218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5" i="3"/>
  <c r="BH205" i="3"/>
  <c r="BG205" i="3"/>
  <c r="BF205" i="3"/>
  <c r="T205" i="3"/>
  <c r="R205" i="3"/>
  <c r="P205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4" i="3"/>
  <c r="BH194" i="3"/>
  <c r="BG194" i="3"/>
  <c r="BF194" i="3"/>
  <c r="T194" i="3"/>
  <c r="R194" i="3"/>
  <c r="P194" i="3"/>
  <c r="BI185" i="3"/>
  <c r="BH185" i="3"/>
  <c r="BG185" i="3"/>
  <c r="BF185" i="3"/>
  <c r="T185" i="3"/>
  <c r="R185" i="3"/>
  <c r="P185" i="3"/>
  <c r="BI174" i="3"/>
  <c r="BH174" i="3"/>
  <c r="BG174" i="3"/>
  <c r="BF174" i="3"/>
  <c r="T174" i="3"/>
  <c r="R174" i="3"/>
  <c r="P174" i="3"/>
  <c r="BI165" i="3"/>
  <c r="BH165" i="3"/>
  <c r="BG165" i="3"/>
  <c r="BF165" i="3"/>
  <c r="T165" i="3"/>
  <c r="R165" i="3"/>
  <c r="P165" i="3"/>
  <c r="BI150" i="3"/>
  <c r="BH150" i="3"/>
  <c r="BG150" i="3"/>
  <c r="BF150" i="3"/>
  <c r="T150" i="3"/>
  <c r="R150" i="3"/>
  <c r="P150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10" i="3"/>
  <c r="BH110" i="3"/>
  <c r="BG110" i="3"/>
  <c r="BF110" i="3"/>
  <c r="T110" i="3"/>
  <c r="R110" i="3"/>
  <c r="P110" i="3"/>
  <c r="BI105" i="3"/>
  <c r="BH105" i="3"/>
  <c r="BG105" i="3"/>
  <c r="BF105" i="3"/>
  <c r="T105" i="3"/>
  <c r="R105" i="3"/>
  <c r="P105" i="3"/>
  <c r="J98" i="3"/>
  <c r="F98" i="3"/>
  <c r="F96" i="3"/>
  <c r="E94" i="3"/>
  <c r="J58" i="3"/>
  <c r="F58" i="3"/>
  <c r="F56" i="3"/>
  <c r="E54" i="3"/>
  <c r="J26" i="3"/>
  <c r="E26" i="3"/>
  <c r="J99" i="3" s="1"/>
  <c r="J25" i="3"/>
  <c r="J20" i="3"/>
  <c r="E20" i="3"/>
  <c r="F59" i="3" s="1"/>
  <c r="J19" i="3"/>
  <c r="J14" i="3"/>
  <c r="J96" i="3" s="1"/>
  <c r="E7" i="3"/>
  <c r="E90" i="3"/>
  <c r="J39" i="2"/>
  <c r="J38" i="2"/>
  <c r="AY56" i="1" s="1"/>
  <c r="J37" i="2"/>
  <c r="AX56" i="1"/>
  <c r="BI445" i="2"/>
  <c r="BH445" i="2"/>
  <c r="BG445" i="2"/>
  <c r="BF445" i="2"/>
  <c r="T445" i="2"/>
  <c r="R445" i="2"/>
  <c r="R397" i="2"/>
  <c r="P445" i="2"/>
  <c r="P397" i="2"/>
  <c r="BI398" i="2"/>
  <c r="BH398" i="2"/>
  <c r="BG398" i="2"/>
  <c r="BF398" i="2"/>
  <c r="T398" i="2"/>
  <c r="T397" i="2" s="1"/>
  <c r="R398" i="2"/>
  <c r="P398" i="2"/>
  <c r="BI390" i="2"/>
  <c r="BH390" i="2"/>
  <c r="BG390" i="2"/>
  <c r="BF390" i="2"/>
  <c r="T390" i="2"/>
  <c r="R390" i="2"/>
  <c r="P390" i="2"/>
  <c r="BI383" i="2"/>
  <c r="BH383" i="2"/>
  <c r="BG383" i="2"/>
  <c r="BF383" i="2"/>
  <c r="T383" i="2"/>
  <c r="T382" i="2" s="1"/>
  <c r="R383" i="2"/>
  <c r="P383" i="2"/>
  <c r="BI377" i="2"/>
  <c r="BH377" i="2"/>
  <c r="BG377" i="2"/>
  <c r="BF377" i="2"/>
  <c r="T377" i="2"/>
  <c r="T376" i="2" s="1"/>
  <c r="R377" i="2"/>
  <c r="R376" i="2"/>
  <c r="P377" i="2"/>
  <c r="P376" i="2"/>
  <c r="BI364" i="2"/>
  <c r="BH364" i="2"/>
  <c r="BG364" i="2"/>
  <c r="BF364" i="2"/>
  <c r="T364" i="2"/>
  <c r="T358" i="2"/>
  <c r="R364" i="2"/>
  <c r="P364" i="2"/>
  <c r="P358" i="2"/>
  <c r="BI359" i="2"/>
  <c r="BH359" i="2"/>
  <c r="BG359" i="2"/>
  <c r="BF359" i="2"/>
  <c r="T359" i="2"/>
  <c r="R359" i="2"/>
  <c r="R358" i="2" s="1"/>
  <c r="P359" i="2"/>
  <c r="BI356" i="2"/>
  <c r="BH356" i="2"/>
  <c r="BG356" i="2"/>
  <c r="BF356" i="2"/>
  <c r="T356" i="2"/>
  <c r="R356" i="2"/>
  <c r="P356" i="2"/>
  <c r="BI354" i="2"/>
  <c r="BH354" i="2"/>
  <c r="BG354" i="2"/>
  <c r="BF354" i="2"/>
  <c r="T354" i="2"/>
  <c r="R354" i="2"/>
  <c r="P354" i="2"/>
  <c r="BI346" i="2"/>
  <c r="BH346" i="2"/>
  <c r="BG346" i="2"/>
  <c r="BF346" i="2"/>
  <c r="T346" i="2"/>
  <c r="R346" i="2"/>
  <c r="P346" i="2"/>
  <c r="BI338" i="2"/>
  <c r="BH338" i="2"/>
  <c r="BG338" i="2"/>
  <c r="BF338" i="2"/>
  <c r="T338" i="2"/>
  <c r="R338" i="2"/>
  <c r="P338" i="2"/>
  <c r="BI333" i="2"/>
  <c r="BH333" i="2"/>
  <c r="BG333" i="2"/>
  <c r="BF333" i="2"/>
  <c r="T333" i="2"/>
  <c r="R333" i="2"/>
  <c r="P333" i="2"/>
  <c r="BI328" i="2"/>
  <c r="BH328" i="2"/>
  <c r="BG328" i="2"/>
  <c r="BF328" i="2"/>
  <c r="T328" i="2"/>
  <c r="R328" i="2"/>
  <c r="P328" i="2"/>
  <c r="BI317" i="2"/>
  <c r="BH317" i="2"/>
  <c r="BG317" i="2"/>
  <c r="BF317" i="2"/>
  <c r="T317" i="2"/>
  <c r="T316" i="2"/>
  <c r="R317" i="2"/>
  <c r="R316" i="2"/>
  <c r="P317" i="2"/>
  <c r="P316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86" i="2"/>
  <c r="BH286" i="2"/>
  <c r="BG286" i="2"/>
  <c r="BF286" i="2"/>
  <c r="T286" i="2"/>
  <c r="R286" i="2"/>
  <c r="P286" i="2"/>
  <c r="BI266" i="2"/>
  <c r="BH266" i="2"/>
  <c r="BG266" i="2"/>
  <c r="BF266" i="2"/>
  <c r="T266" i="2"/>
  <c r="R266" i="2"/>
  <c r="P266" i="2"/>
  <c r="BI259" i="2"/>
  <c r="BH259" i="2"/>
  <c r="BG259" i="2"/>
  <c r="BF259" i="2"/>
  <c r="T259" i="2"/>
  <c r="R259" i="2"/>
  <c r="P259" i="2"/>
  <c r="BI253" i="2"/>
  <c r="BH253" i="2"/>
  <c r="BG253" i="2"/>
  <c r="BF253" i="2"/>
  <c r="T253" i="2"/>
  <c r="R253" i="2"/>
  <c r="P253" i="2"/>
  <c r="BI244" i="2"/>
  <c r="BH244" i="2"/>
  <c r="BG244" i="2"/>
  <c r="BF244" i="2"/>
  <c r="T244" i="2"/>
  <c r="R244" i="2"/>
  <c r="P244" i="2"/>
  <c r="BI231" i="2"/>
  <c r="BH231" i="2"/>
  <c r="BG231" i="2"/>
  <c r="BF231" i="2"/>
  <c r="T231" i="2"/>
  <c r="R231" i="2"/>
  <c r="P231" i="2"/>
  <c r="BI222" i="2"/>
  <c r="BH222" i="2"/>
  <c r="BG222" i="2"/>
  <c r="BF222" i="2"/>
  <c r="T222" i="2"/>
  <c r="R222" i="2"/>
  <c r="P222" i="2"/>
  <c r="BI217" i="2"/>
  <c r="BH217" i="2"/>
  <c r="BG217" i="2"/>
  <c r="BF217" i="2"/>
  <c r="T217" i="2"/>
  <c r="R217" i="2"/>
  <c r="P217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81" i="2"/>
  <c r="BH181" i="2"/>
  <c r="BG181" i="2"/>
  <c r="BF181" i="2"/>
  <c r="T181" i="2"/>
  <c r="R181" i="2"/>
  <c r="P181" i="2"/>
  <c r="BI171" i="2"/>
  <c r="BH171" i="2"/>
  <c r="BG171" i="2"/>
  <c r="BF171" i="2"/>
  <c r="T171" i="2"/>
  <c r="R171" i="2"/>
  <c r="P171" i="2"/>
  <c r="BI165" i="2"/>
  <c r="BH165" i="2"/>
  <c r="BG165" i="2"/>
  <c r="BF165" i="2"/>
  <c r="T165" i="2"/>
  <c r="R165" i="2"/>
  <c r="P165" i="2"/>
  <c r="BI154" i="2"/>
  <c r="BH154" i="2"/>
  <c r="BG154" i="2"/>
  <c r="BF154" i="2"/>
  <c r="T154" i="2"/>
  <c r="R154" i="2"/>
  <c r="P154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2" i="2"/>
  <c r="BH132" i="2"/>
  <c r="BG132" i="2"/>
  <c r="BF132" i="2"/>
  <c r="T132" i="2"/>
  <c r="R132" i="2"/>
  <c r="P132" i="2"/>
  <c r="BI124" i="2"/>
  <c r="BH124" i="2"/>
  <c r="BG124" i="2"/>
  <c r="BF124" i="2"/>
  <c r="T124" i="2"/>
  <c r="R124" i="2"/>
  <c r="P124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BI104" i="2"/>
  <c r="BH104" i="2"/>
  <c r="BG104" i="2"/>
  <c r="BF104" i="2"/>
  <c r="T104" i="2"/>
  <c r="R104" i="2"/>
  <c r="P104" i="2"/>
  <c r="BI99" i="2"/>
  <c r="BH99" i="2"/>
  <c r="BG99" i="2"/>
  <c r="BF99" i="2"/>
  <c r="T99" i="2"/>
  <c r="R99" i="2"/>
  <c r="P99" i="2"/>
  <c r="J92" i="2"/>
  <c r="F92" i="2"/>
  <c r="F90" i="2"/>
  <c r="E88" i="2"/>
  <c r="J58" i="2"/>
  <c r="F58" i="2"/>
  <c r="F56" i="2"/>
  <c r="E54" i="2"/>
  <c r="J26" i="2"/>
  <c r="E26" i="2"/>
  <c r="J59" i="2"/>
  <c r="J25" i="2"/>
  <c r="J20" i="2"/>
  <c r="E20" i="2"/>
  <c r="F59" i="2"/>
  <c r="J19" i="2"/>
  <c r="J14" i="2"/>
  <c r="J90" i="2" s="1"/>
  <c r="E7" i="2"/>
  <c r="E50" i="2" s="1"/>
  <c r="L50" i="1"/>
  <c r="AM50" i="1"/>
  <c r="AM49" i="1"/>
  <c r="L49" i="1"/>
  <c r="AM47" i="1"/>
  <c r="L47" i="1"/>
  <c r="L45" i="1"/>
  <c r="L44" i="1"/>
  <c r="J104" i="2"/>
  <c r="J415" i="3"/>
  <c r="BK368" i="3"/>
  <c r="BK358" i="3"/>
  <c r="J512" i="3"/>
  <c r="J108" i="4"/>
  <c r="BK111" i="5"/>
  <c r="J202" i="6"/>
  <c r="BK144" i="6"/>
  <c r="J169" i="6"/>
  <c r="J219" i="7"/>
  <c r="J144" i="7"/>
  <c r="BK110" i="8"/>
  <c r="BK93" i="8"/>
  <c r="J144" i="8"/>
  <c r="J94" i="9"/>
  <c r="J614" i="3"/>
  <c r="BK430" i="3"/>
  <c r="J119" i="5"/>
  <c r="J204" i="6"/>
  <c r="J152" i="6"/>
  <c r="J126" i="6"/>
  <c r="BK176" i="7"/>
  <c r="BK221" i="7"/>
  <c r="BK259" i="2"/>
  <c r="BK294" i="2"/>
  <c r="BK748" i="3"/>
  <c r="BK512" i="3"/>
  <c r="J394" i="3"/>
  <c r="J107" i="4"/>
  <c r="BK162" i="6"/>
  <c r="J139" i="6"/>
  <c r="BK186" i="6"/>
  <c r="J97" i="7"/>
  <c r="BK227" i="7"/>
  <c r="BK111" i="8"/>
  <c r="J139" i="8"/>
  <c r="J154" i="8"/>
  <c r="BK333" i="2"/>
  <c r="J595" i="3"/>
  <c r="J358" i="3"/>
  <c r="J623" i="3"/>
  <c r="J104" i="4"/>
  <c r="J133" i="6"/>
  <c r="J130" i="6"/>
  <c r="J102" i="6"/>
  <c r="J261" i="7"/>
  <c r="BK197" i="7"/>
  <c r="BK125" i="8"/>
  <c r="J707" i="3"/>
  <c r="J551" i="3"/>
  <c r="BK415" i="3"/>
  <c r="J117" i="5"/>
  <c r="BK109" i="6"/>
  <c r="BK148" i="7"/>
  <c r="J185" i="7"/>
  <c r="J137" i="8"/>
  <c r="J171" i="2"/>
  <c r="BK399" i="3"/>
  <c r="BK789" i="3"/>
  <c r="BK437" i="3"/>
  <c r="BK107" i="5"/>
  <c r="BK216" i="6"/>
  <c r="J124" i="6"/>
  <c r="J235" i="7"/>
  <c r="J113" i="8"/>
  <c r="BK118" i="8"/>
  <c r="BK328" i="2"/>
  <c r="J290" i="3"/>
  <c r="J847" i="3"/>
  <c r="BK758" i="3"/>
  <c r="J95" i="4"/>
  <c r="J113" i="5"/>
  <c r="BK146" i="6"/>
  <c r="BK194" i="6"/>
  <c r="BK173" i="7"/>
  <c r="BK154" i="8"/>
  <c r="J107" i="8"/>
  <c r="J317" i="2"/>
  <c r="J688" i="3"/>
  <c r="BK482" i="3"/>
  <c r="J97" i="4"/>
  <c r="J147" i="6"/>
  <c r="J210" i="6"/>
  <c r="BK98" i="6"/>
  <c r="J186" i="7"/>
  <c r="J99" i="7"/>
  <c r="BK142" i="8"/>
  <c r="J97" i="9"/>
  <c r="J304" i="2"/>
  <c r="J298" i="2"/>
  <c r="BK770" i="3"/>
  <c r="J610" i="3"/>
  <c r="J547" i="3"/>
  <c r="J385" i="3"/>
  <c r="BK828" i="3"/>
  <c r="J94" i="4"/>
  <c r="J99" i="5"/>
  <c r="J167" i="6"/>
  <c r="J120" i="6"/>
  <c r="BK93" i="6"/>
  <c r="J203" i="7"/>
  <c r="BK253" i="7"/>
  <c r="J182" i="7"/>
  <c r="BK120" i="8"/>
  <c r="J132" i="8"/>
  <c r="BK97" i="8"/>
  <c r="BK92" i="8"/>
  <c r="BK231" i="2"/>
  <c r="J200" i="3"/>
  <c r="BK742" i="3"/>
  <c r="J821" i="3"/>
  <c r="J105" i="4"/>
  <c r="J104" i="5"/>
  <c r="J162" i="6"/>
  <c r="BK152" i="6"/>
  <c r="J122" i="6"/>
  <c r="BK100" i="6"/>
  <c r="BK201" i="7"/>
  <c r="BK255" i="7"/>
  <c r="J180" i="7"/>
  <c r="BK97" i="9"/>
  <c r="J132" i="2"/>
  <c r="BK603" i="3"/>
  <c r="BK555" i="3"/>
  <c r="J297" i="3"/>
  <c r="J326" i="3"/>
  <c r="BK618" i="3"/>
  <c r="BK120" i="4"/>
  <c r="BK119" i="5"/>
  <c r="BK120" i="6"/>
  <c r="BK154" i="6"/>
  <c r="BK106" i="6"/>
  <c r="BK118" i="6"/>
  <c r="J142" i="7"/>
  <c r="BK128" i="7"/>
  <c r="J146" i="7"/>
  <c r="BK100" i="8"/>
  <c r="J122" i="8"/>
  <c r="J114" i="8"/>
  <c r="J135" i="8"/>
  <c r="J294" i="2"/>
  <c r="J207" i="2"/>
  <c r="BK672" i="3"/>
  <c r="J563" i="3"/>
  <c r="J535" i="3"/>
  <c r="BK753" i="3"/>
  <c r="BK579" i="3"/>
  <c r="J110" i="4"/>
  <c r="BK125" i="5"/>
  <c r="J98" i="5"/>
  <c r="BK173" i="6"/>
  <c r="BK132" i="6"/>
  <c r="BK160" i="6"/>
  <c r="J103" i="7"/>
  <c r="BK187" i="7"/>
  <c r="J191" i="7"/>
  <c r="J390" i="2"/>
  <c r="J532" i="3"/>
  <c r="J132" i="3"/>
  <c r="BK725" i="3"/>
  <c r="BK200" i="3"/>
  <c r="BK101" i="4"/>
  <c r="J175" i="6"/>
  <c r="BK206" i="6"/>
  <c r="J211" i="7"/>
  <c r="J141" i="7"/>
  <c r="BK108" i="7"/>
  <c r="J150" i="8"/>
  <c r="BK95" i="8"/>
  <c r="BK354" i="2"/>
  <c r="BK199" i="2"/>
  <c r="J522" i="3"/>
  <c r="J255" i="3"/>
  <c r="J686" i="3"/>
  <c r="BK113" i="4"/>
  <c r="BK95" i="5"/>
  <c r="BK158" i="6"/>
  <c r="BK151" i="6"/>
  <c r="BK207" i="7"/>
  <c r="BK132" i="7"/>
  <c r="BK136" i="8"/>
  <c r="J133" i="8"/>
  <c r="J102" i="8"/>
  <c r="J266" i="2"/>
  <c r="J154" i="2"/>
  <c r="BK765" i="3"/>
  <c r="J135" i="3"/>
  <c r="J625" i="3"/>
  <c r="BK542" i="3"/>
  <c r="J120" i="4"/>
  <c r="J116" i="5"/>
  <c r="J134" i="6"/>
  <c r="J120" i="7"/>
  <c r="BK178" i="7"/>
  <c r="J129" i="8"/>
  <c r="BK104" i="9"/>
  <c r="J244" i="2"/>
  <c r="BK227" i="3"/>
  <c r="J109" i="5"/>
  <c r="BK104" i="6"/>
  <c r="BK125" i="6"/>
  <c r="J106" i="7"/>
  <c r="BK219" i="7"/>
  <c r="BK131" i="8"/>
  <c r="BK104" i="8"/>
  <c r="BK124" i="2"/>
  <c r="J575" i="3"/>
  <c r="BK595" i="3"/>
  <c r="J753" i="3"/>
  <c r="BK591" i="3"/>
  <c r="BK199" i="3"/>
  <c r="BK100" i="5"/>
  <c r="BK188" i="6"/>
  <c r="BK126" i="6"/>
  <c r="J105" i="6"/>
  <c r="J118" i="6"/>
  <c r="J124" i="7"/>
  <c r="BK239" i="7"/>
  <c r="BK112" i="7"/>
  <c r="BK108" i="8"/>
  <c r="J120" i="8"/>
  <c r="J145" i="8"/>
  <c r="BK266" i="2"/>
  <c r="J511" i="3"/>
  <c r="BK194" i="3"/>
  <c r="J742" i="3"/>
  <c r="BK174" i="3"/>
  <c r="BK102" i="4"/>
  <c r="BK212" i="6"/>
  <c r="BK112" i="6"/>
  <c r="J184" i="6"/>
  <c r="BK190" i="6"/>
  <c r="J225" i="7"/>
  <c r="BK229" i="7"/>
  <c r="J209" i="7"/>
  <c r="J140" i="8"/>
  <c r="BK99" i="2"/>
  <c r="J141" i="2"/>
  <c r="BK767" i="3"/>
  <c r="J399" i="3"/>
  <c r="BK518" i="3"/>
  <c r="BK736" i="3"/>
  <c r="BK119" i="4"/>
  <c r="BK124" i="5"/>
  <c r="BK182" i="6"/>
  <c r="J170" i="6"/>
  <c r="BK139" i="6"/>
  <c r="J99" i="6"/>
  <c r="BK122" i="6"/>
  <c r="BK133" i="7"/>
  <c r="J165" i="7"/>
  <c r="J140" i="7"/>
  <c r="J121" i="8"/>
  <c r="J128" i="8"/>
  <c r="BK122" i="8"/>
  <c r="BK121" i="8"/>
  <c r="J100" i="9"/>
  <c r="J259" i="2"/>
  <c r="BK138" i="2"/>
  <c r="J767" i="3"/>
  <c r="BK433" i="3"/>
  <c r="BK787" i="3"/>
  <c r="BK531" i="3"/>
  <c r="J113" i="4"/>
  <c r="J122" i="5"/>
  <c r="BK116" i="5"/>
  <c r="BK108" i="6"/>
  <c r="BK103" i="6"/>
  <c r="J106" i="6"/>
  <c r="J178" i="6"/>
  <c r="J169" i="7"/>
  <c r="BK150" i="7"/>
  <c r="J133" i="7"/>
  <c r="BK114" i="7"/>
  <c r="J181" i="2"/>
  <c r="J539" i="3"/>
  <c r="BK451" i="3"/>
  <c r="J253" i="3"/>
  <c r="BK670" i="3"/>
  <c r="BK111" i="4"/>
  <c r="BK113" i="5"/>
  <c r="J153" i="6"/>
  <c r="BK144" i="7"/>
  <c r="BK137" i="7"/>
  <c r="BK132" i="8"/>
  <c r="J153" i="8"/>
  <c r="BK137" i="8"/>
  <c r="BK90" i="9"/>
  <c r="J222" i="2"/>
  <c r="BK165" i="3"/>
  <c r="BK210" i="3"/>
  <c r="J110" i="3"/>
  <c r="BK253" i="3"/>
  <c r="J118" i="5"/>
  <c r="BK130" i="6"/>
  <c r="BK202" i="6"/>
  <c r="J159" i="6"/>
  <c r="J243" i="7"/>
  <c r="J148" i="7"/>
  <c r="J92" i="8"/>
  <c r="J119" i="8"/>
  <c r="BK100" i="9"/>
  <c r="J398" i="2"/>
  <c r="J296" i="2"/>
  <c r="BK426" i="3"/>
  <c r="J212" i="3"/>
  <c r="J262" i="3"/>
  <c r="J426" i="3"/>
  <c r="J506" i="3"/>
  <c r="BK107" i="4"/>
  <c r="BK112" i="5"/>
  <c r="J171" i="6"/>
  <c r="BK105" i="6"/>
  <c r="J237" i="7"/>
  <c r="BK152" i="7"/>
  <c r="BK98" i="8"/>
  <c r="BK99" i="8"/>
  <c r="BK119" i="8"/>
  <c r="BK109" i="2"/>
  <c r="J408" i="3"/>
  <c r="BK621" i="3"/>
  <c r="J376" i="3"/>
  <c r="BK105" i="4"/>
  <c r="BK96" i="5"/>
  <c r="J107" i="6"/>
  <c r="BK167" i="6"/>
  <c r="BK184" i="6"/>
  <c r="J247" i="7"/>
  <c r="J241" i="7"/>
  <c r="J111" i="8"/>
  <c r="J94" i="8"/>
  <c r="BK89" i="9"/>
  <c r="J292" i="2"/>
  <c r="BK207" i="2"/>
  <c r="J849" i="3"/>
  <c r="BK218" i="3"/>
  <c r="J736" i="3"/>
  <c r="J222" i="3"/>
  <c r="J115" i="4"/>
  <c r="J94" i="5"/>
  <c r="J198" i="6"/>
  <c r="J176" i="6"/>
  <c r="BK150" i="6"/>
  <c r="J122" i="7"/>
  <c r="BK249" i="7"/>
  <c r="BK139" i="7"/>
  <c r="BK167" i="7"/>
  <c r="BK153" i="8"/>
  <c r="BK126" i="8"/>
  <c r="BK123" i="8"/>
  <c r="J90" i="9"/>
  <c r="BK132" i="2"/>
  <c r="BK532" i="3"/>
  <c r="BK453" i="3"/>
  <c r="BK859" i="3"/>
  <c r="J466" i="3"/>
  <c r="BK94" i="4"/>
  <c r="BK106" i="5"/>
  <c r="J138" i="6"/>
  <c r="J160" i="6"/>
  <c r="BK129" i="6"/>
  <c r="BK136" i="6"/>
  <c r="J207" i="7"/>
  <c r="BK130" i="7"/>
  <c r="BK141" i="7"/>
  <c r="J184" i="7"/>
  <c r="BK231" i="7"/>
  <c r="J356" i="2"/>
  <c r="J138" i="2"/>
  <c r="BK587" i="3"/>
  <c r="BK526" i="3"/>
  <c r="J591" i="3"/>
  <c r="BK816" i="3"/>
  <c r="J555" i="3"/>
  <c r="BK105" i="3"/>
  <c r="J100" i="4"/>
  <c r="J95" i="5"/>
  <c r="BK142" i="6"/>
  <c r="BK169" i="6"/>
  <c r="BK175" i="6"/>
  <c r="J205" i="7"/>
  <c r="J231" i="7"/>
  <c r="BK247" i="7"/>
  <c r="BK186" i="7"/>
  <c r="J116" i="8"/>
  <c r="BK101" i="8"/>
  <c r="J104" i="8"/>
  <c r="J100" i="8"/>
  <c r="BK383" i="2"/>
  <c r="J109" i="2"/>
  <c r="BK352" i="3"/>
  <c r="J199" i="3"/>
  <c r="J360" i="3"/>
  <c r="J748" i="3"/>
  <c r="BK205" i="3"/>
  <c r="BK108" i="4"/>
  <c r="BK109" i="5"/>
  <c r="BK159" i="6"/>
  <c r="J111" i="6"/>
  <c r="J131" i="6"/>
  <c r="BK257" i="7"/>
  <c r="J221" i="7"/>
  <c r="J163" i="7"/>
  <c r="J359" i="2"/>
  <c r="J118" i="2"/>
  <c r="BK830" i="3"/>
  <c r="J352" i="3"/>
  <c r="J451" i="3"/>
  <c r="BK114" i="4"/>
  <c r="J100" i="5"/>
  <c r="J115" i="6"/>
  <c r="BK171" i="6"/>
  <c r="BK195" i="7"/>
  <c r="J257" i="7"/>
  <c r="BK114" i="8"/>
  <c r="J96" i="8"/>
  <c r="J306" i="2"/>
  <c r="J758" i="3"/>
  <c r="J643" i="3"/>
  <c r="J770" i="3"/>
  <c r="BK117" i="4"/>
  <c r="J120" i="5"/>
  <c r="J186" i="6"/>
  <c r="J112" i="6"/>
  <c r="BK196" i="6"/>
  <c r="BK116" i="7"/>
  <c r="J187" i="7"/>
  <c r="J136" i="8"/>
  <c r="J152" i="8"/>
  <c r="J364" i="2"/>
  <c r="J99" i="2"/>
  <c r="AS55" i="1"/>
  <c r="BK349" i="3"/>
  <c r="J111" i="4"/>
  <c r="J101" i="5"/>
  <c r="BK180" i="6"/>
  <c r="BK148" i="6"/>
  <c r="J142" i="6"/>
  <c r="BK209" i="7"/>
  <c r="J239" i="7"/>
  <c r="J156" i="7"/>
  <c r="BK107" i="8"/>
  <c r="BK151" i="8"/>
  <c r="BK217" i="2"/>
  <c r="BK643" i="3"/>
  <c r="BK212" i="3"/>
  <c r="J587" i="3"/>
  <c r="BK116" i="4"/>
  <c r="BK210" i="6"/>
  <c r="BK164" i="6"/>
  <c r="J93" i="6"/>
  <c r="J114" i="7"/>
  <c r="BK215" i="7"/>
  <c r="BK126" i="7"/>
  <c r="BK129" i="8"/>
  <c r="BK124" i="8"/>
  <c r="BK141" i="8"/>
  <c r="BK445" i="2"/>
  <c r="BK298" i="2"/>
  <c r="BK623" i="3"/>
  <c r="BK762" i="3"/>
  <c r="J467" i="3"/>
  <c r="BK292" i="3"/>
  <c r="J430" i="3"/>
  <c r="J567" i="3"/>
  <c r="BK340" i="3"/>
  <c r="J93" i="4"/>
  <c r="J125" i="5"/>
  <c r="BK153" i="6"/>
  <c r="J151" i="6"/>
  <c r="J216" i="6"/>
  <c r="J141" i="6"/>
  <c r="J173" i="7"/>
  <c r="J108" i="7"/>
  <c r="BK203" i="7"/>
  <c r="BK154" i="7"/>
  <c r="BK127" i="8"/>
  <c r="J131" i="8"/>
  <c r="BK116" i="8"/>
  <c r="J95" i="8"/>
  <c r="BK377" i="2"/>
  <c r="BK141" i="2"/>
  <c r="BK723" i="3"/>
  <c r="J210" i="3"/>
  <c r="BK297" i="3"/>
  <c r="BK105" i="5"/>
  <c r="BK176" i="6"/>
  <c r="J148" i="6"/>
  <c r="J158" i="7"/>
  <c r="BK97" i="7"/>
  <c r="J383" i="2"/>
  <c r="J165" i="2"/>
  <c r="J185" i="3"/>
  <c r="BK563" i="3"/>
  <c r="J389" i="3"/>
  <c r="J111" i="5"/>
  <c r="J190" i="6"/>
  <c r="J156" i="6"/>
  <c r="BK261" i="7"/>
  <c r="BK259" i="7"/>
  <c r="J189" i="7"/>
  <c r="BK150" i="8"/>
  <c r="BK96" i="8"/>
  <c r="BK143" i="8"/>
  <c r="BK390" i="2"/>
  <c r="J253" i="2"/>
  <c r="J449" i="3"/>
  <c r="J150" i="3"/>
  <c r="BK225" i="3"/>
  <c r="BK97" i="4"/>
  <c r="J150" i="6"/>
  <c r="BK155" i="6"/>
  <c r="J157" i="6"/>
  <c r="BK146" i="7"/>
  <c r="J110" i="7"/>
  <c r="J213" i="7"/>
  <c r="J286" i="2"/>
  <c r="BK255" i="3"/>
  <c r="BK728" i="3"/>
  <c r="BK503" i="3"/>
  <c r="J145" i="6"/>
  <c r="J149" i="6"/>
  <c r="BK241" i="7"/>
  <c r="J176" i="7"/>
  <c r="J124" i="8"/>
  <c r="J127" i="8"/>
  <c r="BK308" i="2"/>
  <c r="J725" i="3"/>
  <c r="BK567" i="3"/>
  <c r="J117" i="4"/>
  <c r="J143" i="6"/>
  <c r="J104" i="6"/>
  <c r="J95" i="7"/>
  <c r="J195" i="7"/>
  <c r="J148" i="8"/>
  <c r="BK128" i="8"/>
  <c r="BK115" i="2"/>
  <c r="J760" i="3"/>
  <c r="J455" i="3"/>
  <c r="BK539" i="3"/>
  <c r="J194" i="3"/>
  <c r="J103" i="4"/>
  <c r="J112" i="5"/>
  <c r="J132" i="6"/>
  <c r="J108" i="6"/>
  <c r="BK185" i="7"/>
  <c r="J201" i="7"/>
  <c r="J126" i="8"/>
  <c r="BK113" i="8"/>
  <c r="BK90" i="8"/>
  <c r="J217" i="2"/>
  <c r="BK132" i="3"/>
  <c r="BK551" i="3"/>
  <c r="J571" i="3"/>
  <c r="J526" i="3"/>
  <c r="BK115" i="4"/>
  <c r="J105" i="5"/>
  <c r="J196" i="6"/>
  <c r="BK124" i="6"/>
  <c r="J152" i="7"/>
  <c r="J253" i="7"/>
  <c r="J151" i="8"/>
  <c r="J108" i="8"/>
  <c r="J354" i="2"/>
  <c r="BK154" i="2"/>
  <c r="J349" i="3"/>
  <c r="J165" i="3"/>
  <c r="J474" i="3"/>
  <c r="J433" i="3"/>
  <c r="BK99" i="4"/>
  <c r="J110" i="5"/>
  <c r="J103" i="6"/>
  <c r="J140" i="6"/>
  <c r="J113" i="6"/>
  <c r="J227" i="7"/>
  <c r="BK191" i="7"/>
  <c r="BK213" i="7"/>
  <c r="J109" i="8"/>
  <c r="J138" i="8"/>
  <c r="BK106" i="8"/>
  <c r="BK356" i="2"/>
  <c r="BK113" i="2"/>
  <c r="J765" i="3"/>
  <c r="BK466" i="3"/>
  <c r="J723" i="3"/>
  <c r="BK535" i="3"/>
  <c r="J97" i="5"/>
  <c r="J165" i="6"/>
  <c r="BK116" i="6"/>
  <c r="BK149" i="6"/>
  <c r="J110" i="6"/>
  <c r="J123" i="6"/>
  <c r="BK174" i="7"/>
  <c r="BK245" i="7"/>
  <c r="BK163" i="7"/>
  <c r="BK118" i="7"/>
  <c r="BK130" i="8"/>
  <c r="J338" i="2"/>
  <c r="BK760" i="3"/>
  <c r="BK799" i="3"/>
  <c r="J301" i="3"/>
  <c r="J762" i="3"/>
  <c r="J456" i="3"/>
  <c r="BK456" i="3"/>
  <c r="J106" i="4"/>
  <c r="BK121" i="5"/>
  <c r="J188" i="6"/>
  <c r="BK99" i="6"/>
  <c r="BK147" i="6"/>
  <c r="J174" i="7"/>
  <c r="BK205" i="7"/>
  <c r="BK158" i="7"/>
  <c r="J223" i="7"/>
  <c r="J116" i="7"/>
  <c r="BK112" i="8"/>
  <c r="BK105" i="8"/>
  <c r="J105" i="8"/>
  <c r="BK359" i="2"/>
  <c r="BK211" i="2"/>
  <c r="J340" i="3"/>
  <c r="BK497" i="3"/>
  <c r="J618" i="3"/>
  <c r="BK559" i="3"/>
  <c r="J453" i="3"/>
  <c r="J227" i="3"/>
  <c r="BK95" i="4"/>
  <c r="BK102" i="5"/>
  <c r="BK137" i="6"/>
  <c r="J200" i="6"/>
  <c r="J135" i="6"/>
  <c r="J146" i="6"/>
  <c r="BK243" i="7"/>
  <c r="BK182" i="7"/>
  <c r="BK235" i="7"/>
  <c r="J139" i="7"/>
  <c r="BK338" i="2"/>
  <c r="BK398" i="2"/>
  <c r="J531" i="3"/>
  <c r="BK546" i="3"/>
  <c r="J789" i="3"/>
  <c r="BK262" i="3"/>
  <c r="BK100" i="4"/>
  <c r="J129" i="6"/>
  <c r="J206" i="6"/>
  <c r="BK103" i="7"/>
  <c r="J215" i="7"/>
  <c r="BK146" i="8"/>
  <c r="BK117" i="8"/>
  <c r="BK87" i="9"/>
  <c r="J124" i="2"/>
  <c r="J490" i="3"/>
  <c r="BK385" i="3"/>
  <c r="BK625" i="3"/>
  <c r="BK106" i="4"/>
  <c r="BK96" i="6"/>
  <c r="BK111" i="6"/>
  <c r="BK157" i="6"/>
  <c r="BK233" i="7"/>
  <c r="BK169" i="7"/>
  <c r="J150" i="7"/>
  <c r="J106" i="8"/>
  <c r="BK102" i="8"/>
  <c r="BK292" i="2"/>
  <c r="BK244" i="2"/>
  <c r="BK326" i="3"/>
  <c r="J670" i="3"/>
  <c r="BK389" i="3"/>
  <c r="BK360" i="3"/>
  <c r="BK506" i="3"/>
  <c r="BK449" i="3"/>
  <c r="BK110" i="4"/>
  <c r="J96" i="5"/>
  <c r="J98" i="6"/>
  <c r="BK180" i="7"/>
  <c r="BK140" i="7"/>
  <c r="J128" i="7"/>
  <c r="BK115" i="8"/>
  <c r="BK145" i="8"/>
  <c r="J104" i="9"/>
  <c r="BK194" i="2"/>
  <c r="J583" i="3"/>
  <c r="BK110" i="3"/>
  <c r="BK459" i="3"/>
  <c r="BK419" i="3"/>
  <c r="BK103" i="4"/>
  <c r="BK208" i="6"/>
  <c r="BK131" i="6"/>
  <c r="BK200" i="6"/>
  <c r="BK225" i="7"/>
  <c r="J255" i="7"/>
  <c r="BK165" i="7"/>
  <c r="BK134" i="8"/>
  <c r="J142" i="8"/>
  <c r="BK89" i="8"/>
  <c r="BK296" i="2"/>
  <c r="BK118" i="2"/>
  <c r="J491" i="3"/>
  <c r="BK547" i="3"/>
  <c r="J483" i="3"/>
  <c r="BK135" i="3"/>
  <c r="BK707" i="3"/>
  <c r="J102" i="4"/>
  <c r="J107" i="5"/>
  <c r="J182" i="6"/>
  <c r="BK107" i="6"/>
  <c r="BK110" i="6"/>
  <c r="J197" i="7"/>
  <c r="BK263" i="7"/>
  <c r="BK189" i="7"/>
  <c r="BK148" i="8"/>
  <c r="J143" i="8"/>
  <c r="J110" i="8"/>
  <c r="J125" i="8"/>
  <c r="BK346" i="2"/>
  <c r="BK467" i="3"/>
  <c r="J105" i="3"/>
  <c r="J437" i="3"/>
  <c r="BK93" i="4"/>
  <c r="BK101" i="5"/>
  <c r="J136" i="6"/>
  <c r="BK114" i="6"/>
  <c r="J212" i="6"/>
  <c r="BK91" i="6"/>
  <c r="J263" i="7"/>
  <c r="J178" i="7"/>
  <c r="BK223" i="7"/>
  <c r="BK142" i="7"/>
  <c r="BK110" i="7"/>
  <c r="BK253" i="2"/>
  <c r="BK104" i="2"/>
  <c r="J424" i="3"/>
  <c r="BK475" i="3"/>
  <c r="J174" i="3"/>
  <c r="BK847" i="3"/>
  <c r="J225" i="3"/>
  <c r="J116" i="4"/>
  <c r="BK110" i="5"/>
  <c r="J128" i="6"/>
  <c r="J116" i="6"/>
  <c r="J125" i="6"/>
  <c r="J164" i="6"/>
  <c r="BK134" i="7"/>
  <c r="BK184" i="7"/>
  <c r="BK237" i="7"/>
  <c r="J249" i="7"/>
  <c r="J101" i="8"/>
  <c r="J91" i="8"/>
  <c r="J90" i="8"/>
  <c r="J115" i="8"/>
  <c r="J308" i="2"/>
  <c r="BK306" i="2"/>
  <c r="J799" i="3"/>
  <c r="BK686" i="3"/>
  <c r="J830" i="3"/>
  <c r="BK849" i="3"/>
  <c r="BK852" i="3"/>
  <c r="J497" i="3"/>
  <c r="J109" i="4"/>
  <c r="BK120" i="5"/>
  <c r="J194" i="6"/>
  <c r="BK214" i="6"/>
  <c r="BK178" i="6"/>
  <c r="BK192" i="6"/>
  <c r="BK102" i="6"/>
  <c r="J132" i="7"/>
  <c r="J251" i="7"/>
  <c r="J259" i="7"/>
  <c r="BK165" i="2"/>
  <c r="BK302" i="2"/>
  <c r="J728" i="3"/>
  <c r="J816" i="3"/>
  <c r="J859" i="3"/>
  <c r="J559" i="3"/>
  <c r="BK98" i="5"/>
  <c r="BK123" i="6"/>
  <c r="J96" i="6"/>
  <c r="J199" i="7"/>
  <c r="J130" i="7"/>
  <c r="BK103" i="8"/>
  <c r="BK109" i="8"/>
  <c r="J346" i="2"/>
  <c r="J787" i="3"/>
  <c r="BK474" i="3"/>
  <c r="J368" i="3"/>
  <c r="J546" i="3"/>
  <c r="J101" i="4"/>
  <c r="BK99" i="5"/>
  <c r="J168" i="6"/>
  <c r="BK204" i="6"/>
  <c r="BK145" i="6"/>
  <c r="BK171" i="7"/>
  <c r="J112" i="7"/>
  <c r="J123" i="8"/>
  <c r="BK152" i="8"/>
  <c r="J87" i="9"/>
  <c r="J328" i="2"/>
  <c r="BK171" i="2"/>
  <c r="BK483" i="3"/>
  <c r="J503" i="3"/>
  <c r="J854" i="3"/>
  <c r="BK821" i="3"/>
  <c r="BK301" i="3"/>
  <c r="J114" i="4"/>
  <c r="BK115" i="5"/>
  <c r="J192" i="6"/>
  <c r="J100" i="6"/>
  <c r="BK120" i="7"/>
  <c r="BK139" i="8"/>
  <c r="BK94" i="8"/>
  <c r="J130" i="8"/>
  <c r="J333" i="2"/>
  <c r="J113" i="2"/>
  <c r="BK424" i="3"/>
  <c r="BK408" i="3"/>
  <c r="BK688" i="3"/>
  <c r="J119" i="4"/>
  <c r="J106" i="5"/>
  <c r="BK113" i="6"/>
  <c r="BK138" i="6"/>
  <c r="BK135" i="6"/>
  <c r="J134" i="7"/>
  <c r="J171" i="7"/>
  <c r="J89" i="8"/>
  <c r="J97" i="8"/>
  <c r="J377" i="2"/>
  <c r="BK317" i="2"/>
  <c r="J199" i="2"/>
  <c r="BK185" i="3"/>
  <c r="BK490" i="3"/>
  <c r="J828" i="3"/>
  <c r="BK583" i="3"/>
  <c r="BK222" i="3"/>
  <c r="J475" i="3"/>
  <c r="BK104" i="4"/>
  <c r="BK96" i="4"/>
  <c r="BK117" i="5"/>
  <c r="J137" i="6"/>
  <c r="BK168" i="6"/>
  <c r="BK170" i="6"/>
  <c r="BK251" i="7"/>
  <c r="BK156" i="7"/>
  <c r="BK122" i="7"/>
  <c r="J112" i="8"/>
  <c r="J117" i="8"/>
  <c r="BK144" i="8"/>
  <c r="J98" i="8"/>
  <c r="J103" i="8"/>
  <c r="J231" i="2"/>
  <c r="J211" i="2"/>
  <c r="J603" i="3"/>
  <c r="BK610" i="3"/>
  <c r="J621" i="3"/>
  <c r="BK109" i="4"/>
  <c r="J180" i="6"/>
  <c r="BK133" i="6"/>
  <c r="J158" i="6"/>
  <c r="BK165" i="6"/>
  <c r="BK95" i="7"/>
  <c r="J118" i="7"/>
  <c r="BK286" i="2"/>
  <c r="BK304" i="2"/>
  <c r="BK455" i="3"/>
  <c r="BK606" i="3"/>
  <c r="J852" i="3"/>
  <c r="BK614" i="3"/>
  <c r="BK511" i="3"/>
  <c r="J96" i="4"/>
  <c r="J124" i="5"/>
  <c r="BK97" i="5"/>
  <c r="J208" i="6"/>
  <c r="J173" i="6"/>
  <c r="BK134" i="6"/>
  <c r="J229" i="7"/>
  <c r="BK99" i="7"/>
  <c r="J160" i="7"/>
  <c r="BK101" i="7"/>
  <c r="J141" i="8"/>
  <c r="BK140" i="8"/>
  <c r="BK149" i="8"/>
  <c r="BK94" i="9"/>
  <c r="BK181" i="2"/>
  <c r="J194" i="2"/>
  <c r="J672" i="3"/>
  <c r="J482" i="3"/>
  <c r="J419" i="3"/>
  <c r="J542" i="3"/>
  <c r="BK394" i="3"/>
  <c r="J121" i="5"/>
  <c r="BK118" i="5"/>
  <c r="J144" i="6"/>
  <c r="BK143" i="6"/>
  <c r="J214" i="6"/>
  <c r="J91" i="6"/>
  <c r="J233" i="7"/>
  <c r="J126" i="7"/>
  <c r="J149" i="8"/>
  <c r="J302" i="2"/>
  <c r="J579" i="3"/>
  <c r="J459" i="3"/>
  <c r="J205" i="3"/>
  <c r="J99" i="4"/>
  <c r="BK94" i="5"/>
  <c r="J114" i="6"/>
  <c r="J109" i="6"/>
  <c r="J101" i="7"/>
  <c r="J137" i="7"/>
  <c r="BK133" i="8"/>
  <c r="BK91" i="8"/>
  <c r="J93" i="8"/>
  <c r="BK222" i="2"/>
  <c r="J606" i="3"/>
  <c r="BK575" i="3"/>
  <c r="BK522" i="3"/>
  <c r="BK150" i="3"/>
  <c r="J102" i="5"/>
  <c r="J154" i="6"/>
  <c r="BK140" i="6"/>
  <c r="J155" i="6"/>
  <c r="BK199" i="7"/>
  <c r="BK106" i="7"/>
  <c r="BK160" i="7"/>
  <c r="J134" i="8"/>
  <c r="BK138" i="8"/>
  <c r="J89" i="9"/>
  <c r="BK364" i="2"/>
  <c r="J445" i="2"/>
  <c r="BK571" i="3"/>
  <c r="BK599" i="3"/>
  <c r="BK376" i="3"/>
  <c r="J599" i="3"/>
  <c r="J218" i="3"/>
  <c r="J115" i="5"/>
  <c r="BK104" i="5"/>
  <c r="BK128" i="6"/>
  <c r="BK198" i="6"/>
  <c r="J245" i="7"/>
  <c r="BK211" i="7"/>
  <c r="BK124" i="7"/>
  <c r="J146" i="8"/>
  <c r="J99" i="8"/>
  <c r="J115" i="2"/>
  <c r="J518" i="3"/>
  <c r="BK491" i="3"/>
  <c r="BK290" i="3"/>
  <c r="BK854" i="3"/>
  <c r="J292" i="3"/>
  <c r="BK122" i="5"/>
  <c r="BK141" i="6"/>
  <c r="BK115" i="6"/>
  <c r="BK156" i="6"/>
  <c r="J154" i="7"/>
  <c r="J167" i="7"/>
  <c r="J118" i="8"/>
  <c r="BK135" i="8"/>
  <c r="R382" i="2" l="1"/>
  <c r="P382" i="2"/>
  <c r="BK98" i="2"/>
  <c r="J98" i="2"/>
  <c r="J65" i="2"/>
  <c r="T293" i="2"/>
  <c r="T104" i="3"/>
  <c r="T425" i="3"/>
  <c r="R436" i="3"/>
  <c r="BK505" i="3"/>
  <c r="J505" i="3" s="1"/>
  <c r="J72" i="3" s="1"/>
  <c r="T534" i="3"/>
  <c r="T620" i="3"/>
  <c r="R727" i="3"/>
  <c r="T853" i="3"/>
  <c r="R92" i="4"/>
  <c r="T112" i="4"/>
  <c r="BK103" i="5"/>
  <c r="J103" i="5" s="1"/>
  <c r="J66" i="5" s="1"/>
  <c r="T108" i="5"/>
  <c r="P123" i="5"/>
  <c r="BK90" i="6"/>
  <c r="J90" i="6" s="1"/>
  <c r="J64" i="6" s="1"/>
  <c r="R117" i="6"/>
  <c r="BK136" i="7"/>
  <c r="J136" i="7" s="1"/>
  <c r="J66" i="7" s="1"/>
  <c r="BK218" i="7"/>
  <c r="BK217" i="7" s="1"/>
  <c r="J217" i="7" s="1"/>
  <c r="J70" i="7" s="1"/>
  <c r="BK88" i="8"/>
  <c r="T98" i="2"/>
  <c r="BK293" i="2"/>
  <c r="J293" i="2"/>
  <c r="J67" i="2"/>
  <c r="P327" i="2"/>
  <c r="P315" i="2" s="1"/>
  <c r="T217" i="3"/>
  <c r="BK436" i="3"/>
  <c r="T505" i="3"/>
  <c r="R620" i="3"/>
  <c r="P727" i="3"/>
  <c r="P92" i="4"/>
  <c r="P112" i="4"/>
  <c r="T90" i="6"/>
  <c r="BK117" i="6"/>
  <c r="J117" i="6" s="1"/>
  <c r="J66" i="6" s="1"/>
  <c r="P94" i="7"/>
  <c r="P162" i="7"/>
  <c r="P194" i="7"/>
  <c r="P193" i="7" s="1"/>
  <c r="T88" i="8"/>
  <c r="P117" i="2"/>
  <c r="BK217" i="3"/>
  <c r="J217" i="3" s="1"/>
  <c r="J66" i="3" s="1"/>
  <c r="R458" i="3"/>
  <c r="P541" i="3"/>
  <c r="P605" i="3"/>
  <c r="T764" i="3"/>
  <c r="P98" i="4"/>
  <c r="T118" i="4"/>
  <c r="BK93" i="5"/>
  <c r="J93" i="5"/>
  <c r="J65" i="5"/>
  <c r="R114" i="5"/>
  <c r="P95" i="6"/>
  <c r="BK161" i="6"/>
  <c r="J161" i="6"/>
  <c r="J67" i="6" s="1"/>
  <c r="P136" i="7"/>
  <c r="P105" i="7"/>
  <c r="R218" i="7"/>
  <c r="R217" i="7"/>
  <c r="R147" i="8"/>
  <c r="P98" i="2"/>
  <c r="R293" i="2"/>
  <c r="R217" i="3"/>
  <c r="P458" i="3"/>
  <c r="BK620" i="3"/>
  <c r="J620" i="3" s="1"/>
  <c r="J76" i="3" s="1"/>
  <c r="T727" i="3"/>
  <c r="BK92" i="4"/>
  <c r="BK112" i="4"/>
  <c r="J112" i="4"/>
  <c r="J67" i="4" s="1"/>
  <c r="R103" i="5"/>
  <c r="P90" i="6"/>
  <c r="T117" i="6"/>
  <c r="BK162" i="7"/>
  <c r="J162" i="7" s="1"/>
  <c r="J67" i="7" s="1"/>
  <c r="R194" i="7"/>
  <c r="R193" i="7" s="1"/>
  <c r="T147" i="8"/>
  <c r="P86" i="9"/>
  <c r="BK117" i="2"/>
  <c r="J117" i="2" s="1"/>
  <c r="J66" i="2" s="1"/>
  <c r="T327" i="2"/>
  <c r="T315" i="2"/>
  <c r="P104" i="3"/>
  <c r="BK425" i="3"/>
  <c r="J425" i="3" s="1"/>
  <c r="J67" i="3" s="1"/>
  <c r="T458" i="3"/>
  <c r="R534" i="3"/>
  <c r="T541" i="3"/>
  <c r="R605" i="3"/>
  <c r="R764" i="3"/>
  <c r="T92" i="4"/>
  <c r="R112" i="4"/>
  <c r="R93" i="5"/>
  <c r="T103" i="5"/>
  <c r="P108" i="5"/>
  <c r="T114" i="5"/>
  <c r="T95" i="6"/>
  <c r="P161" i="6"/>
  <c r="T94" i="7"/>
  <c r="T162" i="7"/>
  <c r="T194" i="7"/>
  <c r="T193" i="7" s="1"/>
  <c r="P147" i="8"/>
  <c r="R86" i="9"/>
  <c r="BK96" i="9"/>
  <c r="J96" i="9" s="1"/>
  <c r="J63" i="9" s="1"/>
  <c r="T96" i="9"/>
  <c r="T117" i="2"/>
  <c r="T97" i="2" s="1"/>
  <c r="T96" i="2" s="1"/>
  <c r="R327" i="2"/>
  <c r="R315" i="2"/>
  <c r="R104" i="3"/>
  <c r="R103" i="3"/>
  <c r="R425" i="3"/>
  <c r="T436" i="3"/>
  <c r="R505" i="3"/>
  <c r="BK541" i="3"/>
  <c r="J541" i="3"/>
  <c r="J74" i="3"/>
  <c r="BK605" i="3"/>
  <c r="J605" i="3"/>
  <c r="J75" i="3" s="1"/>
  <c r="BK764" i="3"/>
  <c r="J764" i="3" s="1"/>
  <c r="J78" i="3" s="1"/>
  <c r="P853" i="3"/>
  <c r="R98" i="4"/>
  <c r="R118" i="4"/>
  <c r="T93" i="5"/>
  <c r="T92" i="5" s="1"/>
  <c r="BK114" i="5"/>
  <c r="J114" i="5" s="1"/>
  <c r="J68" i="5" s="1"/>
  <c r="BK123" i="5"/>
  <c r="J123" i="5"/>
  <c r="J69" i="5" s="1"/>
  <c r="R90" i="6"/>
  <c r="P117" i="6"/>
  <c r="R136" i="7"/>
  <c r="R105" i="7" s="1"/>
  <c r="P218" i="7"/>
  <c r="P217" i="7"/>
  <c r="R88" i="8"/>
  <c r="R87" i="8" s="1"/>
  <c r="BK86" i="9"/>
  <c r="R98" i="2"/>
  <c r="P293" i="2"/>
  <c r="P217" i="3"/>
  <c r="P436" i="3"/>
  <c r="P505" i="3"/>
  <c r="P534" i="3"/>
  <c r="R541" i="3"/>
  <c r="T605" i="3"/>
  <c r="P764" i="3"/>
  <c r="R853" i="3"/>
  <c r="T98" i="4"/>
  <c r="P118" i="4"/>
  <c r="P93" i="5"/>
  <c r="BK108" i="5"/>
  <c r="J108" i="5" s="1"/>
  <c r="J67" i="5" s="1"/>
  <c r="P114" i="5"/>
  <c r="T123" i="5"/>
  <c r="R95" i="6"/>
  <c r="R161" i="6"/>
  <c r="R94" i="7"/>
  <c r="T136" i="7"/>
  <c r="T105" i="7" s="1"/>
  <c r="T218" i="7"/>
  <c r="T217" i="7" s="1"/>
  <c r="BK147" i="8"/>
  <c r="J147" i="8" s="1"/>
  <c r="J65" i="8" s="1"/>
  <c r="R96" i="9"/>
  <c r="R117" i="2"/>
  <c r="R97" i="2" s="1"/>
  <c r="BK327" i="2"/>
  <c r="BK104" i="3"/>
  <c r="J104" i="3"/>
  <c r="J65" i="3" s="1"/>
  <c r="P425" i="3"/>
  <c r="BK458" i="3"/>
  <c r="J458" i="3"/>
  <c r="J71" i="3" s="1"/>
  <c r="BK534" i="3"/>
  <c r="J534" i="3" s="1"/>
  <c r="J73" i="3" s="1"/>
  <c r="P620" i="3"/>
  <c r="BK727" i="3"/>
  <c r="J727" i="3"/>
  <c r="J77" i="3"/>
  <c r="BK853" i="3"/>
  <c r="J853" i="3"/>
  <c r="J80" i="3" s="1"/>
  <c r="BK98" i="4"/>
  <c r="J98" i="4" s="1"/>
  <c r="J66" i="4" s="1"/>
  <c r="BK118" i="4"/>
  <c r="J118" i="4"/>
  <c r="J68" i="4" s="1"/>
  <c r="P103" i="5"/>
  <c r="R108" i="5"/>
  <c r="R123" i="5"/>
  <c r="BK95" i="6"/>
  <c r="J95" i="6" s="1"/>
  <c r="J65" i="6" s="1"/>
  <c r="T161" i="6"/>
  <c r="BK94" i="7"/>
  <c r="R162" i="7"/>
  <c r="BK194" i="7"/>
  <c r="BK193" i="7"/>
  <c r="J193" i="7" s="1"/>
  <c r="J68" i="7" s="1"/>
  <c r="P88" i="8"/>
  <c r="P87" i="8"/>
  <c r="AU62" i="1" s="1"/>
  <c r="T86" i="9"/>
  <c r="T85" i="9" s="1"/>
  <c r="T84" i="9" s="1"/>
  <c r="P96" i="9"/>
  <c r="BK397" i="2"/>
  <c r="J397" i="2"/>
  <c r="J74" i="2"/>
  <c r="BK316" i="2"/>
  <c r="J316" i="2"/>
  <c r="J69" i="2" s="1"/>
  <c r="BK358" i="2"/>
  <c r="J358" i="2" s="1"/>
  <c r="J71" i="2" s="1"/>
  <c r="BK376" i="2"/>
  <c r="J376" i="2"/>
  <c r="J72" i="2" s="1"/>
  <c r="BK851" i="3"/>
  <c r="J851" i="3" s="1"/>
  <c r="J79" i="3" s="1"/>
  <c r="BK382" i="2"/>
  <c r="J382" i="2" s="1"/>
  <c r="J73" i="2" s="1"/>
  <c r="BK432" i="3"/>
  <c r="J432" i="3" s="1"/>
  <c r="J68" i="3" s="1"/>
  <c r="BK105" i="7"/>
  <c r="J105" i="7"/>
  <c r="J65" i="7" s="1"/>
  <c r="BK93" i="9"/>
  <c r="J93" i="9"/>
  <c r="J62" i="9"/>
  <c r="BK103" i="9"/>
  <c r="J103" i="9"/>
  <c r="J64" i="9"/>
  <c r="BE89" i="9"/>
  <c r="BE94" i="9"/>
  <c r="BE104" i="9"/>
  <c r="J88" i="8"/>
  <c r="J64" i="8"/>
  <c r="E74" i="9"/>
  <c r="J81" i="9"/>
  <c r="F55" i="9"/>
  <c r="J52" i="9"/>
  <c r="BE87" i="9"/>
  <c r="BE100" i="9"/>
  <c r="BE90" i="9"/>
  <c r="BE97" i="9"/>
  <c r="J218" i="7"/>
  <c r="J71" i="7"/>
  <c r="J56" i="8"/>
  <c r="BE94" i="8"/>
  <c r="E75" i="8"/>
  <c r="BE95" i="8"/>
  <c r="BE98" i="8"/>
  <c r="BE101" i="8"/>
  <c r="BE102" i="8"/>
  <c r="BE105" i="8"/>
  <c r="BE108" i="8"/>
  <c r="BE114" i="8"/>
  <c r="BE116" i="8"/>
  <c r="BE130" i="8"/>
  <c r="BE131" i="8"/>
  <c r="BE133" i="8"/>
  <c r="BE136" i="8"/>
  <c r="BE143" i="8"/>
  <c r="BE148" i="8"/>
  <c r="J94" i="7"/>
  <c r="J64" i="7" s="1"/>
  <c r="J59" i="8"/>
  <c r="BE112" i="8"/>
  <c r="BE113" i="8"/>
  <c r="BE117" i="8"/>
  <c r="BE120" i="8"/>
  <c r="BE132" i="8"/>
  <c r="BE141" i="8"/>
  <c r="BE142" i="8"/>
  <c r="BE151" i="8"/>
  <c r="J194" i="7"/>
  <c r="J69" i="7"/>
  <c r="BE89" i="8"/>
  <c r="BE91" i="8"/>
  <c r="BE92" i="8"/>
  <c r="BE100" i="8"/>
  <c r="BE121" i="8"/>
  <c r="BE127" i="8"/>
  <c r="BE134" i="8"/>
  <c r="BE138" i="8"/>
  <c r="BE144" i="8"/>
  <c r="BE149" i="8"/>
  <c r="F84" i="8"/>
  <c r="BE96" i="8"/>
  <c r="BE103" i="8"/>
  <c r="BE104" i="8"/>
  <c r="BE115" i="8"/>
  <c r="BE126" i="8"/>
  <c r="BE128" i="8"/>
  <c r="BE97" i="8"/>
  <c r="BE123" i="8"/>
  <c r="BE135" i="8"/>
  <c r="BE90" i="8"/>
  <c r="BE106" i="8"/>
  <c r="BE107" i="8"/>
  <c r="BE109" i="8"/>
  <c r="BE110" i="8"/>
  <c r="BE111" i="8"/>
  <c r="BE119" i="8"/>
  <c r="BE122" i="8"/>
  <c r="BE125" i="8"/>
  <c r="BE129" i="8"/>
  <c r="BE137" i="8"/>
  <c r="BE140" i="8"/>
  <c r="BE145" i="8"/>
  <c r="BE152" i="8"/>
  <c r="BE93" i="8"/>
  <c r="BE99" i="8"/>
  <c r="BE118" i="8"/>
  <c r="BE124" i="8"/>
  <c r="BE139" i="8"/>
  <c r="BE146" i="8"/>
  <c r="BE150" i="8"/>
  <c r="BE153" i="8"/>
  <c r="BE154" i="8"/>
  <c r="J56" i="7"/>
  <c r="J90" i="7"/>
  <c r="BE122" i="7"/>
  <c r="BE132" i="7"/>
  <c r="BE141" i="7"/>
  <c r="BE148" i="7"/>
  <c r="BE165" i="7"/>
  <c r="BE169" i="7"/>
  <c r="BE171" i="7"/>
  <c r="BE173" i="7"/>
  <c r="BE186" i="7"/>
  <c r="BE235" i="7"/>
  <c r="BE239" i="7"/>
  <c r="E81" i="7"/>
  <c r="F90" i="7"/>
  <c r="BE101" i="7"/>
  <c r="BE120" i="7"/>
  <c r="BE152" i="7"/>
  <c r="BE229" i="7"/>
  <c r="BE231" i="7"/>
  <c r="BE241" i="7"/>
  <c r="BE249" i="7"/>
  <c r="BE106" i="7"/>
  <c r="BE114" i="7"/>
  <c r="BE116" i="7"/>
  <c r="BE130" i="7"/>
  <c r="BE144" i="7"/>
  <c r="BE146" i="7"/>
  <c r="BE154" i="7"/>
  <c r="BE158" i="7"/>
  <c r="BE167" i="7"/>
  <c r="BE174" i="7"/>
  <c r="BE191" i="7"/>
  <c r="BE207" i="7"/>
  <c r="BE233" i="7"/>
  <c r="BE237" i="7"/>
  <c r="BE245" i="7"/>
  <c r="BE259" i="7"/>
  <c r="BE97" i="7"/>
  <c r="BE103" i="7"/>
  <c r="BE134" i="7"/>
  <c r="BE142" i="7"/>
  <c r="BE150" i="7"/>
  <c r="BE182" i="7"/>
  <c r="BE184" i="7"/>
  <c r="BE195" i="7"/>
  <c r="BE203" i="7"/>
  <c r="BE225" i="7"/>
  <c r="BE261" i="7"/>
  <c r="BE263" i="7"/>
  <c r="BK89" i="6"/>
  <c r="J89" i="6"/>
  <c r="BE112" i="7"/>
  <c r="BE118" i="7"/>
  <c r="BE133" i="7"/>
  <c r="BE163" i="7"/>
  <c r="BE189" i="7"/>
  <c r="BE197" i="7"/>
  <c r="BE213" i="7"/>
  <c r="BE227" i="7"/>
  <c r="BE243" i="7"/>
  <c r="BE247" i="7"/>
  <c r="BE251" i="7"/>
  <c r="BE253" i="7"/>
  <c r="BE99" i="7"/>
  <c r="BE139" i="7"/>
  <c r="BE199" i="7"/>
  <c r="BE205" i="7"/>
  <c r="BE209" i="7"/>
  <c r="BE211" i="7"/>
  <c r="BE221" i="7"/>
  <c r="BE95" i="7"/>
  <c r="BE108" i="7"/>
  <c r="BE110" i="7"/>
  <c r="BE124" i="7"/>
  <c r="BE128" i="7"/>
  <c r="BE140" i="7"/>
  <c r="BE160" i="7"/>
  <c r="BE178" i="7"/>
  <c r="BE180" i="7"/>
  <c r="BE185" i="7"/>
  <c r="BE187" i="7"/>
  <c r="BE201" i="7"/>
  <c r="BE215" i="7"/>
  <c r="BE219" i="7"/>
  <c r="BE255" i="7"/>
  <c r="BE257" i="7"/>
  <c r="BE126" i="7"/>
  <c r="BE137" i="7"/>
  <c r="BE156" i="7"/>
  <c r="BE176" i="7"/>
  <c r="BE223" i="7"/>
  <c r="E50" i="6"/>
  <c r="BE98" i="6"/>
  <c r="BE110" i="6"/>
  <c r="BE115" i="6"/>
  <c r="BE124" i="6"/>
  <c r="BE137" i="6"/>
  <c r="BE142" i="6"/>
  <c r="BE147" i="6"/>
  <c r="BE168" i="6"/>
  <c r="BE176" i="6"/>
  <c r="BE186" i="6"/>
  <c r="BE204" i="6"/>
  <c r="BE206" i="6"/>
  <c r="BE208" i="6"/>
  <c r="J83" i="6"/>
  <c r="BE104" i="6"/>
  <c r="BE109" i="6"/>
  <c r="BE116" i="6"/>
  <c r="BE126" i="6"/>
  <c r="BE133" i="6"/>
  <c r="BE143" i="6"/>
  <c r="BE144" i="6"/>
  <c r="BE182" i="6"/>
  <c r="BE93" i="6"/>
  <c r="BE100" i="6"/>
  <c r="BE102" i="6"/>
  <c r="BE111" i="6"/>
  <c r="BE112" i="6"/>
  <c r="BE118" i="6"/>
  <c r="BE136" i="6"/>
  <c r="BE139" i="6"/>
  <c r="BE145" i="6"/>
  <c r="BE164" i="6"/>
  <c r="BE169" i="6"/>
  <c r="BE99" i="6"/>
  <c r="BE103" i="6"/>
  <c r="BE107" i="6"/>
  <c r="BE130" i="6"/>
  <c r="BE132" i="6"/>
  <c r="BE141" i="6"/>
  <c r="BE148" i="6"/>
  <c r="BE149" i="6"/>
  <c r="BE158" i="6"/>
  <c r="BE171" i="6"/>
  <c r="BE173" i="6"/>
  <c r="BE200" i="6"/>
  <c r="J59" i="6"/>
  <c r="BE91" i="6"/>
  <c r="BE96" i="6"/>
  <c r="BE113" i="6"/>
  <c r="BE114" i="6"/>
  <c r="BE125" i="6"/>
  <c r="BE129" i="6"/>
  <c r="BE134" i="6"/>
  <c r="BE153" i="6"/>
  <c r="BE156" i="6"/>
  <c r="BE162" i="6"/>
  <c r="BE167" i="6"/>
  <c r="BE180" i="6"/>
  <c r="BE188" i="6"/>
  <c r="BE192" i="6"/>
  <c r="BE194" i="6"/>
  <c r="BE198" i="6"/>
  <c r="BE210" i="6"/>
  <c r="BE105" i="6"/>
  <c r="BE106" i="6"/>
  <c r="BE128" i="6"/>
  <c r="BE135" i="6"/>
  <c r="BE150" i="6"/>
  <c r="BE151" i="6"/>
  <c r="BE152" i="6"/>
  <c r="BE157" i="6"/>
  <c r="BE178" i="6"/>
  <c r="BE184" i="6"/>
  <c r="BE190" i="6"/>
  <c r="BE216" i="6"/>
  <c r="BK92" i="5"/>
  <c r="BK91" i="5" s="1"/>
  <c r="J91" i="5" s="1"/>
  <c r="J63" i="5" s="1"/>
  <c r="BE122" i="6"/>
  <c r="BE123" i="6"/>
  <c r="BE146" i="6"/>
  <c r="BE160" i="6"/>
  <c r="BE165" i="6"/>
  <c r="BE175" i="6"/>
  <c r="BE196" i="6"/>
  <c r="F59" i="6"/>
  <c r="BE108" i="6"/>
  <c r="BE120" i="6"/>
  <c r="BE131" i="6"/>
  <c r="BE138" i="6"/>
  <c r="BE140" i="6"/>
  <c r="BE154" i="6"/>
  <c r="BE155" i="6"/>
  <c r="BE159" i="6"/>
  <c r="BE170" i="6"/>
  <c r="BE202" i="6"/>
  <c r="BE212" i="6"/>
  <c r="BE214" i="6"/>
  <c r="J92" i="4"/>
  <c r="J65" i="4" s="1"/>
  <c r="BE96" i="5"/>
  <c r="BE106" i="5"/>
  <c r="J59" i="5"/>
  <c r="BE122" i="5"/>
  <c r="BE124" i="5"/>
  <c r="BE97" i="5"/>
  <c r="BE99" i="5"/>
  <c r="BE107" i="5"/>
  <c r="BE115" i="5"/>
  <c r="BE119" i="5"/>
  <c r="BE98" i="5"/>
  <c r="BE109" i="5"/>
  <c r="BE121" i="5"/>
  <c r="J85" i="5"/>
  <c r="BE104" i="5"/>
  <c r="BE113" i="5"/>
  <c r="BE116" i="5"/>
  <c r="BE117" i="5"/>
  <c r="BE120" i="5"/>
  <c r="E79" i="5"/>
  <c r="BE94" i="5"/>
  <c r="BE105" i="5"/>
  <c r="BE95" i="5"/>
  <c r="BE101" i="5"/>
  <c r="BE111" i="5"/>
  <c r="BE112" i="5"/>
  <c r="F59" i="5"/>
  <c r="BE100" i="5"/>
  <c r="BE102" i="5"/>
  <c r="BE110" i="5"/>
  <c r="BE118" i="5"/>
  <c r="BE125" i="5"/>
  <c r="J436" i="3"/>
  <c r="J70" i="3"/>
  <c r="BE107" i="4"/>
  <c r="J87" i="4"/>
  <c r="BE101" i="4"/>
  <c r="BE106" i="4"/>
  <c r="BE109" i="4"/>
  <c r="BE110" i="4"/>
  <c r="BK103" i="3"/>
  <c r="J103" i="3"/>
  <c r="J64" i="3"/>
  <c r="BE105" i="4"/>
  <c r="BE114" i="4"/>
  <c r="BE120" i="4"/>
  <c r="BE96" i="4"/>
  <c r="BE102" i="4"/>
  <c r="J56" i="4"/>
  <c r="BE93" i="4"/>
  <c r="BE94" i="4"/>
  <c r="BE97" i="4"/>
  <c r="BE99" i="4"/>
  <c r="BE113" i="4"/>
  <c r="BE119" i="4"/>
  <c r="E50" i="4"/>
  <c r="BE95" i="4"/>
  <c r="BE100" i="4"/>
  <c r="BE103" i="4"/>
  <c r="BE104" i="4"/>
  <c r="BE116" i="4"/>
  <c r="F59" i="4"/>
  <c r="BE108" i="4"/>
  <c r="BE111" i="4"/>
  <c r="BE117" i="4"/>
  <c r="BE115" i="4"/>
  <c r="BK97" i="2"/>
  <c r="J97" i="2" s="1"/>
  <c r="J64" i="2" s="1"/>
  <c r="J56" i="3"/>
  <c r="BE150" i="3"/>
  <c r="BE165" i="3"/>
  <c r="BE194" i="3"/>
  <c r="BE212" i="3"/>
  <c r="BE290" i="3"/>
  <c r="BE349" i="3"/>
  <c r="BE430" i="3"/>
  <c r="BE474" i="3"/>
  <c r="BE522" i="3"/>
  <c r="BE547" i="3"/>
  <c r="BE551" i="3"/>
  <c r="BE625" i="3"/>
  <c r="BE787" i="3"/>
  <c r="BE799" i="3"/>
  <c r="BE830" i="3"/>
  <c r="BE854" i="3"/>
  <c r="BE859" i="3"/>
  <c r="J327" i="2"/>
  <c r="J70" i="2" s="1"/>
  <c r="BE105" i="3"/>
  <c r="BE199" i="3"/>
  <c r="BE255" i="3"/>
  <c r="BE358" i="3"/>
  <c r="BE399" i="3"/>
  <c r="BE535" i="3"/>
  <c r="BE555" i="3"/>
  <c r="BE603" i="3"/>
  <c r="BE623" i="3"/>
  <c r="BE688" i="3"/>
  <c r="BE765" i="3"/>
  <c r="BE852" i="3"/>
  <c r="J59" i="3"/>
  <c r="BE222" i="3"/>
  <c r="BE227" i="3"/>
  <c r="BE262" i="3"/>
  <c r="BE292" i="3"/>
  <c r="BE352" i="3"/>
  <c r="BE394" i="3"/>
  <c r="BE475" i="3"/>
  <c r="BE482" i="3"/>
  <c r="BE490" i="3"/>
  <c r="BE506" i="3"/>
  <c r="BE618" i="3"/>
  <c r="BE643" i="3"/>
  <c r="BE670" i="3"/>
  <c r="BE686" i="3"/>
  <c r="BE135" i="3"/>
  <c r="BE200" i="3"/>
  <c r="BE225" i="3"/>
  <c r="BE326" i="3"/>
  <c r="BE368" i="3"/>
  <c r="BE389" i="3"/>
  <c r="BE415" i="3"/>
  <c r="BE424" i="3"/>
  <c r="BE433" i="3"/>
  <c r="BE467" i="3"/>
  <c r="BE491" i="3"/>
  <c r="BE503" i="3"/>
  <c r="BE567" i="3"/>
  <c r="BE583" i="3"/>
  <c r="BE591" i="3"/>
  <c r="BE606" i="3"/>
  <c r="BE610" i="3"/>
  <c r="BE614" i="3"/>
  <c r="BE767" i="3"/>
  <c r="BE770" i="3"/>
  <c r="F99" i="3"/>
  <c r="BE132" i="3"/>
  <c r="BE426" i="3"/>
  <c r="BE451" i="3"/>
  <c r="BE526" i="3"/>
  <c r="BE531" i="3"/>
  <c r="BE539" i="3"/>
  <c r="BE575" i="3"/>
  <c r="BE758" i="3"/>
  <c r="BE821" i="3"/>
  <c r="BE849" i="3"/>
  <c r="BE205" i="3"/>
  <c r="BE253" i="3"/>
  <c r="BE360" i="3"/>
  <c r="BE419" i="3"/>
  <c r="BE437" i="3"/>
  <c r="BE449" i="3"/>
  <c r="BE453" i="3"/>
  <c r="BE456" i="3"/>
  <c r="BE459" i="3"/>
  <c r="BE466" i="3"/>
  <c r="BE511" i="3"/>
  <c r="BE518" i="3"/>
  <c r="BE672" i="3"/>
  <c r="BE707" i="3"/>
  <c r="BE725" i="3"/>
  <c r="BE742" i="3"/>
  <c r="BE760" i="3"/>
  <c r="BE816" i="3"/>
  <c r="BE110" i="3"/>
  <c r="BE301" i="3"/>
  <c r="BE340" i="3"/>
  <c r="BE376" i="3"/>
  <c r="BE455" i="3"/>
  <c r="BE483" i="3"/>
  <c r="BE512" i="3"/>
  <c r="BE532" i="3"/>
  <c r="BE546" i="3"/>
  <c r="BE559" i="3"/>
  <c r="BE563" i="3"/>
  <c r="BE571" i="3"/>
  <c r="BE595" i="3"/>
  <c r="BE599" i="3"/>
  <c r="BE621" i="3"/>
  <c r="BE736" i="3"/>
  <c r="BE748" i="3"/>
  <c r="BE753" i="3"/>
  <c r="BE789" i="3"/>
  <c r="BE828" i="3"/>
  <c r="BE847" i="3"/>
  <c r="E50" i="3"/>
  <c r="BE174" i="3"/>
  <c r="BE185" i="3"/>
  <c r="BE210" i="3"/>
  <c r="BE218" i="3"/>
  <c r="BE297" i="3"/>
  <c r="BE385" i="3"/>
  <c r="BE408" i="3"/>
  <c r="BE497" i="3"/>
  <c r="BE542" i="3"/>
  <c r="BE579" i="3"/>
  <c r="BE587" i="3"/>
  <c r="BE723" i="3"/>
  <c r="BE728" i="3"/>
  <c r="BE762" i="3"/>
  <c r="E84" i="2"/>
  <c r="BE104" i="2"/>
  <c r="BE118" i="2"/>
  <c r="J56" i="2"/>
  <c r="J93" i="2"/>
  <c r="BE132" i="2"/>
  <c r="BE181" i="2"/>
  <c r="F93" i="2"/>
  <c r="BE171" i="2"/>
  <c r="BE217" i="2"/>
  <c r="BE222" i="2"/>
  <c r="BE308" i="2"/>
  <c r="BE109" i="2"/>
  <c r="BE113" i="2"/>
  <c r="BE199" i="2"/>
  <c r="BE231" i="2"/>
  <c r="BE244" i="2"/>
  <c r="BE253" i="2"/>
  <c r="BE292" i="2"/>
  <c r="BE115" i="2"/>
  <c r="BE124" i="2"/>
  <c r="BE211" i="2"/>
  <c r="BE266" i="2"/>
  <c r="BE296" i="2"/>
  <c r="BE141" i="2"/>
  <c r="BE165" i="2"/>
  <c r="BE259" i="2"/>
  <c r="BE286" i="2"/>
  <c r="BE294" i="2"/>
  <c r="BE302" i="2"/>
  <c r="BE304" i="2"/>
  <c r="BE317" i="2"/>
  <c r="BE346" i="2"/>
  <c r="BE354" i="2"/>
  <c r="BE364" i="2"/>
  <c r="BE377" i="2"/>
  <c r="BE383" i="2"/>
  <c r="BE390" i="2"/>
  <c r="BE398" i="2"/>
  <c r="BE154" i="2"/>
  <c r="BE194" i="2"/>
  <c r="BE207" i="2"/>
  <c r="BE298" i="2"/>
  <c r="BE99" i="2"/>
  <c r="BE138" i="2"/>
  <c r="BE306" i="2"/>
  <c r="BE328" i="2"/>
  <c r="BE333" i="2"/>
  <c r="BE338" i="2"/>
  <c r="BE356" i="2"/>
  <c r="BE359" i="2"/>
  <c r="BE445" i="2"/>
  <c r="F37" i="5"/>
  <c r="BB59" i="1"/>
  <c r="J36" i="5"/>
  <c r="AW59" i="1" s="1"/>
  <c r="F35" i="9"/>
  <c r="BB63" i="1"/>
  <c r="F37" i="2"/>
  <c r="BB56" i="1" s="1"/>
  <c r="F36" i="6"/>
  <c r="BA60" i="1" s="1"/>
  <c r="F39" i="7"/>
  <c r="BD61" i="1" s="1"/>
  <c r="F38" i="3"/>
  <c r="BC57" i="1" s="1"/>
  <c r="F36" i="4"/>
  <c r="BA58" i="1" s="1"/>
  <c r="F37" i="4"/>
  <c r="BB58" i="1" s="1"/>
  <c r="F36" i="8"/>
  <c r="BA62" i="1" s="1"/>
  <c r="J32" i="6"/>
  <c r="J36" i="3"/>
  <c r="AW57" i="1" s="1"/>
  <c r="F34" i="9"/>
  <c r="BA63" i="1"/>
  <c r="F36" i="2"/>
  <c r="BA56" i="1" s="1"/>
  <c r="F37" i="8"/>
  <c r="BB62" i="1"/>
  <c r="F38" i="7"/>
  <c r="BC61" i="1" s="1"/>
  <c r="F36" i="9"/>
  <c r="BC63" i="1"/>
  <c r="J36" i="4"/>
  <c r="AW58" i="1" s="1"/>
  <c r="F39" i="5"/>
  <c r="BD59" i="1"/>
  <c r="J36" i="8"/>
  <c r="AW62" i="1" s="1"/>
  <c r="F38" i="8"/>
  <c r="BC62" i="1"/>
  <c r="F38" i="6"/>
  <c r="BC60" i="1" s="1"/>
  <c r="F39" i="2"/>
  <c r="BD56" i="1"/>
  <c r="F37" i="6"/>
  <c r="BB60" i="1" s="1"/>
  <c r="F38" i="4"/>
  <c r="BC58" i="1"/>
  <c r="F36" i="5"/>
  <c r="BA59" i="1" s="1"/>
  <c r="F39" i="8"/>
  <c r="BD62" i="1"/>
  <c r="F36" i="3"/>
  <c r="BA57" i="1" s="1"/>
  <c r="F38" i="5"/>
  <c r="BC59" i="1"/>
  <c r="J36" i="6"/>
  <c r="AW60" i="1" s="1"/>
  <c r="F39" i="4"/>
  <c r="BD58" i="1"/>
  <c r="F36" i="7"/>
  <c r="BA61" i="1" s="1"/>
  <c r="AS54" i="1"/>
  <c r="F37" i="3"/>
  <c r="BB57" i="1" s="1"/>
  <c r="J36" i="2"/>
  <c r="AW56" i="1" s="1"/>
  <c r="F37" i="9"/>
  <c r="BD63" i="1"/>
  <c r="F38" i="2"/>
  <c r="BC56" i="1" s="1"/>
  <c r="F37" i="7"/>
  <c r="BB61" i="1"/>
  <c r="J36" i="7"/>
  <c r="AW61" i="1" s="1"/>
  <c r="F39" i="6"/>
  <c r="BD60" i="1"/>
  <c r="J34" i="9"/>
  <c r="AW63" i="1" s="1"/>
  <c r="F39" i="3"/>
  <c r="BD57" i="1" s="1"/>
  <c r="P103" i="3" l="1"/>
  <c r="R92" i="5"/>
  <c r="R91" i="5"/>
  <c r="R93" i="7"/>
  <c r="R89" i="6"/>
  <c r="P89" i="6"/>
  <c r="AU60" i="1" s="1"/>
  <c r="P93" i="7"/>
  <c r="AU61" i="1" s="1"/>
  <c r="P91" i="4"/>
  <c r="P90" i="4"/>
  <c r="AU58" i="1"/>
  <c r="R91" i="4"/>
  <c r="R90" i="4"/>
  <c r="BK85" i="9"/>
  <c r="J85" i="9"/>
  <c r="J60" i="9" s="1"/>
  <c r="BK91" i="4"/>
  <c r="J91" i="4"/>
  <c r="J64" i="4"/>
  <c r="R96" i="2"/>
  <c r="P435" i="3"/>
  <c r="P102" i="3" s="1"/>
  <c r="AU57" i="1" s="1"/>
  <c r="P92" i="5"/>
  <c r="P91" i="5"/>
  <c r="AU59" i="1"/>
  <c r="P85" i="9"/>
  <c r="P84" i="9"/>
  <c r="AU63" i="1"/>
  <c r="T87" i="8"/>
  <c r="T89" i="6"/>
  <c r="BK435" i="3"/>
  <c r="J435" i="3"/>
  <c r="J69" i="3"/>
  <c r="BK93" i="7"/>
  <c r="J93" i="7"/>
  <c r="J63" i="7"/>
  <c r="BK315" i="2"/>
  <c r="BK96" i="2" s="1"/>
  <c r="J96" i="2" s="1"/>
  <c r="J63" i="2" s="1"/>
  <c r="J315" i="2"/>
  <c r="J68" i="2" s="1"/>
  <c r="T103" i="3"/>
  <c r="T91" i="5"/>
  <c r="P97" i="2"/>
  <c r="P96" i="2"/>
  <c r="AU56" i="1"/>
  <c r="BK87" i="8"/>
  <c r="J87" i="8"/>
  <c r="J63" i="8" s="1"/>
  <c r="R435" i="3"/>
  <c r="R102" i="3"/>
  <c r="T435" i="3"/>
  <c r="R85" i="9"/>
  <c r="R84" i="9"/>
  <c r="T93" i="7"/>
  <c r="T91" i="4"/>
  <c r="T90" i="4" s="1"/>
  <c r="J86" i="9"/>
  <c r="J61" i="9"/>
  <c r="AG60" i="1"/>
  <c r="J63" i="6"/>
  <c r="J92" i="5"/>
  <c r="J64" i="5" s="1"/>
  <c r="BK102" i="3"/>
  <c r="J102" i="3" s="1"/>
  <c r="J32" i="3" s="1"/>
  <c r="AG57" i="1" s="1"/>
  <c r="F35" i="5"/>
  <c r="AZ59" i="1"/>
  <c r="J35" i="2"/>
  <c r="AV56" i="1" s="1"/>
  <c r="AT56" i="1" s="1"/>
  <c r="J35" i="3"/>
  <c r="AV57" i="1" s="1"/>
  <c r="AT57" i="1" s="1"/>
  <c r="BA55" i="1"/>
  <c r="F35" i="6"/>
  <c r="AZ60" i="1"/>
  <c r="F33" i="9"/>
  <c r="AZ63" i="1"/>
  <c r="BB55" i="1"/>
  <c r="AX55" i="1" s="1"/>
  <c r="J32" i="5"/>
  <c r="AG59" i="1" s="1"/>
  <c r="J35" i="8"/>
  <c r="AV62" i="1"/>
  <c r="AT62" i="1"/>
  <c r="F35" i="8"/>
  <c r="AZ62" i="1" s="1"/>
  <c r="J35" i="5"/>
  <c r="AV59" i="1"/>
  <c r="AT59" i="1"/>
  <c r="BD55" i="1"/>
  <c r="F35" i="7"/>
  <c r="AZ61" i="1"/>
  <c r="J35" i="7"/>
  <c r="AV61" i="1" s="1"/>
  <c r="AT61" i="1" s="1"/>
  <c r="BC55" i="1"/>
  <c r="J35" i="4"/>
  <c r="AV58" i="1" s="1"/>
  <c r="AT58" i="1" s="1"/>
  <c r="F35" i="4"/>
  <c r="AZ58" i="1"/>
  <c r="J35" i="6"/>
  <c r="AV60" i="1"/>
  <c r="AT60" i="1"/>
  <c r="AN60" i="1"/>
  <c r="J33" i="9"/>
  <c r="AV63" i="1"/>
  <c r="AT63" i="1"/>
  <c r="F35" i="2"/>
  <c r="AZ56" i="1" s="1"/>
  <c r="F35" i="3"/>
  <c r="AZ57" i="1"/>
  <c r="T102" i="3" l="1"/>
  <c r="BK84" i="9"/>
  <c r="J84" i="9"/>
  <c r="BK90" i="4"/>
  <c r="J90" i="4"/>
  <c r="AN59" i="1"/>
  <c r="J41" i="6"/>
  <c r="J41" i="5"/>
  <c r="AN57" i="1"/>
  <c r="J63" i="3"/>
  <c r="J41" i="3"/>
  <c r="BC54" i="1"/>
  <c r="W32" i="1" s="1"/>
  <c r="J32" i="8"/>
  <c r="AG62" i="1"/>
  <c r="AU55" i="1"/>
  <c r="AU54" i="1" s="1"/>
  <c r="AW55" i="1"/>
  <c r="BA54" i="1"/>
  <c r="AW54" i="1"/>
  <c r="AK30" i="1" s="1"/>
  <c r="BB54" i="1"/>
  <c r="W31" i="1"/>
  <c r="BD54" i="1"/>
  <c r="W33" i="1" s="1"/>
  <c r="J30" i="9"/>
  <c r="AG63" i="1"/>
  <c r="J32" i="2"/>
  <c r="AG56" i="1"/>
  <c r="J32" i="4"/>
  <c r="AG58" i="1"/>
  <c r="J32" i="7"/>
  <c r="AG61" i="1" s="1"/>
  <c r="AY55" i="1"/>
  <c r="AZ55" i="1"/>
  <c r="J39" i="9" l="1"/>
  <c r="J41" i="8"/>
  <c r="J41" i="7"/>
  <c r="J41" i="4"/>
  <c r="J63" i="4"/>
  <c r="J59" i="9"/>
  <c r="J41" i="2"/>
  <c r="AN56" i="1"/>
  <c r="AN63" i="1"/>
  <c r="AN58" i="1"/>
  <c r="AN62" i="1"/>
  <c r="AN61" i="1"/>
  <c r="AG55" i="1"/>
  <c r="AG54" i="1"/>
  <c r="AK26" i="1"/>
  <c r="AV55" i="1"/>
  <c r="AT55" i="1" s="1"/>
  <c r="W30" i="1"/>
  <c r="AY54" i="1"/>
  <c r="AX54" i="1"/>
  <c r="AZ54" i="1"/>
  <c r="W29" i="1"/>
  <c r="AN55" i="1" l="1"/>
  <c r="AV54" i="1"/>
  <c r="AK29" i="1" s="1"/>
  <c r="AK35" i="1" s="1"/>
  <c r="AT54" i="1" l="1"/>
  <c r="AN54" i="1" l="1"/>
</calcChain>
</file>

<file path=xl/sharedStrings.xml><?xml version="1.0" encoding="utf-8"?>
<sst xmlns="http://schemas.openxmlformats.org/spreadsheetml/2006/main" count="17271" uniqueCount="2319">
  <si>
    <t>Export Komplet</t>
  </si>
  <si>
    <t>VZ</t>
  </si>
  <si>
    <t>2.0</t>
  </si>
  <si>
    <t>ZAMOK</t>
  </si>
  <si>
    <t>False</t>
  </si>
  <si>
    <t>{d64a1c01-3fed-4045-87ec-ad8a48408a8e}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</si>
  <si>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</si>
  <si>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</si>
  <si>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</si>
  <si>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</si>
  <si>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</si>
  <si>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</si>
  <si>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</si>
  <si>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</si>
  <si>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2024_17_rev01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</si>
  <si>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</si>
  <si>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</si>
  <si>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zázemí tělocvičny 2.ZŠ Dobříš - revize 01</t>
  </si>
  <si>
    <t>KSO:</t>
  </si>
  <si>
    <t/>
  </si>
  <si>
    <t>CC-CZ:</t>
  </si>
  <si>
    <t>Místo:</t>
  </si>
  <si>
    <t>Školní 1974, Dobříš, k.ú. Dobříš, parc.č.st. 2032</t>
  </si>
  <si>
    <t>Datum:</t>
  </si>
  <si>
    <t>31. 3. 2025</t>
  </si>
  <si>
    <t>Zadavatel:</t>
  </si>
  <si>
    <t>IČ:</t>
  </si>
  <si>
    <t>00242098</t>
  </si>
  <si>
    <t>Město Dobříš</t>
  </si>
  <si>
    <t>DIČ:</t>
  </si>
  <si>
    <t>Účastník:</t>
  </si>
  <si>
    <t>Vyplň údaj</t>
  </si>
  <si>
    <t>Projektant:</t>
  </si>
  <si>
    <t>71511539</t>
  </si>
  <si>
    <t>Ing. arch. Jan Zbíral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</si>
  <si>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</si>
  <si>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</si>
  <si>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</si>
  <si>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</si>
  <si>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</si>
  <si>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</si>
  <si>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</si>
  <si>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</si>
  <si>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</si>
  <si>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</si>
  <si>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</si>
  <si>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</si>
  <si>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</si>
  <si>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</si>
  <si>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</si>
  <si>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</si>
  <si>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</si>
  <si>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</si>
  <si>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</si>
  <si>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</si>
  <si>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</si>
  <si>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</si>
  <si>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</si>
  <si>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</si>
  <si>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</si>
  <si>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</si>
  <si>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</si>
  <si>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</si>
  <si>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</si>
  <si>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</si>
  <si>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</si>
  <si>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</si>
  <si>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</si>
  <si>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</si>
  <si>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</si>
  <si>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</si>
  <si>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</si>
  <si>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</si>
  <si>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</si>
  <si>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</si>
  <si>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</si>
  <si>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</si>
  <si>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</si>
  <si>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</si>
  <si>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Rekonstrukce zázemí</t>
  </si>
  <si>
    <t>STA</t>
  </si>
  <si>
    <t>1</t>
  </si>
  <si>
    <t>{5e2aa751-9b83-470e-b11c-b559520e180b}</t>
  </si>
  <si>
    <t>2</t>
  </si>
  <si>
    <t>/</t>
  </si>
  <si>
    <t>SO 01_A</t>
  </si>
  <si>
    <t>Bourací a přípravné práce</t>
  </si>
  <si>
    <t>Soupis</t>
  </si>
  <si>
    <t>{cbb3a00c-d0ac-4c3b-b308-cd38ea312168}</t>
  </si>
  <si>
    <t>SO 01_B</t>
  </si>
  <si>
    <t>Stavební práce</t>
  </si>
  <si>
    <t>{8518f61a-a362-4d7c-b282-d088e2d43eb4}</t>
  </si>
  <si>
    <t>VOD</t>
  </si>
  <si>
    <t>Vodovod</t>
  </si>
  <si>
    <t>{760dc02d-bd45-49e1-86c0-c346d43da33e}</t>
  </si>
  <si>
    <t>KAN</t>
  </si>
  <si>
    <t>Kanalizace</t>
  </si>
  <si>
    <t>{0469e9bc-6345-49da-a360-b02538a17e33}</t>
  </si>
  <si>
    <t>VZT</t>
  </si>
  <si>
    <t>Vzduchotechnika</t>
  </si>
  <si>
    <t>{3fa8a201-0f4b-4a0f-ab18-a7494d13a0bd}</t>
  </si>
  <si>
    <t>UT</t>
  </si>
  <si>
    <t>Ústřední vytápění</t>
  </si>
  <si>
    <t>{32618cd5-81c1-4fc7-90e8-094066277037}</t>
  </si>
  <si>
    <t>EL</t>
  </si>
  <si>
    <t>Elektroinstalace</t>
  </si>
  <si>
    <t>{c922e2f6-56aa-4e30-b47a-ad31898eec1b}</t>
  </si>
  <si>
    <t>VRN</t>
  </si>
  <si>
    <t>Vedlejší rozpočtové náklady</t>
  </si>
  <si>
    <t>VON</t>
  </si>
  <si>
    <t>{f916c24e-dc0b-40f9-acac-5994e90ab355}</t>
  </si>
  <si>
    <t>KRYCÍ LIST SOUPISU PRACÍ</t>
  </si>
  <si>
    <t>Objekt:</t>
  </si>
  <si>
    <t>SO 01 - Rekonstrukce zázemí</t>
  </si>
  <si>
    <t>Soupis:</t>
  </si>
  <si>
    <t>SO 01_A - Bourací a přípravné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</si>
  <si>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</si>
  <si>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</si>
  <si>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</si>
  <si>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</si>
  <si>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</si>
  <si>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</si>
  <si>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</si>
  <si>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</si>
  <si>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</si>
  <si>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</si>
  <si>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725 - Zdravotechnika - zařizovací předměty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</si>
  <si>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</si>
  <si>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</si>
  <si>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</si>
  <si>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</si>
  <si>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</si>
  <si>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</si>
  <si>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</si>
  <si>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</si>
  <si>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</si>
  <si>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</si>
  <si>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</si>
  <si>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</si>
  <si>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</si>
  <si>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</si>
  <si>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</si>
  <si>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</si>
  <si>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</si>
  <si>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</si>
  <si>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</si>
  <si>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</si>
  <si>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</si>
  <si>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</si>
  <si>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139711111</t>
  </si>
  <si>
    <t>Vykopávka v uzavřených prostorech ručně v hornině třídy těžitelnosti I skupiny 1 až 3</t>
  </si>
  <si>
    <t>m3</t>
  </si>
  <si>
    <t>CS ÚRS 2024 01</t>
  </si>
  <si>
    <t>4</t>
  </si>
  <si>
    <t>1990526148</t>
  </si>
  <si>
    <t>Online PSC</t>
  </si>
  <si>
    <t>https://podminky.urs.cz/item/CS_URS_2024_01/139711111</t>
  </si>
  <si>
    <t>VV</t>
  </si>
  <si>
    <t>Půdorys přízemí - bourané konstrukce</t>
  </si>
  <si>
    <t>"nová ležatá kanalizace" 12,34</t>
  </si>
  <si>
    <t>Součet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</si>
  <si>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</si>
  <si>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</si>
  <si>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-185921760</t>
  </si>
  <si>
    <t>https://podminky.urs.cz/item/CS_URS_2024_01/162211311</t>
  </si>
  <si>
    <t>na meziskládku a zpět</t>
  </si>
  <si>
    <t>12,34*2</t>
  </si>
  <si>
    <t>3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</si>
  <si>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</si>
  <si>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</si>
  <si>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1259457375</t>
  </si>
  <si>
    <t>https://podminky.urs.cz/item/CS_URS_2024_01/162211319</t>
  </si>
  <si>
    <t>25,4*2</t>
  </si>
  <si>
    <t>167111101</t>
  </si>
  <si>
    <t>Nakládání, skládání a překládání neulehlého výkopku nebo sypaniny ručně nakládání, z hornin třídy těžitelnosti I, skupiny 1 až 3</t>
  </si>
  <si>
    <t>1552640830</t>
  </si>
  <si>
    <t>https://podminky.urs.cz/item/CS_URS_2024_01/167111101</t>
  </si>
  <si>
    <t>49</t>
  </si>
  <si>
    <t>174111102</t>
  </si>
  <si>
    <t>Zásyp sypaninou z jakékoliv horniny ručně s uložením výkopku ve vrstvách se zhutněním v uzavřených prostorách s urovnáním povrchu zásypu</t>
  </si>
  <si>
    <t>-559565606</t>
  </si>
  <si>
    <t>https://podminky.urs.cz/item/CS_URS_2024_01/174111102</t>
  </si>
  <si>
    <t>9</t>
  </si>
  <si>
    <t>Ostatní konstrukce a práce, bourání</t>
  </si>
  <si>
    <t>8</t>
  </si>
  <si>
    <t>965042141</t>
  </si>
  <si>
    <t>Bourání mazanin betonových nebo z litého asfaltu tl. do 100 mm, plochy přes 4 m2</t>
  </si>
  <si>
    <t>-924179651</t>
  </si>
  <si>
    <t>https://podminky.urs.cz/item/CS_URS_2024_01/965042141</t>
  </si>
  <si>
    <t xml:space="preserve">"m.č. 110, tl. 60 mm" 17,9*0,06 </t>
  </si>
  <si>
    <t xml:space="preserve">"m.č. 113, tl. 60 mm" 17,9*0,06 </t>
  </si>
  <si>
    <t>965042231</t>
  </si>
  <si>
    <t>Bourání mazanin betonových nebo z litého asfaltu tl. přes 100 mm, plochy do 4 m2</t>
  </si>
  <si>
    <t>-868807882</t>
  </si>
  <si>
    <t>https://podminky.urs.cz/item/CS_URS_2024_01/965042231</t>
  </si>
  <si>
    <t>P</t>
  </si>
  <si>
    <t>Poznámka k položce:_x000D_
- rýha pro nový rozvod ležaté kanalizace_x000D_
- 60 mm mazanina, 100 mm základová deska</t>
  </si>
  <si>
    <t>"m.č. 104 - 107" 2,9*0,6*0,16</t>
  </si>
  <si>
    <t>"m.č. 108, 109" (2,79+2,95)*0,6*0,16</t>
  </si>
  <si>
    <t>"m.č. 111, 112" 2,9*2*0,6*0,16</t>
  </si>
  <si>
    <t>10</t>
  </si>
  <si>
    <t>965042131</t>
  </si>
  <si>
    <t>Bourání mazanin betonových nebo z litého asfaltu tl. do 100 mm, plochy do 4 m2</t>
  </si>
  <si>
    <t>1671093767</t>
  </si>
  <si>
    <t>https://podminky.urs.cz/item/CS_URS_2024_01/965042131</t>
  </si>
  <si>
    <t>Poznámka k položce:_x000D_
- rýha pro nový rozvod ležaté kanalizace_x000D_
- 100 mm základová deska</t>
  </si>
  <si>
    <t>"m.č. 110, 113" (2,75+2,8)*0,6*0,1</t>
  </si>
  <si>
    <t>11</t>
  </si>
  <si>
    <t>965049R11</t>
  </si>
  <si>
    <t>Bourání mazanin Příplatek k cenám za bourání mazanin betonových vyztužených</t>
  </si>
  <si>
    <t>-780859988</t>
  </si>
  <si>
    <t>2,148+1,386+0,33</t>
  </si>
  <si>
    <t>965081213</t>
  </si>
  <si>
    <t>Bourání podlah z dlaždic bez podkladního lože nebo mazaniny, s jakoukoliv výplní spár keramických nebo xylolitových tl. do 10 mm, plochy přes 1 m2</t>
  </si>
  <si>
    <t>m2</t>
  </si>
  <si>
    <t>1650030647</t>
  </si>
  <si>
    <t>https://podminky.urs.cz/item/CS_URS_2024_01/965081213</t>
  </si>
  <si>
    <t>"m.č. 101" 2,11</t>
  </si>
  <si>
    <t>"m.č. 102" 66,29</t>
  </si>
  <si>
    <t>"m.č. 104 - 107" 11,88</t>
  </si>
  <si>
    <t>"m.č. 108" 12,34</t>
  </si>
  <si>
    <t>"m.č. 109" 19,41</t>
  </si>
  <si>
    <t>"m.č. 110" 17,9</t>
  </si>
  <si>
    <t>"m.č. 111" 19,1</t>
  </si>
  <si>
    <t>"m.č. 112" 19,1</t>
  </si>
  <si>
    <t>"m.č. 113" 17,9</t>
  </si>
  <si>
    <t>13</t>
  </si>
  <si>
    <t>965081611</t>
  </si>
  <si>
    <t>Odsekání soklíků včetně otlučení podkladní omítky až na zdivo rovných</t>
  </si>
  <si>
    <t>m</t>
  </si>
  <si>
    <t>283527405</t>
  </si>
  <si>
    <t>https://podminky.urs.cz/item/CS_URS_2024_01/965081611</t>
  </si>
  <si>
    <t>"m.č. 101" 1,16*2-0,7</t>
  </si>
  <si>
    <t>"m.č. 102" 66,8-(1,85*2+1,4*2+0,9*6+5,6)+2,3</t>
  </si>
  <si>
    <t>"m.č. 104 - 107" 14,7-2,715</t>
  </si>
  <si>
    <t>"m.č. 108" 14,5-0,9</t>
  </si>
  <si>
    <t>"m.č. 109" 19,2-0,9</t>
  </si>
  <si>
    <t>"m.č. 111" 19,1-(0,9*2+2,1)</t>
  </si>
  <si>
    <t>"m.č. 112" 19,1-(0,9*2+2,1)</t>
  </si>
  <si>
    <t>14</t>
  </si>
  <si>
    <t>965046111</t>
  </si>
  <si>
    <t>Broušení stávajících betonových podlah úběr do 3 mm</t>
  </si>
  <si>
    <t>-217961119</t>
  </si>
  <si>
    <t>https://podminky.urs.cz/item/CS_URS_2024_01/965046111</t>
  </si>
  <si>
    <t>Poznámka k položce:_x000D_
dočištění podlah po odsekání stávající dlažby</t>
  </si>
  <si>
    <t>"bouraná dlažba" 186,03</t>
  </si>
  <si>
    <t>"bouraná mazanina" -82,664</t>
  </si>
  <si>
    <t>15</t>
  </si>
  <si>
    <t>968072246</t>
  </si>
  <si>
    <t>Vybourání kovových rámů oken s křídly, dveřních zárubní, vrat, stěn, ostění nebo obkladů okenních rámů s křídly jednoduchých, plochy do 4 m2</t>
  </si>
  <si>
    <t>351385085</t>
  </si>
  <si>
    <t>https://podminky.urs.cz/item/CS_URS_2024_01/968072246</t>
  </si>
  <si>
    <t>"m.č. 108" 2,25*0,9</t>
  </si>
  <si>
    <t>"m.č. 109" 2,25*0,9</t>
  </si>
  <si>
    <t>"m.č. 110" 2,25*0,9</t>
  </si>
  <si>
    <t>"m.č. 113" 2,25*0,9</t>
  </si>
  <si>
    <t>"m.č. 114" 2,25*0,9</t>
  </si>
  <si>
    <t>"m.č. 115" 2,25*0,9</t>
  </si>
  <si>
    <t>16</t>
  </si>
  <si>
    <t>968072455</t>
  </si>
  <si>
    <t>Vybourání kovových rámů oken s křídly, dveřních zárubní, vrat, stěn, ostění nebo obkladů dveřních zárubní, plochy do 2 m2</t>
  </si>
  <si>
    <t>-1473104361</t>
  </si>
  <si>
    <t>https://podminky.urs.cz/item/CS_URS_2024_01/968072455</t>
  </si>
  <si>
    <t>"m.č. 101" 0,7*2,05</t>
  </si>
  <si>
    <t>"m.č. 104 - 107" 0,7*2,05*4</t>
  </si>
  <si>
    <t>"m.č. 108" 0,9*2,0</t>
  </si>
  <si>
    <t>"m.č. 109" 0,9*2,0</t>
  </si>
  <si>
    <t>"m.č. 110" 0,9*2,0*2</t>
  </si>
  <si>
    <t>"m.č. 111" 0,9*2,0</t>
  </si>
  <si>
    <t>"m.č. 112" 0,9*2,0</t>
  </si>
  <si>
    <t>"m.č. 113" 0,9*2,0*2</t>
  </si>
  <si>
    <t>"m.č. 114, 115" 0,9*2,0*3</t>
  </si>
  <si>
    <t>6</t>
  </si>
  <si>
    <t>962031132</t>
  </si>
  <si>
    <t>Bourání příček nebo přizdívek z cihel pálených plných nebo dutých, tl. do 100 mm</t>
  </si>
  <si>
    <t>504458526</t>
  </si>
  <si>
    <t>https://podminky.urs.cz/item/CS_URS_2024_01/962031132</t>
  </si>
  <si>
    <t>"m.č. 104 - 107" (4,425+2,715)*2,7-0,6*2,0*2</t>
  </si>
  <si>
    <t>7</t>
  </si>
  <si>
    <t>962031133</t>
  </si>
  <si>
    <t>Bourání příček nebo přizdívek z cihel pálených plných nebo dutých, tl. přes 100 do 150 mm</t>
  </si>
  <si>
    <t>-125081908</t>
  </si>
  <si>
    <t>https://podminky.urs.cz/item/CS_URS_2024_01/962031133</t>
  </si>
  <si>
    <t>"m.č. 102" 5,6*2,7-(0,6*2,0*2+0,8*2,0)</t>
  </si>
  <si>
    <t>"m.č. 110" 0,975*2,0*2</t>
  </si>
  <si>
    <t>"m.č. 113" 0,975*2,0*2</t>
  </si>
  <si>
    <t>"m.č. 118" 3,66</t>
  </si>
  <si>
    <t>17</t>
  </si>
  <si>
    <t>971033621</t>
  </si>
  <si>
    <t>Vybourání otvorů ve zdivu základovém nebo nadzákladovém z cihel, tvárnic, příčkovek z cihel pálených na maltu vápennou nebo vápenocementovou plochy do 4 m2, tl. do 100 mm</t>
  </si>
  <si>
    <t>-587478781</t>
  </si>
  <si>
    <t>https://podminky.urs.cz/item/CS_URS_2024_01/971033621</t>
  </si>
  <si>
    <t>1,8*2,2</t>
  </si>
  <si>
    <t>18</t>
  </si>
  <si>
    <t>971033631</t>
  </si>
  <si>
    <t>Vybourání otvorů ve zdivu základovém nebo nadzákladovém z cihel, tvárnic, příčkovek z cihel pálených na maltu vápennou nebo vápenocementovou plochy do 4 m2, tl. do 150 mm</t>
  </si>
  <si>
    <t>19627730</t>
  </si>
  <si>
    <t>https://podminky.urs.cz/item/CS_URS_2024_01/971033631</t>
  </si>
  <si>
    <t>"m.č. 111" 0,8*2,2</t>
  </si>
  <si>
    <t>"m.č. 113" 0,9*2,2*2</t>
  </si>
  <si>
    <t>19</t>
  </si>
  <si>
    <t>971042341</t>
  </si>
  <si>
    <t>Vybourání otvorů v betonových příčkách a zdech základových nebo nadzákladových plochy do 0,09 m2, tl. do 300 mm</t>
  </si>
  <si>
    <t>kus</t>
  </si>
  <si>
    <t>-1150505158</t>
  </si>
  <si>
    <t>https://podminky.urs.cz/item/CS_URS_2024_01/971042341</t>
  </si>
  <si>
    <t>Půdorys přízemí - bourané konstrukce, ozn. B</t>
  </si>
  <si>
    <t>"stěna kanalizační šachty" 1</t>
  </si>
  <si>
    <t>20</t>
  </si>
  <si>
    <t>973031812</t>
  </si>
  <si>
    <t>Vysekání výklenků nebo kapes ve zdivu z cihel na maltu vápennou nebo vápenocementovou kapes pro zavázání nových příček, tl. do 100 mm</t>
  </si>
  <si>
    <t>-596593172</t>
  </si>
  <si>
    <t>https://podminky.urs.cz/item/CS_URS_2024_01/973031812</t>
  </si>
  <si>
    <t>Půdorys hygienického zázemí WC - návrh</t>
  </si>
  <si>
    <t>2,7*6</t>
  </si>
  <si>
    <t>Půdorys umývárny se sprchami č. 110 - 113 - návrh</t>
  </si>
  <si>
    <t>2,75*2</t>
  </si>
  <si>
    <t>Půdorys umývárny se sprchami č. 116 - 120 - návrh</t>
  </si>
  <si>
    <t>2,7*2</t>
  </si>
  <si>
    <t>973031813</t>
  </si>
  <si>
    <t>Vysekání výklenků nebo kapes ve zdivu z cihel na maltu vápennou nebo vápenocementovou kapes pro zavázání nových příček, tl. do 150 mm</t>
  </si>
  <si>
    <t>2011249087</t>
  </si>
  <si>
    <t>https://podminky.urs.cz/item/CS_URS_2024_01/973031813</t>
  </si>
  <si>
    <t>2,7</t>
  </si>
  <si>
    <t>m.č. 108</t>
  </si>
  <si>
    <t>2,85*2</t>
  </si>
  <si>
    <t>2,75*4</t>
  </si>
  <si>
    <t>2,7*4</t>
  </si>
  <si>
    <t>mezi m.č. 122/128</t>
  </si>
  <si>
    <t>22</t>
  </si>
  <si>
    <t>974031664</t>
  </si>
  <si>
    <t>Vysekání rýh ve zdivu cihelném na maltu vápennou nebo vápenocementovou pro vtahování nosníků do zdí, před vybouráním otvoru do hl. 150 mm, při v. nosníku do 150 mm</t>
  </si>
  <si>
    <t>1404449503</t>
  </si>
  <si>
    <t>https://podminky.urs.cz/item/CS_URS_2024_01/974031664</t>
  </si>
  <si>
    <t>pro nové porobetonové překlady</t>
  </si>
  <si>
    <t>"m.č. 110" 1,25</t>
  </si>
  <si>
    <t>"m.č. 112" 1,25</t>
  </si>
  <si>
    <t>"m.č. 116" 1,25</t>
  </si>
  <si>
    <t>"m.č. 117" 1,25</t>
  </si>
  <si>
    <t>"m.č. 120" 1,25</t>
  </si>
  <si>
    <t>47</t>
  </si>
  <si>
    <t>971033R51</t>
  </si>
  <si>
    <t>Vybourání nik ve zdivu z cihel, tvárnic, příčkovek z cihel pálených na maltu vápennou nebo vápenocementovou vč případného řezání</t>
  </si>
  <si>
    <t>-1851309693</t>
  </si>
  <si>
    <t>m.č. 102, ozn. ZN</t>
  </si>
  <si>
    <t>"nika poháry" 2,13*2,0*0,5</t>
  </si>
  <si>
    <t>"nika rozvaděč" 0,65*0,63*0,5</t>
  </si>
  <si>
    <t>48</t>
  </si>
  <si>
    <t>967031R32</t>
  </si>
  <si>
    <t>Frézování nik hl 40 mm v cihelných příčkách</t>
  </si>
  <si>
    <t>2072447068</t>
  </si>
  <si>
    <t>0,6*1,0*2</t>
  </si>
  <si>
    <t>1,25*1,0</t>
  </si>
  <si>
    <t>2,25*1,0</t>
  </si>
  <si>
    <t>23</t>
  </si>
  <si>
    <t>978013191</t>
  </si>
  <si>
    <t>Otlučení vápenných nebo vápenocementových omítek vnitřních ploch stěn s vyškrabáním spar, s očištěním zdiva, v rozsahu přes 50 do 100 %</t>
  </si>
  <si>
    <t>2011790132</t>
  </si>
  <si>
    <t>https://podminky.urs.cz/item/CS_URS_2024_01/978013191</t>
  </si>
  <si>
    <t xml:space="preserve">m.č. 101 </t>
  </si>
  <si>
    <t>4,77</t>
  </si>
  <si>
    <t>m.č. 102</t>
  </si>
  <si>
    <t>147,31</t>
  </si>
  <si>
    <t>m.č. 104 - 107</t>
  </si>
  <si>
    <t>(14,7-2,715)*2,7</t>
  </si>
  <si>
    <t>m.č. 110</t>
  </si>
  <si>
    <t>18,8*2,7</t>
  </si>
  <si>
    <t>-(0,9*2,0*2+2,25*1,2)</t>
  </si>
  <si>
    <t>(2,25+1,2*2)*0,25</t>
  </si>
  <si>
    <t>"odpočet obkladů" -35,18</t>
  </si>
  <si>
    <t>m.č. 113</t>
  </si>
  <si>
    <t>24</t>
  </si>
  <si>
    <t>978059541</t>
  </si>
  <si>
    <t>Odsekání obkladů stěn včetně otlučení podkladní omítky až na zdivo z obkládaček vnitřních, z jakýchkoliv materiálů, plochy přes 1 m2</t>
  </si>
  <si>
    <t>-1960837021</t>
  </si>
  <si>
    <t>https://podminky.urs.cz/item/CS_URS_2024_01/978059541</t>
  </si>
  <si>
    <t>"m.č. 104 - 107" 9,72</t>
  </si>
  <si>
    <t>"m.č. 110, 113" 2*35,18</t>
  </si>
  <si>
    <t>50</t>
  </si>
  <si>
    <t>9R01</t>
  </si>
  <si>
    <t>Podchycení stávajícho okna z luxfer během bouracích prací a realizací nového ŽB překladu</t>
  </si>
  <si>
    <t>-486374302</t>
  </si>
  <si>
    <t>997</t>
  </si>
  <si>
    <t>Přesun sutě</t>
  </si>
  <si>
    <t>25</t>
  </si>
  <si>
    <t>997013211</t>
  </si>
  <si>
    <t>Vnitrostaveništní doprava suti a vybouraných hmot vodorovně do 50 m s naložením ručně pro budovy a haly výšky do 6 m</t>
  </si>
  <si>
    <t>t</t>
  </si>
  <si>
    <t>1543970111</t>
  </si>
  <si>
    <t>https://podminky.urs.cz/item/CS_URS_2024_01/997013211</t>
  </si>
  <si>
    <t>26</t>
  </si>
  <si>
    <t>997013501</t>
  </si>
  <si>
    <t>Odvoz suti a vybouraných hmot na skládku nebo meziskládku se složením, na vzdálenost do 1 km</t>
  </si>
  <si>
    <t>-1134855602</t>
  </si>
  <si>
    <t>https://podminky.urs.cz/item/CS_URS_2024_01/997013501</t>
  </si>
  <si>
    <t>27</t>
  </si>
  <si>
    <t>997013509</t>
  </si>
  <si>
    <t>Odvoz suti a vybouraných hmot na skládku nebo meziskládku se složením, na vzdálenost Příplatek k ceně za každý další započatý 1 km přes 1 km</t>
  </si>
  <si>
    <t>-1033841840</t>
  </si>
  <si>
    <t>https://podminky.urs.cz/item/CS_URS_2024_01/997013509</t>
  </si>
  <si>
    <t>Poznámka k položce:_x000D_
předpoklad do 30 km</t>
  </si>
  <si>
    <t>52,388*29 'Přepočtené koeficientem množství</t>
  </si>
  <si>
    <t>28</t>
  </si>
  <si>
    <t>997013602</t>
  </si>
  <si>
    <t>Poplatek za uložení stavebního odpadu na skládce (skládkovné) z armovaného betonu zatříděného do Katalogu odpadů pod kódem 17 01 01</t>
  </si>
  <si>
    <t>1164012321</t>
  </si>
  <si>
    <t>https://podminky.urs.cz/item/CS_URS_2024_01/997013602</t>
  </si>
  <si>
    <t>29</t>
  </si>
  <si>
    <t>997013603</t>
  </si>
  <si>
    <t>Poplatek za uložení stavebního odpadu na skládce (skládkovné) cihelného zatříděného do Katalogu odpadů pod kódem 17 01 02</t>
  </si>
  <si>
    <t>2112675902</t>
  </si>
  <si>
    <t>https://podminky.urs.cz/item/CS_URS_2024_01/997013603</t>
  </si>
  <si>
    <t>30</t>
  </si>
  <si>
    <t>997013607</t>
  </si>
  <si>
    <t>Poplatek za uložení stavebního odpadu na skládce (skládkovné) z tašek a keramických výrobků zatříděného do Katalogu odpadů pod kódem 17 01 03</t>
  </si>
  <si>
    <t>-1507757699</t>
  </si>
  <si>
    <t>https://podminky.urs.cz/item/CS_URS_2024_01/997013607</t>
  </si>
  <si>
    <t>31</t>
  </si>
  <si>
    <t>997013631</t>
  </si>
  <si>
    <t>Poplatek za uložení stavebního odpadu na skládce (skládkovné) směsného stavebního a demoličního zatříděného do Katalogu odpadů pod kódem 17 09 04</t>
  </si>
  <si>
    <t>2124868241</t>
  </si>
  <si>
    <t>https://podminky.urs.cz/item/CS_URS_2024_01/997013631</t>
  </si>
  <si>
    <t>"celková suť" 52,388</t>
  </si>
  <si>
    <t>"beton" -8,677</t>
  </si>
  <si>
    <t>"cihla" -17,062</t>
  </si>
  <si>
    <t>"keramika" -13,104</t>
  </si>
  <si>
    <t>PSV</t>
  </si>
  <si>
    <t>Práce a dodávky PSV</t>
  </si>
  <si>
    <t>711</t>
  </si>
  <si>
    <t>Izolace proti vodě, vlhkosti a plynům</t>
  </si>
  <si>
    <t>32</t>
  </si>
  <si>
    <t>711131811</t>
  </si>
  <si>
    <t>Odstranění izolace proti zemní vlhkosti na ploše vodorovné V</t>
  </si>
  <si>
    <t>1323060164</t>
  </si>
  <si>
    <t>https://podminky.urs.cz/item/CS_URS_2024_01/711131811</t>
  </si>
  <si>
    <t>"m.č. 110, v celé ploše" 17,9</t>
  </si>
  <si>
    <t>"m.č. 113, v celé ploše" 17,9</t>
  </si>
  <si>
    <t>"m.č. 104 - 107, rýha" 2,9*0,6</t>
  </si>
  <si>
    <t>"m.č. 108, 109, rýha" (2,79+2,95)*0,6</t>
  </si>
  <si>
    <t>"m.č. 111, 112, rýha" 2,9*2*0,6</t>
  </si>
  <si>
    <t>"m.č. 110, 113, rýha" (2,75+2,8)*0,6</t>
  </si>
  <si>
    <t>725</t>
  </si>
  <si>
    <t>Zdravotechnika - zařizovací předměty</t>
  </si>
  <si>
    <t>33</t>
  </si>
  <si>
    <t>725110811</t>
  </si>
  <si>
    <t>Demontáž klozetů splachovacích s nádrží nebo tlakovým splachovačem</t>
  </si>
  <si>
    <t>soubor</t>
  </si>
  <si>
    <t>1628259802</t>
  </si>
  <si>
    <t>https://podminky.urs.cz/item/CS_URS_2024_01/725110811</t>
  </si>
  <si>
    <t>"m.č. 104 - 107" 2</t>
  </si>
  <si>
    <t>34</t>
  </si>
  <si>
    <t>725130811</t>
  </si>
  <si>
    <t>Demontáž pisoárových stání s nádrží jednodílných</t>
  </si>
  <si>
    <t>776333208</t>
  </si>
  <si>
    <t>https://podminky.urs.cz/item/CS_URS_2024_01/725130811</t>
  </si>
  <si>
    <t>"m.č. 113" 1</t>
  </si>
  <si>
    <t>35</t>
  </si>
  <si>
    <t>725210821</t>
  </si>
  <si>
    <t>Demontáž umyvadel bez výtokových armatur umyvadel</t>
  </si>
  <si>
    <t>-1120004314</t>
  </si>
  <si>
    <t>https://podminky.urs.cz/item/CS_URS_2024_01/725210821</t>
  </si>
  <si>
    <t>"m.č. 110" 3</t>
  </si>
  <si>
    <t>"m.č. 113" 3</t>
  </si>
  <si>
    <t>"m.č. 115" 1</t>
  </si>
  <si>
    <t>36</t>
  </si>
  <si>
    <t>725820801</t>
  </si>
  <si>
    <t>Demontáž baterií nástěnných do G 3/4</t>
  </si>
  <si>
    <t>-1053229562</t>
  </si>
  <si>
    <t>https://podminky.urs.cz/item/CS_URS_2024_01/725820801</t>
  </si>
  <si>
    <t>"m.č. 110" 3+2</t>
  </si>
  <si>
    <t>37</t>
  </si>
  <si>
    <t>725840850</t>
  </si>
  <si>
    <t>Demontáž baterií sprchových diferenciálních do G 3/4 x 1</t>
  </si>
  <si>
    <t>79531392</t>
  </si>
  <si>
    <t>https://podminky.urs.cz/item/CS_URS_2024_01/725840850</t>
  </si>
  <si>
    <t>38</t>
  </si>
  <si>
    <t>725840860</t>
  </si>
  <si>
    <t>Demontáž baterií sprchových diferenciálních sprchových ramen nebo sprch táhlových</t>
  </si>
  <si>
    <t>-1232521955</t>
  </si>
  <si>
    <t>https://podminky.urs.cz/item/CS_URS_2024_01/725840860</t>
  </si>
  <si>
    <t>766</t>
  </si>
  <si>
    <t>Konstrukce truhlářské</t>
  </si>
  <si>
    <t>39</t>
  </si>
  <si>
    <t>766.P1</t>
  </si>
  <si>
    <t>Demontáž obložení stěn s háčky pro šatní lavice</t>
  </si>
  <si>
    <t>-1487314910</t>
  </si>
  <si>
    <t>Půdorys přízemí - bourané konstrukce, ozn. P1</t>
  </si>
  <si>
    <t>"m.č. 111" 6,35*2</t>
  </si>
  <si>
    <t>"m.č. 112" 6,35*2</t>
  </si>
  <si>
    <t>44</t>
  </si>
  <si>
    <t>766691811</t>
  </si>
  <si>
    <t>Demontáž parapetních desek šířky do 300 mm</t>
  </si>
  <si>
    <t>1535655007</t>
  </si>
  <si>
    <t>https://podminky.urs.cz/item/CS_URS_2024_01/766691811</t>
  </si>
  <si>
    <t>"m.č. 108" 2,25</t>
  </si>
  <si>
    <t>"m.č. 109" 2,25</t>
  </si>
  <si>
    <t>"m.č. 110" 2,25</t>
  </si>
  <si>
    <t>"m.č. 113" 2,25</t>
  </si>
  <si>
    <t>"m.č. 114" 2,25</t>
  </si>
  <si>
    <t>"m.č. 115" 2,25</t>
  </si>
  <si>
    <t>Mezisoučet</t>
  </si>
  <si>
    <t>"obě strany otvoru" 13,5</t>
  </si>
  <si>
    <t>767</t>
  </si>
  <si>
    <t>Konstrukce zámečnické</t>
  </si>
  <si>
    <t>46</t>
  </si>
  <si>
    <t>767661811</t>
  </si>
  <si>
    <t>Demontáž mříží pevných nebo otevíravých</t>
  </si>
  <si>
    <t>1640555471</t>
  </si>
  <si>
    <t>https://podminky.urs.cz/item/CS_URS_2024_01/767661811</t>
  </si>
  <si>
    <t>"m.č. 118" 2,08*2,6*2</t>
  </si>
  <si>
    <t>776</t>
  </si>
  <si>
    <t>Podlahy povlakové</t>
  </si>
  <si>
    <t>40</t>
  </si>
  <si>
    <t>776201812</t>
  </si>
  <si>
    <t>Demontáž povlakových podlahovin lepených ručně s podložkou</t>
  </si>
  <si>
    <t>648925052</t>
  </si>
  <si>
    <t>https://podminky.urs.cz/item/CS_URS_2024_01/776201812</t>
  </si>
  <si>
    <t>"m.č. 114" 19,09</t>
  </si>
  <si>
    <t>"m.č. 115" 18,14</t>
  </si>
  <si>
    <t>"m.č. 118" 34,6</t>
  </si>
  <si>
    <t>41</t>
  </si>
  <si>
    <t>776410811</t>
  </si>
  <si>
    <t>Demontáž soklíků nebo lišt pryžových nebo plastových</t>
  </si>
  <si>
    <t>-1128046796</t>
  </si>
  <si>
    <t>https://podminky.urs.cz/item/CS_URS_2024_01/776410811</t>
  </si>
  <si>
    <t>"m.č. 114" 19,1-0,9*3</t>
  </si>
  <si>
    <t>"m.č. 115" 18,8-0,9*2</t>
  </si>
  <si>
    <t>"m.č. 118" 33,0-2,1*2</t>
  </si>
  <si>
    <t>784</t>
  </si>
  <si>
    <t>Dokončovací práce - malby a tapety</t>
  </si>
  <si>
    <t>42</t>
  </si>
  <si>
    <t>784121001</t>
  </si>
  <si>
    <t>Oškrabání malby v místnostech výšky do 3,80 m</t>
  </si>
  <si>
    <t>-2068474331</t>
  </si>
  <si>
    <t>https://podminky.urs.cz/item/CS_URS_2024_01/784121001</t>
  </si>
  <si>
    <t>m.č. 101</t>
  </si>
  <si>
    <t>"stropy" 2,11</t>
  </si>
  <si>
    <t>"stropy" 53,81</t>
  </si>
  <si>
    <t>"stropy" 11,88</t>
  </si>
  <si>
    <t>"stěny" 14,4*2,7</t>
  </si>
  <si>
    <t>"strop" 12,34</t>
  </si>
  <si>
    <t>m.č. 109</t>
  </si>
  <si>
    <t>"stěny" 19,2*2,7</t>
  </si>
  <si>
    <t>"strop" 19,41</t>
  </si>
  <si>
    <t>"strop" 17,9</t>
  </si>
  <si>
    <t>m.č. 111</t>
  </si>
  <si>
    <t>"stěny" 44,6</t>
  </si>
  <si>
    <t>"strop" 19,1</t>
  </si>
  <si>
    <t>m.č. 112</t>
  </si>
  <si>
    <t>m.č. 114</t>
  </si>
  <si>
    <t>"stěny" 19,1*2,7</t>
  </si>
  <si>
    <t>m.č. 115</t>
  </si>
  <si>
    <t>"stěny" 18,8*2,7</t>
  </si>
  <si>
    <t>m.č. 116</t>
  </si>
  <si>
    <t>"stěny" 21,8*2,85</t>
  </si>
  <si>
    <t>"strop" 24,41</t>
  </si>
  <si>
    <t>m.č. 117</t>
  </si>
  <si>
    <t>"stěny" 23,4*2,85</t>
  </si>
  <si>
    <t>"strop" 24,9</t>
  </si>
  <si>
    <t>m.č. 118</t>
  </si>
  <si>
    <t>"stěny" 32,1*2,85</t>
  </si>
  <si>
    <t>"strop" 34,7</t>
  </si>
  <si>
    <t>m.č. 119</t>
  </si>
  <si>
    <t>"stěny" (2,8+5,8)*2*2,85</t>
  </si>
  <si>
    <t>"strop" 16,24</t>
  </si>
  <si>
    <t>m.č. 120</t>
  </si>
  <si>
    <t>"stěny" (2,8+8,05)*2*2,85</t>
  </si>
  <si>
    <t>"strop" 22,54</t>
  </si>
  <si>
    <t>43</t>
  </si>
  <si>
    <t>784121011</t>
  </si>
  <si>
    <t>Rozmývání podkladu po oškrabání malby v místnostech výšky do 3,80 m</t>
  </si>
  <si>
    <t>-1399172736</t>
  </si>
  <si>
    <t>https://podminky.urs.cz/item/CS_URS_2024_01/784121011</t>
  </si>
  <si>
    <t>"oškrábané malby" 947,96</t>
  </si>
  <si>
    <t>"plochy pod perlinku" -(249,05+392,981)</t>
  </si>
  <si>
    <t>SO 01_B - Stavební práce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</si>
  <si>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</si>
  <si>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</si>
  <si>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</si>
  <si>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751 - Vzduchotechnika</t>
  </si>
  <si>
    <t xml:space="preserve">    763 - Konstrukce suché výstavby</t>
  </si>
  <si>
    <t xml:space="preserve">    771 - Podlahy z dlaždic</t>
  </si>
  <si>
    <t xml:space="preserve">    781 - Dokončovací práce - obklady</t>
  </si>
  <si>
    <t xml:space="preserve">    783 - Dokončovací práce - nátěry</t>
  </si>
  <si>
    <t>Svislé a kompletní konstrukce</t>
  </si>
  <si>
    <t>340271025</t>
  </si>
  <si>
    <t>Zazdívka otvorů v příčkách nebo stěnách pórobetonovými tvárnicemi plochy přes 1 m2 do 4 m2, objemová hmotnost 500 kg/m3, tloušťka příčky 100 mm</t>
  </si>
  <si>
    <t>997206183</t>
  </si>
  <si>
    <t>https://podminky.urs.cz/item/CS_URS_2024_01/340271025</t>
  </si>
  <si>
    <t>340271045</t>
  </si>
  <si>
    <t>Zazdívka otvorů v příčkách nebo stěnách pórobetonovými tvárnicemi plochy přes 1 m2 do 4 m2, objemová hmotnost 500 kg/m3, tloušťka příčky 150 mm</t>
  </si>
  <si>
    <t>-597334803</t>
  </si>
  <si>
    <t>https://podminky.urs.cz/item/CS_URS_2024_01/340271045</t>
  </si>
  <si>
    <t>0,9*2,1</t>
  </si>
  <si>
    <t>2,25*0,9</t>
  </si>
  <si>
    <t>m.č. 112, 113</t>
  </si>
  <si>
    <t>2,08*2,6</t>
  </si>
  <si>
    <t>-0,8*1,97</t>
  </si>
  <si>
    <t>m.č. 118, 120</t>
  </si>
  <si>
    <t>m.č. 121</t>
  </si>
  <si>
    <t>m.č. 122</t>
  </si>
  <si>
    <t>310271R71</t>
  </si>
  <si>
    <t>Zazdívka otvorů ve zdivu nadzákladovém pórobetonovými tvárnicemi plochy přes 1 do 4 m2, tl. zdiva 450 mm</t>
  </si>
  <si>
    <t>-805667538</t>
  </si>
  <si>
    <t>342272225</t>
  </si>
  <si>
    <t>Příčky z pórobetonových tvárnic hladkých na tenké maltové lože objemová hmotnost do 500 kg/m3, tloušťka příčky 100 mm</t>
  </si>
  <si>
    <t>568785963</t>
  </si>
  <si>
    <t>https://podminky.urs.cz/item/CS_URS_2024_01/342272225</t>
  </si>
  <si>
    <t>2,29*2,6</t>
  </si>
  <si>
    <t>(1,41+1,0)*2,7</t>
  </si>
  <si>
    <t>-0,8*2,0*4</t>
  </si>
  <si>
    <t>1,8*2,7</t>
  </si>
  <si>
    <t>(2,3+1,75)*2,75</t>
  </si>
  <si>
    <t>-0,7*2,0*2</t>
  </si>
  <si>
    <t>(2,3+1,8)*2,75</t>
  </si>
  <si>
    <t>5</t>
  </si>
  <si>
    <t>342272245</t>
  </si>
  <si>
    <t>Příčky z pórobetonových tvárnic hladkých na tenké maltové lože objemová hmotnost do 500 kg/m3, tloušťka příčky 150 mm</t>
  </si>
  <si>
    <t>-2090594963</t>
  </si>
  <si>
    <t>https://podminky.urs.cz/item/CS_URS_2024_01/342272245</t>
  </si>
  <si>
    <t>(4,9+0,4+1,8)*2,7</t>
  </si>
  <si>
    <t>2,16*2,6</t>
  </si>
  <si>
    <t>-0,8*2,0</t>
  </si>
  <si>
    <t>(1,0*2+2,75)*2,75</t>
  </si>
  <si>
    <t>2,8*2,7*2</t>
  </si>
  <si>
    <t>2,75*2,7</t>
  </si>
  <si>
    <t>-1,6*2,0</t>
  </si>
  <si>
    <t>346272256</t>
  </si>
  <si>
    <t>Přizdívky z pórobetonových tvárnic objemová hmotnost do 500 kg/m3, na tenké maltové lože, tloušťka přizdívky 150 mm</t>
  </si>
  <si>
    <t>-1128400141</t>
  </si>
  <si>
    <t>https://podminky.urs.cz/item/CS_URS_2024_01/346272256</t>
  </si>
  <si>
    <t>0,9*1,2</t>
  </si>
  <si>
    <t>1,0*1,2</t>
  </si>
  <si>
    <t>317142422</t>
  </si>
  <si>
    <t>Překlady nenosné z pórobetonu osazené do tenkého maltového lože, výšky do 250 mm, šířky překladu 100 mm, délky překladu přes 1000 do 1250 mm</t>
  </si>
  <si>
    <t>-408585429</t>
  </si>
  <si>
    <t>https://podminky.urs.cz/item/CS_URS_2024_01/317142422</t>
  </si>
  <si>
    <t>"ozn. A1" 4</t>
  </si>
  <si>
    <t>"ozn. A1" 2</t>
  </si>
  <si>
    <t>Půdorys přízemí - návrh</t>
  </si>
  <si>
    <t>"ozn. A3" 1</t>
  </si>
  <si>
    <t>317142442</t>
  </si>
  <si>
    <t>Překlady nenosné z pórobetonu osazené do tenkého maltového lože, výšky do 250 mm, šířky překladu 150 mm, délky překladu přes 1000 do 1250 mm</t>
  </si>
  <si>
    <t>1713215676</t>
  </si>
  <si>
    <t>https://podminky.urs.cz/item/CS_URS_2024_01/317142442</t>
  </si>
  <si>
    <t>"ozn. A2" 1</t>
  </si>
  <si>
    <t>"ozn. A2" 2</t>
  </si>
  <si>
    <t>"ozn. A2" 3</t>
  </si>
  <si>
    <t>317168028</t>
  </si>
  <si>
    <t>Překlady keramické ploché osazené do maltového lože, výšky překladu 71 mm šířky 145 mm, délky 2750 mm</t>
  </si>
  <si>
    <t>-121533127</t>
  </si>
  <si>
    <t>https://podminky.urs.cz/item/CS_URS_2024_01/317168028</t>
  </si>
  <si>
    <t>"ozn. A4" 1</t>
  </si>
  <si>
    <t>317R1</t>
  </si>
  <si>
    <t>Příplatek k montáži porobetonových překladů za dodatečné osazení do vysekané drážky</t>
  </si>
  <si>
    <t>741808654</t>
  </si>
  <si>
    <t>317321511</t>
  </si>
  <si>
    <t>Překlady z betonu železového (bez výztuže) tř. C 20/25</t>
  </si>
  <si>
    <t>435866827</t>
  </si>
  <si>
    <t>https://podminky.urs.cz/item/CS_URS_2024_01/317321511</t>
  </si>
  <si>
    <t>"ozn. A5" 2,73*0,19*0,5</t>
  </si>
  <si>
    <t>317351107</t>
  </si>
  <si>
    <t>Bednění klenbových pásů, říms nebo překladů překladů neproměnného nebo proměnného průřezu nebo při tvaru zalomeném půdorysně nebo nárysně včetně podpěrné konstrukce do výše 4 m zřízení</t>
  </si>
  <si>
    <t>332561550</t>
  </si>
  <si>
    <t>https://podminky.urs.cz/item/CS_URS_2024_01/317351107</t>
  </si>
  <si>
    <t>"ozn. A5" 2,73*(0,19*2+0,5)</t>
  </si>
  <si>
    <t>317351108</t>
  </si>
  <si>
    <t>Bednění klenbových pásů, říms nebo překladů překladů neproměnného nebo proměnného průřezu nebo při tvaru zalomeném půdorysně nebo nárysně včetně podpěrné konstrukce do výše 4 m odstranění</t>
  </si>
  <si>
    <t>1465794017</t>
  </si>
  <si>
    <t>https://podminky.urs.cz/item/CS_URS_2024_01/317351108</t>
  </si>
  <si>
    <t>317361821</t>
  </si>
  <si>
    <t>Výztuž překladů, říms, žlabů, žlabových říms, klenbových pásů z betonářské oceli 10 505 (R) nebo BSt 500</t>
  </si>
  <si>
    <t>-599468558</t>
  </si>
  <si>
    <t>https://podminky.urs.cz/item/CS_URS_2024_01/317361821</t>
  </si>
  <si>
    <t>předpoklad 200 kg/m3</t>
  </si>
  <si>
    <t>0,259*0,2</t>
  </si>
  <si>
    <t>Úpravy povrchů, podlahy a osazování výplní</t>
  </si>
  <si>
    <t>619991001</t>
  </si>
  <si>
    <t>Zakrytí vnitřních ploch před znečištěním fólií včetně pozdějšího odkrytí podlah</t>
  </si>
  <si>
    <t>-599174772</t>
  </si>
  <si>
    <t>https://podminky.urs.cz/item/CS_URS_2024_01/619991001</t>
  </si>
  <si>
    <t>"dotčené místnosti" 334,38</t>
  </si>
  <si>
    <t>629991R11</t>
  </si>
  <si>
    <t>Zakrytí vnitřních ploch před znečištěním včetně pozdějšího odkrytí výplní otvorů a svislých ploch fólií přilepenou lepící páskou</t>
  </si>
  <si>
    <t>-1721835098</t>
  </si>
  <si>
    <t>"odhad" 100,0</t>
  </si>
  <si>
    <t>611131121</t>
  </si>
  <si>
    <t>Podkladní a spojovací vrstva vnitřních omítaných ploch penetrace disperzní nanášená ručně stropů</t>
  </si>
  <si>
    <t>-1542101213</t>
  </si>
  <si>
    <t>https://podminky.urs.cz/item/CS_URS_2024_01/611131121</t>
  </si>
  <si>
    <t>611142001</t>
  </si>
  <si>
    <t>Pletivo vnitřních ploch v ploše nebo pruzích, na plném podkladu sklovláknité vtlačené do tmelu včetně tmelu stropů</t>
  </si>
  <si>
    <t>-938503229</t>
  </si>
  <si>
    <t>https://podminky.urs.cz/item/CS_URS_2024_01/611142001</t>
  </si>
  <si>
    <t>"m.č. 102" 53,81</t>
  </si>
  <si>
    <t>"m.č. 104" 2,38</t>
  </si>
  <si>
    <t>"m.č. 105" 4,67</t>
  </si>
  <si>
    <t>"m.č. 106" 2,19</t>
  </si>
  <si>
    <t>"m.č. 107" 8,2</t>
  </si>
  <si>
    <t>"m.č. 108" 16,7</t>
  </si>
  <si>
    <t>"m.č. 109" 18,73</t>
  </si>
  <si>
    <t>"m.č. 110" 11,11</t>
  </si>
  <si>
    <t>"m.č. 111" 1,75</t>
  </si>
  <si>
    <t>"m.č. 112" 2,1</t>
  </si>
  <si>
    <t>"m.č. 113" 2,07</t>
  </si>
  <si>
    <t>"m.č. 114" 19,1</t>
  </si>
  <si>
    <t>"m.č. 115" 19,1</t>
  </si>
  <si>
    <t>"m.č. 116" 4,2</t>
  </si>
  <si>
    <t>"m.č. 117" 6,3</t>
  </si>
  <si>
    <t>"m.č. 118" 2,07</t>
  </si>
  <si>
    <t>"m.č. 119" 1,8</t>
  </si>
  <si>
    <t>"m.č. 120" 2,16</t>
  </si>
  <si>
    <t>"m.č. 121" 18,42</t>
  </si>
  <si>
    <t>"m.č. 122" 17,46</t>
  </si>
  <si>
    <t>"m.č. 125" 32,62</t>
  </si>
  <si>
    <t>611311131</t>
  </si>
  <si>
    <t>Vápenný štuk vnitřních ploch tloušťky do 3 mm vodorovných konstrukcí stropů rovných</t>
  </si>
  <si>
    <t>516795691</t>
  </si>
  <si>
    <t>https://podminky.urs.cz/item/CS_URS_2024_01/611311131</t>
  </si>
  <si>
    <t>612131121</t>
  </si>
  <si>
    <t>Podkladní a spojovací vrstva vnitřních omítaných ploch penetrace disperzní nanášená ručně stěn</t>
  </si>
  <si>
    <t>2003854746</t>
  </si>
  <si>
    <t>https://podminky.urs.cz/item/CS_URS_2024_01/612131121</t>
  </si>
  <si>
    <t>"perlinka" 392,981</t>
  </si>
  <si>
    <t>"hladká omítka" 205,615</t>
  </si>
  <si>
    <t>"štuková omítka" 256,764</t>
  </si>
  <si>
    <t>"malé plochy" 15*4,0</t>
  </si>
  <si>
    <t>612142001</t>
  </si>
  <si>
    <t>Pletivo vnitřních ploch v ploše nebo pruzích, na plném podkladu sklovláknité vtlačené do tmelu včetně tmelu stěn</t>
  </si>
  <si>
    <t>1750461325</t>
  </si>
  <si>
    <t>https://podminky.urs.cz/item/CS_URS_2024_01/612142001</t>
  </si>
  <si>
    <t>18,5*2,7</t>
  </si>
  <si>
    <t>-0,9*2,05</t>
  </si>
  <si>
    <t>19,2*2,7</t>
  </si>
  <si>
    <t>(2,25+0,9)*2*0,3</t>
  </si>
  <si>
    <t>-0,9*2,05*2</t>
  </si>
  <si>
    <t>19,1*2,7-(0,9*2,05*2)</t>
  </si>
  <si>
    <t>19,1*2,7-(0,9*2,05*3)</t>
  </si>
  <si>
    <t>19,1*2,7</t>
  </si>
  <si>
    <t>-0,9*2,05*3</t>
  </si>
  <si>
    <t>m.č. 122, 128 stávající stěny</t>
  </si>
  <si>
    <t>m.č. 125</t>
  </si>
  <si>
    <t>32,8*2,85</t>
  </si>
  <si>
    <t>-(0,8*2,0+1,8*0,9*3)</t>
  </si>
  <si>
    <t>(2,6+2,08*2)*0,3*2</t>
  </si>
  <si>
    <t>(1,8+0,9*2)*3*0,4*3</t>
  </si>
  <si>
    <t>612311131</t>
  </si>
  <si>
    <t>Vápenný štuk vnitřních ploch tloušťky do 3 mm svislých konstrukcí stěn</t>
  </si>
  <si>
    <t>-154462136</t>
  </si>
  <si>
    <t>https://podminky.urs.cz/item/CS_URS_2024_01/612311131</t>
  </si>
  <si>
    <t>612125100</t>
  </si>
  <si>
    <t>Vyplnění spár vnitřních povrchů vápennou maltou, ploch z cihel stěn</t>
  </si>
  <si>
    <t>-83573725</t>
  </si>
  <si>
    <t>https://podminky.urs.cz/item/CS_URS_2024_01/612125100</t>
  </si>
  <si>
    <t>otlučené stěny</t>
  </si>
  <si>
    <t>205,326</t>
  </si>
  <si>
    <t>612311121</t>
  </si>
  <si>
    <t>Omítka vápenná vnitřních ploch nanášená ručně jednovrstvá hladká, tloušťky do 10 mm svislých konstrukcí stěn</t>
  </si>
  <si>
    <t>-1227710536</t>
  </si>
  <si>
    <t>https://podminky.urs.cz/item/CS_URS_2024_01/612311121</t>
  </si>
  <si>
    <t>"pod obklad" 205,615</t>
  </si>
  <si>
    <t>612321141</t>
  </si>
  <si>
    <t>Omítka vápenocementová vnitřních ploch nanášená ručně dvouvrstvá, tloušťky jádrové omítky do 10 mm a tloušťky štuku do 3 mm štuková svislých konstrukcí stěn</t>
  </si>
  <si>
    <t>-2063633610</t>
  </si>
  <si>
    <t>https://podminky.urs.cz/item/CS_URS_2024_01/612321141</t>
  </si>
  <si>
    <t>"m.č. 101" 4,77</t>
  </si>
  <si>
    <t>"m.č. 102" 147,31</t>
  </si>
  <si>
    <t>"m.č. 104, nad obklad" 6,9*0,6</t>
  </si>
  <si>
    <t>"m.č. 105, nad obklad" 9,1*0,6</t>
  </si>
  <si>
    <t>"m.č. 106, nad obklad" 6,4*0,6</t>
  </si>
  <si>
    <t>"m.č. 107, nad obklad" 15,0*0,6</t>
  </si>
  <si>
    <t>"m.č. 108 - nová příčka" (1,8+2,16)*2,7-0,9*2,05</t>
  </si>
  <si>
    <t>"m.č. 110, nad obklad" 17,8*0,6</t>
  </si>
  <si>
    <t>"m.č. 111, nad obklad" 5,5*0,6</t>
  </si>
  <si>
    <t>"m.č. 112, nad obklad" 5,9*0,6</t>
  </si>
  <si>
    <t>"m.č. 113, nad obklad" 6,1*0,6</t>
  </si>
  <si>
    <t>"m.č. 114 - zazdívka mříží" 2,6*2,08</t>
  </si>
  <si>
    <t>"m.č. 115 - zazdívka mříží" 2,6*2,08-0,9*2,05</t>
  </si>
  <si>
    <t>"m.č. 116, nad obklad" 9,2*0,6</t>
  </si>
  <si>
    <t>"m.č. 117, nad obklad" 10,1*0,6</t>
  </si>
  <si>
    <t>"m.č. 118, nad obklad" 6,4*0,6</t>
  </si>
  <si>
    <t>"m.č. 119, nad obklad" 5,6*0,6</t>
  </si>
  <si>
    <t>"m.č. 120, nad obklad" 6,0*0,6</t>
  </si>
  <si>
    <t>"m.č. 122, nová příčka" 2,75*2,7-0,8*2,0</t>
  </si>
  <si>
    <t>"m.č. 125, zazdívka mříží" 2,6*2,08*2-0,8*2,0</t>
  </si>
  <si>
    <t>"m.č. 128, nová příčka" 2,75*2,7-0,8*2,0</t>
  </si>
  <si>
    <t>612325205</t>
  </si>
  <si>
    <t>Vápenocementová omítka jednotlivých malých ploch hrubá na stěnách, plochy jednotlivě přes 1,0 do 4 m2</t>
  </si>
  <si>
    <t>405058994</t>
  </si>
  <si>
    <t>https://podminky.urs.cz/item/CS_URS_2024_01/612325205</t>
  </si>
  <si>
    <t>Poznámka k položce:_x000D_
místnosti s půvdoní omítkou, zazdívané otvory</t>
  </si>
  <si>
    <t>"m.č. 108 - příčka s dveřmi, zazdívka okna" 2</t>
  </si>
  <si>
    <t>"m.č. 109 - zazdívka okna" 1</t>
  </si>
  <si>
    <t>"m.č. 114 - zazdívka okno, dveře" 2</t>
  </si>
  <si>
    <t>"m.č. 115 - zazdívka okno, dveře" 2</t>
  </si>
  <si>
    <t>"m.č. 124 - zazdívka okna" 2</t>
  </si>
  <si>
    <t>"m.č. 125 - zazdívka okna" 2</t>
  </si>
  <si>
    <t>"m.č. 126 - zazdívka okna" 2</t>
  </si>
  <si>
    <t>"m.č. 121 - zazdívka okna" 1</t>
  </si>
  <si>
    <t>"m.č. 122 - zazdívka okna" 1</t>
  </si>
  <si>
    <t>631312141</t>
  </si>
  <si>
    <t>Doplnění dosavadních mazanin prostým betonem s dodáním hmot, bez potěru, plochy jednotlivě rýh v dosavadních mazaninách</t>
  </si>
  <si>
    <t>-204704177</t>
  </si>
  <si>
    <t>https://podminky.urs.cz/item/CS_URS_2024_01/631312141</t>
  </si>
  <si>
    <t>631361R21</t>
  </si>
  <si>
    <t>Výztuž doplněné základové desky a betonové mazaniny, vč propojení se stávající konstrukcí podlahy</t>
  </si>
  <si>
    <t>1090702028</t>
  </si>
  <si>
    <t>"doplněné m3 betonu" 1,719</t>
  </si>
  <si>
    <t>631311115</t>
  </si>
  <si>
    <t>Mazanina z betonu prostého bez zvýšených nároků na prostředí tl. přes 50 do 80 mm tř. C 20/25</t>
  </si>
  <si>
    <t>898304822</t>
  </si>
  <si>
    <t>https://podminky.urs.cz/item/CS_URS_2024_01/631311115</t>
  </si>
  <si>
    <t>"m.č. 110 - 113" 17,9*0,06</t>
  </si>
  <si>
    <t>"m.č. 116 - 120" 17,9*0,06</t>
  </si>
  <si>
    <t>631319171</t>
  </si>
  <si>
    <t>Příplatek k cenám mazanin za stržení povrchu spodní vrstvy mazaniny latí před vložením výztuže nebo pletiva pro tl. obou vrstev mazaniny přes 50 do 80 mm</t>
  </si>
  <si>
    <t>-1362927969</t>
  </si>
  <si>
    <t>https://podminky.urs.cz/item/CS_URS_2024_01/631319171</t>
  </si>
  <si>
    <t>631362021</t>
  </si>
  <si>
    <t>Výztuž mazanin ze svařovaných sítí z drátů typu KARI</t>
  </si>
  <si>
    <t>1088520444</t>
  </si>
  <si>
    <t>https://podminky.urs.cz/item/CS_URS_2024_01/631362021</t>
  </si>
  <si>
    <t>KARI 150/150/6 = 3,03 kg/m2</t>
  </si>
  <si>
    <t>"m.č. 110 - 113" 17,9*3,03/1000</t>
  </si>
  <si>
    <t>"m.č. 116 - 120" 17,9*3,03/1000</t>
  </si>
  <si>
    <t>"15 % na přesahy" 0,108*0,15</t>
  </si>
  <si>
    <t>631319111</t>
  </si>
  <si>
    <t>Příplatek k cenám mazanin za vytvoření odtokového žlábku v prádelnách, ve dně kanálu pro rozvody apod. š x v = do 200x100 mm</t>
  </si>
  <si>
    <t>-1723760905</t>
  </si>
  <si>
    <t>https://podminky.urs.cz/item/CS_URS_2024_01/631319111</t>
  </si>
  <si>
    <t>"m.č. 110" 2,75</t>
  </si>
  <si>
    <t>"m.č. 113" 0,9</t>
  </si>
  <si>
    <t>"m.č. 117" 2,25</t>
  </si>
  <si>
    <t>"m.č. 118" 0,9</t>
  </si>
  <si>
    <t>642942611</t>
  </si>
  <si>
    <t>Osazování zárubní nebo rámů kovových dveřních lisovaných nebo z úhelníků bez dveřních křídel na montážní pěnu, plochy otvoru do 2,5 m2</t>
  </si>
  <si>
    <t>812248162</t>
  </si>
  <si>
    <t>https://podminky.urs.cz/item/CS_URS_2024_01/642942611</t>
  </si>
  <si>
    <t>Tabulka výplní otvorů</t>
  </si>
  <si>
    <t>"ozn. 1" 4</t>
  </si>
  <si>
    <t>"ozn. 4" 2</t>
  </si>
  <si>
    <t>"ozn. 6" 2</t>
  </si>
  <si>
    <t>"ozn. 7" 1</t>
  </si>
  <si>
    <t>"ozn. 8" 1</t>
  </si>
  <si>
    <t>M</t>
  </si>
  <si>
    <t>55331482</t>
  </si>
  <si>
    <t>zárubeň jednokřídlá ocelová pro zdění tl stěny 75-100mm rozměru 800/1970, 2100mm</t>
  </si>
  <si>
    <t>-1059205183</t>
  </si>
  <si>
    <t>55331487</t>
  </si>
  <si>
    <t>zárubeň jednokřídlá ocelová pro zdění tl stěny 110-150mm rozměru 800/1970, 2100mm</t>
  </si>
  <si>
    <t>965332860</t>
  </si>
  <si>
    <t>55331481</t>
  </si>
  <si>
    <t>zárubeň jednokřídlá ocelová pro zdění tl stěny 75-100mm rozměru 700/1970, 2100mm</t>
  </si>
  <si>
    <t>1238065123</t>
  </si>
  <si>
    <t>642944121</t>
  </si>
  <si>
    <t>Osazení ocelových dveřních zárubní lisovaných nebo z úhelníků dodatečně s vybetonováním prahu, plochy do 2,5 m2</t>
  </si>
  <si>
    <t>-2012710702</t>
  </si>
  <si>
    <t>https://podminky.urs.cz/item/CS_URS_2024_01/642944121</t>
  </si>
  <si>
    <t>"ozn. 3" 2</t>
  </si>
  <si>
    <t>"ozn. 5" 3</t>
  </si>
  <si>
    <t>"ozn. 7" 4-1</t>
  </si>
  <si>
    <t>"ozn. 8" 2</t>
  </si>
  <si>
    <t>"ozn. 10" 1</t>
  </si>
  <si>
    <t>55331437</t>
  </si>
  <si>
    <t>zárubeň jednokřídlá ocelová pro dodatečnou montáž tl stěny 110-150mm rozměru 800/1970, 2100mm</t>
  </si>
  <si>
    <t>1702494375</t>
  </si>
  <si>
    <t>55331435</t>
  </si>
  <si>
    <t>zárubeň jednokřídlá ocelová pro dodatečnou montáž tl stěny 110-150mm rozměru 600/1970, 2100mm</t>
  </si>
  <si>
    <t>59813246</t>
  </si>
  <si>
    <t>642946111</t>
  </si>
  <si>
    <t>Osazení stavebního pouzdra posuvných dveří do zděné příčky s jednou kapsou pro jedno dveřní křídlo průchozí šířky do 800 mm</t>
  </si>
  <si>
    <t>802725684</t>
  </si>
  <si>
    <t>https://podminky.urs.cz/item/CS_URS_2024_01/642946111</t>
  </si>
  <si>
    <t>"ozn. 9" 1</t>
  </si>
  <si>
    <t>55331612</t>
  </si>
  <si>
    <t>pouzdro stavební posuvných dveří jednopouzdrové 800mm standardní rozměr</t>
  </si>
  <si>
    <t>-1228604341</t>
  </si>
  <si>
    <t>949101111</t>
  </si>
  <si>
    <t>Lešení pomocné pracovní pro objekty pozemních staveb pro zatížení do 150 kg/m2, o výšce lešeňové podlahy do 1,9 m</t>
  </si>
  <si>
    <t>515674609</t>
  </si>
  <si>
    <t>https://podminky.urs.cz/item/CS_URS_2024_01/949101111</t>
  </si>
  <si>
    <t>"celková plocha řešené části" 334,38</t>
  </si>
  <si>
    <t>952901111</t>
  </si>
  <si>
    <t>Vyčištění budov nebo objektů před předáním do užívání budov bytové nebo občanské výstavby, světlé výšky podlaží do 4 m</t>
  </si>
  <si>
    <t>1698494929</t>
  </si>
  <si>
    <t>https://podminky.urs.cz/item/CS_URS_2024_01/952901111</t>
  </si>
  <si>
    <t>998</t>
  </si>
  <si>
    <t>Přesun hmot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</si>
  <si>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</si>
  <si>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</si>
  <si>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-1996450374</t>
  </si>
  <si>
    <t>https://podminky.urs.cz/item/CS_URS_2024_01/998018001</t>
  </si>
  <si>
    <t>45</t>
  </si>
  <si>
    <t>711111001</t>
  </si>
  <si>
    <t>Provedení izolace proti zemní vlhkosti natěradly a tmely za studena na ploše vodorovné V nátěrem penetračním</t>
  </si>
  <si>
    <t>942599616</t>
  </si>
  <si>
    <t>https://podminky.urs.cz/item/CS_URS_2024_01/711111001</t>
  </si>
  <si>
    <t>11163150</t>
  </si>
  <si>
    <t>lak penetrační asfaltový</t>
  </si>
  <si>
    <t>-639524821</t>
  </si>
  <si>
    <t>47,794*0,0003 'Přepočtené koeficientem množství</t>
  </si>
  <si>
    <t>711141559</t>
  </si>
  <si>
    <t>Provedení izolace proti zemní vlhkosti pásy přitavením NAIP na ploše vodorovné V</t>
  </si>
  <si>
    <t>-1342444128</t>
  </si>
  <si>
    <t>https://podminky.urs.cz/item/CS_URS_2024_01/711141559</t>
  </si>
  <si>
    <t>62853004</t>
  </si>
  <si>
    <t>pás asfaltový natavitelný modifikovaný SBS s vložkou ze skleněné tkaniny a spalitelnou PE fólií nebo jemnozrnným minerálním posypem na horním povrchu tl 4,0mm</t>
  </si>
  <si>
    <t>-106304020</t>
  </si>
  <si>
    <t>47,794*1,1655 'Přepočtené koeficientem množství</t>
  </si>
  <si>
    <t>711R01</t>
  </si>
  <si>
    <t>Příplatek k provedení NAIP za malou plochu a napojení na stávající hydroizolaci</t>
  </si>
  <si>
    <t>1663039840</t>
  </si>
  <si>
    <t>998711311</t>
  </si>
  <si>
    <t>Přesun hmot pro izolace proti vodě, vlhkosti a plynům stanovený procentní sazbou (%) z ceny vodorovná dopravní vzdálenost do 50 m ruční (bez užití mechanizace) v objektech výšky do 6 m</t>
  </si>
  <si>
    <t>%</t>
  </si>
  <si>
    <t>1633585434</t>
  </si>
  <si>
    <t>https://podminky.urs.cz/item/CS_URS_2024_01/998711311</t>
  </si>
  <si>
    <t>51</t>
  </si>
  <si>
    <t>725291652</t>
  </si>
  <si>
    <t>Montáž doplňků zařízení koupelen a záchodů dávkovače tekutého mýdla</t>
  </si>
  <si>
    <t>1458586751</t>
  </si>
  <si>
    <t>https://podminky.urs.cz/item/CS_URS_2024_01/725291652</t>
  </si>
  <si>
    <t>Tablka ostatních výrobků</t>
  </si>
  <si>
    <t>"ozn. 7/OS" 2</t>
  </si>
  <si>
    <t>"ozn. 22/OS" 0</t>
  </si>
  <si>
    <t>"ozn. 39/OS" 0</t>
  </si>
  <si>
    <t>52</t>
  </si>
  <si>
    <t>5543109R</t>
  </si>
  <si>
    <t>dávkovač tekutého mýdla nerez, specifikace dle PD</t>
  </si>
  <si>
    <t>142017345</t>
  </si>
  <si>
    <t>53</t>
  </si>
  <si>
    <t>725291653</t>
  </si>
  <si>
    <t>Montáž doplňků zařízení koupelen a záchodů zásobníku toaletních papírů</t>
  </si>
  <si>
    <t>-161934114</t>
  </si>
  <si>
    <t>https://podminky.urs.cz/item/CS_URS_2024_01/725291653</t>
  </si>
  <si>
    <t>"ozn. 8/OS" 2</t>
  </si>
  <si>
    <t>"ozn. 23/OS" 1</t>
  </si>
  <si>
    <t>"ozn. 40/OS" 1</t>
  </si>
  <si>
    <t>54</t>
  </si>
  <si>
    <t>5543110R</t>
  </si>
  <si>
    <t>zásobník toaletních papírů nerez, dávkování po útržcích, specifikace dle PD</t>
  </si>
  <si>
    <t>-1347120443</t>
  </si>
  <si>
    <t>55</t>
  </si>
  <si>
    <t>725291664</t>
  </si>
  <si>
    <t>Montáž doplňků zařízení koupelen a záchodů štětky závěsné</t>
  </si>
  <si>
    <t>-1907059894</t>
  </si>
  <si>
    <t>https://podminky.urs.cz/item/CS_URS_2024_01/725291664</t>
  </si>
  <si>
    <t>"ozn. 10/OS" 3</t>
  </si>
  <si>
    <t>"ozn. 25/OS" 1</t>
  </si>
  <si>
    <t>"ozn. 42/OS" 1</t>
  </si>
  <si>
    <t>56</t>
  </si>
  <si>
    <t>5577901R</t>
  </si>
  <si>
    <t>štětka na WC závěsná nebo na podlahu kartáč nylon nerezové záchytné pouzdro, specifikace dle PD</t>
  </si>
  <si>
    <t>1512827420</t>
  </si>
  <si>
    <t>57</t>
  </si>
  <si>
    <t>725291666</t>
  </si>
  <si>
    <t>Montáž doplňků zařízení koupelen a záchodů háčku</t>
  </si>
  <si>
    <t>-1036377297</t>
  </si>
  <si>
    <t>https://podminky.urs.cz/item/CS_URS_2024_01/725291666</t>
  </si>
  <si>
    <t>"ozn. 13/OS" 3</t>
  </si>
  <si>
    <t>"ozn. 28/OS" 9</t>
  </si>
  <si>
    <t>"ozn. 45/OS" 9</t>
  </si>
  <si>
    <t>58</t>
  </si>
  <si>
    <t>55441011</t>
  </si>
  <si>
    <t>háček koupelnový</t>
  </si>
  <si>
    <t>1686797554</t>
  </si>
  <si>
    <t>59</t>
  </si>
  <si>
    <t>728R01</t>
  </si>
  <si>
    <t>D+M odpadkový koš velký nerez, specifikace dle PD</t>
  </si>
  <si>
    <t>-355957632</t>
  </si>
  <si>
    <t>"ozn. 11/OS" 2</t>
  </si>
  <si>
    <t>"ozn. 26/OS" 2</t>
  </si>
  <si>
    <t>"ozn. 43/OS" 2</t>
  </si>
  <si>
    <t>60</t>
  </si>
  <si>
    <t>728R02</t>
  </si>
  <si>
    <t>D+M odpadkový koš malý nerez, specifikace dle PD</t>
  </si>
  <si>
    <t>454255531</t>
  </si>
  <si>
    <t>"ozn. 12/OS" 4</t>
  </si>
  <si>
    <t>"ozn. 27/OS" 1</t>
  </si>
  <si>
    <t>"ozn. 44/OS" 2</t>
  </si>
  <si>
    <t>61</t>
  </si>
  <si>
    <t>998725311</t>
  </si>
  <si>
    <t>Přesun hmot pro zařizovací předměty stanovený procentní sazbou (%) z ceny vodorovná dopravní vzdálenost do 50 m ruční (bez užití mechanizace) v objektech výšky do 6 m</t>
  </si>
  <si>
    <t>-826041383</t>
  </si>
  <si>
    <t>https://podminky.urs.cz/item/CS_URS_2024_01/998725311</t>
  </si>
  <si>
    <t>751</t>
  </si>
  <si>
    <t>62</t>
  </si>
  <si>
    <t>751398021</t>
  </si>
  <si>
    <t>Montáž ostatních zařízení větrací mřížky stěnové, průřezu do 0,040 m2</t>
  </si>
  <si>
    <t>1829670623</t>
  </si>
  <si>
    <t>https://podminky.urs.cz/item/CS_URS_2024_01/751398021</t>
  </si>
  <si>
    <t>Tabulka zámečnických výrobků</t>
  </si>
  <si>
    <t>"ozn. 3/Z" 4</t>
  </si>
  <si>
    <t>63</t>
  </si>
  <si>
    <t>4297230R</t>
  </si>
  <si>
    <t>SMU mřížka stěnová uzavřená 200x100mm, AL profil s transparentním eloxem, specifikace dle PD</t>
  </si>
  <si>
    <t>1345725670</t>
  </si>
  <si>
    <t>64</t>
  </si>
  <si>
    <t>751398022</t>
  </si>
  <si>
    <t>Montáž ostatních zařízení větrací mřížky stěnové, průřezu přes 0,04 do 0,100 m2</t>
  </si>
  <si>
    <t>-1178884840</t>
  </si>
  <si>
    <t>https://podminky.urs.cz/item/CS_URS_2024_01/751398022</t>
  </si>
  <si>
    <t>"ozn. 2/Z" 4</t>
  </si>
  <si>
    <t>"ozn. 4/Z" 2</t>
  </si>
  <si>
    <t>65</t>
  </si>
  <si>
    <t>4297231R</t>
  </si>
  <si>
    <t>SMU mřížka stěnová uzavřená 400x150mm, AL profil s transparentním eloxem, specifikace dle PD</t>
  </si>
  <si>
    <t>-2107794834</t>
  </si>
  <si>
    <t>66</t>
  </si>
  <si>
    <t>4297232R</t>
  </si>
  <si>
    <t>SMU mřížka stěnová uzavřená 700x130mm, akustická, AL profil s transparentním eloxem, specifikace dle PD</t>
  </si>
  <si>
    <t>1773997581</t>
  </si>
  <si>
    <t>67</t>
  </si>
  <si>
    <t>751398052</t>
  </si>
  <si>
    <t>Montáž ostatních zařízení protidešťové žaluzie nebo žaluziové klapky na čtyřhranné potrubí, průřezu přes 0,150 do 0,300 m2</t>
  </si>
  <si>
    <t>-1478297539</t>
  </si>
  <si>
    <t>https://podminky.urs.cz/item/CS_URS_2024_01/751398052</t>
  </si>
  <si>
    <t>"ozn. 1/Z" 1</t>
  </si>
  <si>
    <t>68</t>
  </si>
  <si>
    <t>4297291R</t>
  </si>
  <si>
    <t>žaluzie protidešťová, pozink, 500x315mm</t>
  </si>
  <si>
    <t>363731829</t>
  </si>
  <si>
    <t>69</t>
  </si>
  <si>
    <t>998751311</t>
  </si>
  <si>
    <t>Přesun hmot pro vzduchotechniku stanovený procentní sazbou (%) z ceny vodorovná dopravní vzdálenost do 50 m ruční (bez užití mechanizace) v objektech výšky do 12 m</t>
  </si>
  <si>
    <t>1085340857</t>
  </si>
  <si>
    <t>https://podminky.urs.cz/item/CS_URS_2024_01/998751311</t>
  </si>
  <si>
    <t>763</t>
  </si>
  <si>
    <t>Konstrukce suché výstavby</t>
  </si>
  <si>
    <t>70</t>
  </si>
  <si>
    <t>763112R85</t>
  </si>
  <si>
    <t>Opláštění pouzdra posuvných dveří oboustraně</t>
  </si>
  <si>
    <t>1751782586</t>
  </si>
  <si>
    <t>71</t>
  </si>
  <si>
    <t>998763511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</si>
  <si>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do 6 m</t>
  </si>
  <si>
    <t>1345411813</t>
  </si>
  <si>
    <t>https://podminky.urs.cz/item/CS_URS_2024_01/998763511</t>
  </si>
  <si>
    <t>72</t>
  </si>
  <si>
    <t>D1</t>
  </si>
  <si>
    <t>D+M dveře plné otočné 800x1970 mm, vč kování a větrací mřížky, specifikace dle PD</t>
  </si>
  <si>
    <t>2079248521</t>
  </si>
  <si>
    <t>"ozn. D1" 4</t>
  </si>
  <si>
    <t>73</t>
  </si>
  <si>
    <t>D2</t>
  </si>
  <si>
    <t>Dveře plné otočné - součást truhlářského výrobku - neoceňovat</t>
  </si>
  <si>
    <t>-1078702403</t>
  </si>
  <si>
    <t>74</t>
  </si>
  <si>
    <t>D3</t>
  </si>
  <si>
    <t>-1891465946</t>
  </si>
  <si>
    <t>"ozn. D3" 2</t>
  </si>
  <si>
    <t>75</t>
  </si>
  <si>
    <t>D4</t>
  </si>
  <si>
    <t>D+M dveře plné otočné 700x1970 mm, vč kování, specifikace dle PD</t>
  </si>
  <si>
    <t>-1642371559</t>
  </si>
  <si>
    <t>"ozn. D4" 2</t>
  </si>
  <si>
    <t>76</t>
  </si>
  <si>
    <t>D5</t>
  </si>
  <si>
    <t>-217320377</t>
  </si>
  <si>
    <t>"ozn. D5" 3</t>
  </si>
  <si>
    <t>77</t>
  </si>
  <si>
    <t>D6</t>
  </si>
  <si>
    <t>D+M dveře plné otočné 700x1970 mm, vč kování a větrací mřížky, specifikace dle PD</t>
  </si>
  <si>
    <t>723567024</t>
  </si>
  <si>
    <t>"ozn. D6" 2</t>
  </si>
  <si>
    <t>78</t>
  </si>
  <si>
    <t>D7</t>
  </si>
  <si>
    <t>D+M dveře plné otočné 800x1970 mm, vč kování, specifikace dle PD</t>
  </si>
  <si>
    <t>1637262050</t>
  </si>
  <si>
    <t>"ozn. D7" 4</t>
  </si>
  <si>
    <t>79</t>
  </si>
  <si>
    <t>D8</t>
  </si>
  <si>
    <t>-1038809843</t>
  </si>
  <si>
    <t>"ozn. D8" 3</t>
  </si>
  <si>
    <t>80</t>
  </si>
  <si>
    <t>D9</t>
  </si>
  <si>
    <t>D+M dveře plné posuvné 800x1970 mm, vč kování, specifikace dle PD</t>
  </si>
  <si>
    <t>-1339336306</t>
  </si>
  <si>
    <t>"ozn. D9" 1</t>
  </si>
  <si>
    <t>81</t>
  </si>
  <si>
    <t>D10</t>
  </si>
  <si>
    <t>D+M dveře plné otočné 600x1970 mm, vč kování, specifikace dle PD</t>
  </si>
  <si>
    <t>1946799001</t>
  </si>
  <si>
    <t>"ozn. D10" 1</t>
  </si>
  <si>
    <t>82</t>
  </si>
  <si>
    <t>1/T</t>
  </si>
  <si>
    <t>D+M vnitřní lehká příčka s dveřmi 1830x1850 mm, HPL 13 mm, vč 2 ks dveří, kování, háčků a kotvení, specifikace dle PD</t>
  </si>
  <si>
    <t>-54237769</t>
  </si>
  <si>
    <t>Tabulka truhlářských výrobků</t>
  </si>
  <si>
    <t>"ozn. 1/T" 1</t>
  </si>
  <si>
    <t>83</t>
  </si>
  <si>
    <t>2/T</t>
  </si>
  <si>
    <t>D+M vnitřní lehká příčka 1350x1850 mm, HPL 13 mm, vč kotvení, specifikace dle PD</t>
  </si>
  <si>
    <t>-465214964</t>
  </si>
  <si>
    <t>"ozn. 2/T" 1</t>
  </si>
  <si>
    <t>84</t>
  </si>
  <si>
    <t>3/T</t>
  </si>
  <si>
    <t>D+M vnitřní lehká příčka s dveřmi 1995x1850 mm, HPL 13 mm, vč 1 ks dveří, kování, háčků a kotvení, specifikace dle PD</t>
  </si>
  <si>
    <t>-892482976</t>
  </si>
  <si>
    <t>"ozn. 3/T" 1</t>
  </si>
  <si>
    <t>85</t>
  </si>
  <si>
    <t>4/T</t>
  </si>
  <si>
    <t>D+M šatní lavice s obkladem a háčky dl. 5200 mm, deska DTD, vč kotvení, specifikace dle PD</t>
  </si>
  <si>
    <t>-741238618</t>
  </si>
  <si>
    <t>"ozn. 4/T" 2</t>
  </si>
  <si>
    <t>86</t>
  </si>
  <si>
    <t>5/T</t>
  </si>
  <si>
    <t>D+M šatní lavice s obkladem a háčky dl. 6350 mm, deska DTD, vč kotvení, specifikace dle PD</t>
  </si>
  <si>
    <t>1589017931</t>
  </si>
  <si>
    <t>"ozn. 5/T" 2</t>
  </si>
  <si>
    <t>87</t>
  </si>
  <si>
    <t>6/T</t>
  </si>
  <si>
    <t>D+M parapetní deska s laminovaným povrchem š 330 mm, dl. 2250 mm, specifikace dle PD</t>
  </si>
  <si>
    <t>-1079662791</t>
  </si>
  <si>
    <t>"ozn. 6/T" 3</t>
  </si>
  <si>
    <t>88</t>
  </si>
  <si>
    <t>998766311</t>
  </si>
  <si>
    <t>Přesun hmot pro konstrukce truhlářské stanovený procentní sazbou (%) z ceny vodorovná dopravní vzdálenost do 50 m ruční (bez užití mechanizace) v objektech výšky do 6 m</t>
  </si>
  <si>
    <t>659853241</t>
  </si>
  <si>
    <t>https://podminky.urs.cz/item/CS_URS_2024_01/998766311</t>
  </si>
  <si>
    <t>89</t>
  </si>
  <si>
    <t>1/ZN</t>
  </si>
  <si>
    <t xml:space="preserve">D+M zapuštěná nástěnka (vitrína) 600x1000x40 mm s LED osvětlením, uzamykatelná, specifikace dle PD </t>
  </si>
  <si>
    <t>-162235681</t>
  </si>
  <si>
    <t>Tabulka ostatních výrobků</t>
  </si>
  <si>
    <t>"ozn. 1/ZN" 2</t>
  </si>
  <si>
    <t>90</t>
  </si>
  <si>
    <t>2/ZN</t>
  </si>
  <si>
    <t xml:space="preserve">D+M zapuštěná nástěnka (vitrína) 1250x1000x40 mm s LED osvětlením, uzamykatelná, specifikace dle PD </t>
  </si>
  <si>
    <t>1000586701</t>
  </si>
  <si>
    <t>"ozn. 2/ZN" 1</t>
  </si>
  <si>
    <t>91</t>
  </si>
  <si>
    <t>3/ZN</t>
  </si>
  <si>
    <t xml:space="preserve">D+M zapuštěná nástěnka (vitrína) 2250x1000x40 mm s LED osvětlením, uzamykatelná, specifikace dle PD </t>
  </si>
  <si>
    <t>972265049</t>
  </si>
  <si>
    <t>"ozn. 3/ZN" 1</t>
  </si>
  <si>
    <t>92</t>
  </si>
  <si>
    <t>998767311</t>
  </si>
  <si>
    <t>Přesun hmot pro zámečnické konstrukce stanovený procentní sazbou (%) z ceny vodorovná dopravní vzdálenost do 50 m ruční (bez užití mechanizace) v objektech výšky do 6 m</t>
  </si>
  <si>
    <t>-1765434189</t>
  </si>
  <si>
    <t>https://podminky.urs.cz/item/CS_URS_2024_01/998767311</t>
  </si>
  <si>
    <t>771</t>
  </si>
  <si>
    <t>Podlahy z dlaždic</t>
  </si>
  <si>
    <t>93</t>
  </si>
  <si>
    <t>771121011</t>
  </si>
  <si>
    <t>Příprava podkladu před provedením dlažby nátěr penetrační na podlahu</t>
  </si>
  <si>
    <t>973987741</t>
  </si>
  <si>
    <t>https://podminky.urs.cz/item/CS_URS_2024_01/771121011</t>
  </si>
  <si>
    <t>94</t>
  </si>
  <si>
    <t>771151024</t>
  </si>
  <si>
    <t>Příprava podkladu před provedením dlažby samonivelační stěrka min.pevnosti 30 MPa, tloušťky přes 8 do 10 mm</t>
  </si>
  <si>
    <t>-442125869</t>
  </si>
  <si>
    <t>https://podminky.urs.cz/item/CS_URS_2024_01/771151024</t>
  </si>
  <si>
    <t>95</t>
  </si>
  <si>
    <t>771591112</t>
  </si>
  <si>
    <t>Izolace podlahy pod dlažbu nátěrem nebo stěrkou ve dvou vrstvách</t>
  </si>
  <si>
    <t>500551004</t>
  </si>
  <si>
    <t>https://podminky.urs.cz/item/CS_URS_2024_01/771591112</t>
  </si>
  <si>
    <t>Poznámka k položce:_x000D_
vč systémového řešení rohů a koutů, napojení na svislou izolaci</t>
  </si>
  <si>
    <t>96</t>
  </si>
  <si>
    <t>771574416</t>
  </si>
  <si>
    <t>Montáž podlah z dlaždic keramických lepených cementovým flexibilním lepidlem hladkých, tloušťky do 10 mm přes 9 do 12 ks/m2</t>
  </si>
  <si>
    <t>749653974</t>
  </si>
  <si>
    <t>https://podminky.urs.cz/item/CS_URS_2024_01/771574416</t>
  </si>
  <si>
    <t>"m.č. 102" 56,16</t>
  </si>
  <si>
    <t>"m.č. 103" 3,26</t>
  </si>
  <si>
    <t>"m.č. 108" 19,41</t>
  </si>
  <si>
    <t>"m.č. 109" 17,35</t>
  </si>
  <si>
    <t>"m.č. 123" 24,41</t>
  </si>
  <si>
    <t>"m.č. 124" 24,85</t>
  </si>
  <si>
    <t>"m.č. 126" 39,2</t>
  </si>
  <si>
    <t>97</t>
  </si>
  <si>
    <t>5976116R</t>
  </si>
  <si>
    <t>dlažba keramická 300x300 mm, specifikace dle PD</t>
  </si>
  <si>
    <t>-1240227212</t>
  </si>
  <si>
    <t>275,95*1,1 'Přepočtené koeficientem množství</t>
  </si>
  <si>
    <t>98</t>
  </si>
  <si>
    <t>771474112</t>
  </si>
  <si>
    <t>Montáž soklů z dlaždic keramických lepených cementovým flexibilním lepidlem rovných, výšky přes 65 do 90 mm</t>
  </si>
  <si>
    <t>-1019838483</t>
  </si>
  <si>
    <t>https://podminky.urs.cz/item/CS_URS_2024_01/771474112</t>
  </si>
  <si>
    <t>"m.č. 101" 6,0-(1,85+0,7)</t>
  </si>
  <si>
    <t>"m.č. 102" 61,8-(1,85+1,45*3+0,9*8)</t>
  </si>
  <si>
    <t>"m.č. 108" 18,6-0,9</t>
  </si>
  <si>
    <t>"m.č. 109" 19,2-0,9*2</t>
  </si>
  <si>
    <t>"m.č. 114" 19,1-(0,9+2,1)</t>
  </si>
  <si>
    <t>"m.č. 115" 19,1-(0,9+2,1)</t>
  </si>
  <si>
    <t>"m.č. 123" 21,8-1,6</t>
  </si>
  <si>
    <t>"m.č. 124" 23,9-1,15</t>
  </si>
  <si>
    <t>"m.č. 126" 35,2-(1,6+1,0*2)</t>
  </si>
  <si>
    <t>99</t>
  </si>
  <si>
    <t>59761184</t>
  </si>
  <si>
    <t>sokl keramický mrazuvzdorný povrch hladký/matný tl do 10mm výšky přes 65 do 90mm</t>
  </si>
  <si>
    <t>-18952052</t>
  </si>
  <si>
    <t>196,96*1,1 'Přepočtené koeficientem množství</t>
  </si>
  <si>
    <t>100</t>
  </si>
  <si>
    <t>771591115</t>
  </si>
  <si>
    <t>Podlahy - dokončovací práce spárování silikonem</t>
  </si>
  <si>
    <t>806634642</t>
  </si>
  <si>
    <t>https://podminky.urs.cz/item/CS_URS_2024_01/771591115</t>
  </si>
  <si>
    <t>dlažba / sokl</t>
  </si>
  <si>
    <t>196,96</t>
  </si>
  <si>
    <t>dlažba / obklad</t>
  </si>
  <si>
    <t>"m.č. 104" 6,9-0,9*2</t>
  </si>
  <si>
    <t>"m.č. 105" 9,1-0,9</t>
  </si>
  <si>
    <t>"m.č. 106" 6,4-0,9*2</t>
  </si>
  <si>
    <t>"m.č. 107" 15,0-0,9</t>
  </si>
  <si>
    <t>"m.č. 110" 17,8-0,9</t>
  </si>
  <si>
    <t>"m.č. 111" 5,5-0,8</t>
  </si>
  <si>
    <t>"m.č. 112" 5,9-0,8</t>
  </si>
  <si>
    <t>"m.č. 113" 6,1-0,8</t>
  </si>
  <si>
    <t>"m.č. 116" 9,2-0,9</t>
  </si>
  <si>
    <t>"m.č. 117" 10,1-0,9</t>
  </si>
  <si>
    <t>"m.č. 118" 6,4-0,8</t>
  </si>
  <si>
    <t>"m.č. 119" 5,6-0,8</t>
  </si>
  <si>
    <t>"m.č. 120" 6,0-(0,9+0,8*2)</t>
  </si>
  <si>
    <t>101</t>
  </si>
  <si>
    <t>771577211</t>
  </si>
  <si>
    <t>Montáž podlah z dlaždic keramických lepených cementovým flexibilním lepidlem Příplatek k cenám za plochu do 5 m2 jednotlivě</t>
  </si>
  <si>
    <t>1488845633</t>
  </si>
  <si>
    <t>https://podminky.urs.cz/item/CS_URS_2024_01/771577211</t>
  </si>
  <si>
    <t>102</t>
  </si>
  <si>
    <t>771592011</t>
  </si>
  <si>
    <t>Čištění vnitřních ploch po položení dlažby podlah nebo schodišť chemickými prostředky</t>
  </si>
  <si>
    <t>-2062354316</t>
  </si>
  <si>
    <t>https://podminky.urs.cz/item/CS_URS_2024_01/771592011</t>
  </si>
  <si>
    <t>103</t>
  </si>
  <si>
    <t>998771311</t>
  </si>
  <si>
    <t>Přesun hmot pro podlahy z dlaždic stanovený procentní sazbou (%) z ceny vodorovná dopravní vzdálenost do 50 m ruční (bez užití mechanizace) v objektech výšky do 6 m</t>
  </si>
  <si>
    <t>-759537108</t>
  </si>
  <si>
    <t>https://podminky.urs.cz/item/CS_URS_2024_01/998771311</t>
  </si>
  <si>
    <t>104</t>
  </si>
  <si>
    <t>776121112</t>
  </si>
  <si>
    <t>Příprava podkladu povlakových podlah a stěn penetrace vodou ředitelná podlah</t>
  </si>
  <si>
    <t>-1768709884</t>
  </si>
  <si>
    <t>https://podminky.urs.cz/item/CS_URS_2024_01/776121112</t>
  </si>
  <si>
    <t>"m.č. 125" 34,6</t>
  </si>
  <si>
    <t>"m.č. 122" 11,0</t>
  </si>
  <si>
    <t>"m.č. 128" 6,05</t>
  </si>
  <si>
    <t>105</t>
  </si>
  <si>
    <t>776221R11</t>
  </si>
  <si>
    <t>Montáž podlahovin z PVC lepením standardním lepidlem vč svařování spojů</t>
  </si>
  <si>
    <t>1819193152</t>
  </si>
  <si>
    <t>106</t>
  </si>
  <si>
    <t>776411212</t>
  </si>
  <si>
    <t>Montáž soklíků tahaných (fabiony) z PVC obvodových, výšky přes 80 do 100 mm</t>
  </si>
  <si>
    <t>889202747</t>
  </si>
  <si>
    <t>https://podminky.urs.cz/item/CS_URS_2024_01/776411212</t>
  </si>
  <si>
    <t>"m.č. 121" 19,1-0,9*3</t>
  </si>
  <si>
    <t>"m.č. 122" (4,0+2,75)*2-(0,8*2)</t>
  </si>
  <si>
    <t>"m.č. 128" (2,5+2,75)*2-(0,8*2)</t>
  </si>
  <si>
    <t>107</t>
  </si>
  <si>
    <t>284R1</t>
  </si>
  <si>
    <t>krytina podlahová PVC, specifikace dle PD</t>
  </si>
  <si>
    <t>186842845</t>
  </si>
  <si>
    <t>"plocha" 35,47</t>
  </si>
  <si>
    <t>"soklík" 37,2*0,1</t>
  </si>
  <si>
    <t>39,19*1,1 'Přepočtené koeficientem množství</t>
  </si>
  <si>
    <t>108</t>
  </si>
  <si>
    <t>776261111</t>
  </si>
  <si>
    <t>Montáž podlahovin z pryže lepením standardním lepidlem z pásů</t>
  </si>
  <si>
    <t>310887352</t>
  </si>
  <si>
    <t>https://podminky.urs.cz/item/CS_URS_2024_01/776261111</t>
  </si>
  <si>
    <t>109</t>
  </si>
  <si>
    <t>RMAT0001</t>
  </si>
  <si>
    <t>pryžový podlahový povrch s obsahem 15% EPDM tl 10 mm, tlumící nárazy a snižující hlučnost, v roli, specifikace dle PD</t>
  </si>
  <si>
    <t>-290043115</t>
  </si>
  <si>
    <t>34,6*1,1 'Přepočtené koeficientem množství</t>
  </si>
  <si>
    <t>110</t>
  </si>
  <si>
    <t>776991132</t>
  </si>
  <si>
    <t>Ostatní práce údržba nových podlahovin po pokládce čištění včetně ošetření polymerním nátěrem dvousložkovým dvouvrstvým</t>
  </si>
  <si>
    <t>1161318931</t>
  </si>
  <si>
    <t>https://podminky.urs.cz/item/CS_URS_2024_01/776991132</t>
  </si>
  <si>
    <t>111</t>
  </si>
  <si>
    <t>998776311</t>
  </si>
  <si>
    <t>Přesun hmot pro podlahy povlakové stanovený procentní sazbou (%) z ceny vodorovná dopravní vzdálenost do 50 m ruční (bez užití mechanizace) v objektech výšky do 6 m</t>
  </si>
  <si>
    <t>-1762343722</t>
  </si>
  <si>
    <t>https://podminky.urs.cz/item/CS_URS_2024_01/998776311</t>
  </si>
  <si>
    <t>781</t>
  </si>
  <si>
    <t>Dokončovací práce - obklady</t>
  </si>
  <si>
    <t>112</t>
  </si>
  <si>
    <t>781121011</t>
  </si>
  <si>
    <t>Příprava podkladu před provedením obkladu nátěr penetrační na stěnu</t>
  </si>
  <si>
    <t>1609668907</t>
  </si>
  <si>
    <t>https://podminky.urs.cz/item/CS_URS_2024_01/781121011</t>
  </si>
  <si>
    <t>113</t>
  </si>
  <si>
    <t>781131112</t>
  </si>
  <si>
    <t>Izolace stěny pod obklad izolace nátěrem nebo stěrkou ve dvou vrstvách</t>
  </si>
  <si>
    <t>191010968</t>
  </si>
  <si>
    <t>https://podminky.urs.cz/item/CS_URS_2024_01/781131112</t>
  </si>
  <si>
    <t>Poznámka k položce:_x000D_
vč systémového řešení rohů a koutů, napojení na vodorovnou izolaci</t>
  </si>
  <si>
    <t>114</t>
  </si>
  <si>
    <t>781472219</t>
  </si>
  <si>
    <t>Montáž keramických obkladů stěn lepených cementovým flexibilním lepidlem hladkých přes 22 do 25 ks/m2</t>
  </si>
  <si>
    <t>-1521642207</t>
  </si>
  <si>
    <t>https://podminky.urs.cz/item/CS_URS_2024_01/781472219</t>
  </si>
  <si>
    <t>"m.č. 104" 6,9*2,1-0,9*2,05*2</t>
  </si>
  <si>
    <t>"m.č. 105" 9,1*2,1-0,9*2,05</t>
  </si>
  <si>
    <t>"m.č. 106" 6,4*2,1-0,9*2,05*2</t>
  </si>
  <si>
    <t>"m.č. 107" 15,0*2,1-0,9*2,05</t>
  </si>
  <si>
    <t>"m.č. 110" 17,8*2,1-0,9*2,05</t>
  </si>
  <si>
    <t>"m.č. 111" 5,5*2,1-0,8*2,05</t>
  </si>
  <si>
    <t>"m.č. 112" 5,9*2,1-(0,8*2,0+0,7*2,0)+(2,25+0,9)*2*0,3</t>
  </si>
  <si>
    <t>"m.č. 113" 6,1*2,1-0,8*2,05</t>
  </si>
  <si>
    <t>"m.č. 116" 9,2*2,1-0,9*2,05</t>
  </si>
  <si>
    <t>"m.č. 117" 10,1*2,1-0,9*2,05</t>
  </si>
  <si>
    <t>"m.č. 118" 6,4*2,1-0,8*2,05</t>
  </si>
  <si>
    <t>"m.č. 119" 5,6*2,1-0,8*2,05</t>
  </si>
  <si>
    <t>"m.č. 120" 6,0*2,1-(0,8*2,0+0,7*2,0)+(2,25+0,9)*2*0,3</t>
  </si>
  <si>
    <t>115</t>
  </si>
  <si>
    <t>597R1</t>
  </si>
  <si>
    <t>obklad keramický 200x200 mm, specifikace dle PD</t>
  </si>
  <si>
    <t>-1161061915</t>
  </si>
  <si>
    <t>205,615*1,1 'Přepočtené koeficientem množství</t>
  </si>
  <si>
    <t>116</t>
  </si>
  <si>
    <t>781492211</t>
  </si>
  <si>
    <t>Obklad - dokončující práce montáž profilu lepeného flexibilním cementovým lepidlem rohového</t>
  </si>
  <si>
    <t>950862131</t>
  </si>
  <si>
    <t>https://podminky.urs.cz/item/CS_URS_2024_01/781492211</t>
  </si>
  <si>
    <t>"m.č. 104" 2,1</t>
  </si>
  <si>
    <t>"m.č. 105" 2,1*2</t>
  </si>
  <si>
    <t>"m.č. 106" 2,1</t>
  </si>
  <si>
    <t>"m.č. 107" 2,1</t>
  </si>
  <si>
    <t>"m.č. 110" 2,1*6</t>
  </si>
  <si>
    <t>"m.č. 116" 2,1*2</t>
  </si>
  <si>
    <t>117</t>
  </si>
  <si>
    <t>781492251</t>
  </si>
  <si>
    <t>Obklad - dokončující práce montáž profilu lepeného flexibilním cementovým lepidlem ukončovacího</t>
  </si>
  <si>
    <t>1595764011</t>
  </si>
  <si>
    <t>https://podminky.urs.cz/item/CS_URS_2024_01/781492251</t>
  </si>
  <si>
    <t>"m.č. 104" 6,9</t>
  </si>
  <si>
    <t>"m.č. 105" 9,1</t>
  </si>
  <si>
    <t>"m.č. 106" 6,4</t>
  </si>
  <si>
    <t>"m.č. 107" 15,0</t>
  </si>
  <si>
    <t>"m.č. 110" 17,8</t>
  </si>
  <si>
    <t>"m.č. 111" 5,5</t>
  </si>
  <si>
    <t>"m.č. 112" 5,9</t>
  </si>
  <si>
    <t>"m.č. 113" 6,1</t>
  </si>
  <si>
    <t>"m.č. 116" 9,2</t>
  </si>
  <si>
    <t>"m.č. 117" 10,1</t>
  </si>
  <si>
    <t>"m.č. 118" 6,4</t>
  </si>
  <si>
    <t>"m.č. 119" 5,6</t>
  </si>
  <si>
    <t>"m.č. 120" 6,0</t>
  </si>
  <si>
    <t>118</t>
  </si>
  <si>
    <t>2834200R</t>
  </si>
  <si>
    <t>lišta ukončovací, specifikace dle PD</t>
  </si>
  <si>
    <t>574881447</t>
  </si>
  <si>
    <t>"rohový" 27,3</t>
  </si>
  <si>
    <t>"ukončovací" 110,0</t>
  </si>
  <si>
    <t>137,3*1,05 'Přepočtené koeficientem množství</t>
  </si>
  <si>
    <t>119</t>
  </si>
  <si>
    <t>781491021</t>
  </si>
  <si>
    <t>Montáž zrcadel lepených silikonovým tmelem na keramický obklad, plochy do 1 m2</t>
  </si>
  <si>
    <t>1280142554</t>
  </si>
  <si>
    <t>https://podminky.urs.cz/item/CS_URS_2024_01/781491021</t>
  </si>
  <si>
    <t>"ozn. 5/OS" 0,55*1,1*2</t>
  </si>
  <si>
    <t>"ozn. 18/OS" 0,55*1,1*4</t>
  </si>
  <si>
    <t>"ozn. 34/OS" 0,55*1,1*3</t>
  </si>
  <si>
    <t>120</t>
  </si>
  <si>
    <t>6346512R</t>
  </si>
  <si>
    <t>zrcadlo 550x1100 mm, specifikace dle PD</t>
  </si>
  <si>
    <t>867929960</t>
  </si>
  <si>
    <t>5,445*1,1 'Přepočtené koeficientem množství</t>
  </si>
  <si>
    <t>121</t>
  </si>
  <si>
    <t>781495115</t>
  </si>
  <si>
    <t>Obklad - dokončující práce ostatní práce spárování silikonem</t>
  </si>
  <si>
    <t>1396494931</t>
  </si>
  <si>
    <t>https://podminky.urs.cz/item/CS_URS_2024_01/781495115</t>
  </si>
  <si>
    <t>Půdorys přízemí - návrh, kouty</t>
  </si>
  <si>
    <t>"m.č. 104" 2,1*5</t>
  </si>
  <si>
    <t>"m.č. 105" 2,1*6</t>
  </si>
  <si>
    <t>"m.č. 106" 2,1*5</t>
  </si>
  <si>
    <t>"m.č. 107" 2,1*5</t>
  </si>
  <si>
    <t>"m.č. 111" 2,1*4</t>
  </si>
  <si>
    <t>"m.č. 112" 2,1*4</t>
  </si>
  <si>
    <t>"m.č. 113" 2,1*4</t>
  </si>
  <si>
    <t>"m.č. 116" 2,1*6</t>
  </si>
  <si>
    <t>"m.č. 117" 2,1*4</t>
  </si>
  <si>
    <t>"m.č. 118" 2,1*4</t>
  </si>
  <si>
    <t>"m.č. 119" 2,1*4</t>
  </si>
  <si>
    <t>"m.č. 120" 2,1*4</t>
  </si>
  <si>
    <t>122</t>
  </si>
  <si>
    <t>781495211</t>
  </si>
  <si>
    <t>Čištění vnitřních ploch po provedení obkladu stěn chemickými prostředky</t>
  </si>
  <si>
    <t>-46391217</t>
  </si>
  <si>
    <t>https://podminky.urs.cz/item/CS_URS_2024_01/781495211</t>
  </si>
  <si>
    <t>123</t>
  </si>
  <si>
    <t>998781311</t>
  </si>
  <si>
    <t>Přesun hmot pro obklady keramické stanovený procentní sazbou (%) z ceny vodorovná dopravní vzdálenost do 50 m ruční (bez užití mechanizace) v objektech výšky do 6 m</t>
  </si>
  <si>
    <t>-1692863998</t>
  </si>
  <si>
    <t>https://podminky.urs.cz/item/CS_URS_2024_01/998781311</t>
  </si>
  <si>
    <t>783</t>
  </si>
  <si>
    <t>Dokončovací práce - nátěry</t>
  </si>
  <si>
    <t>124</t>
  </si>
  <si>
    <t>783R01</t>
  </si>
  <si>
    <t>Nátěr ocelových zárubní 1kř dveří, vč přípravy podkladu</t>
  </si>
  <si>
    <t>-698355030</t>
  </si>
  <si>
    <t>125</t>
  </si>
  <si>
    <t>784181101</t>
  </si>
  <si>
    <t>Penetrace podkladu jednonásobná základní akrylátová bezbarvá v místnostech výšky do 3,80 m</t>
  </si>
  <si>
    <t>1266893643</t>
  </si>
  <si>
    <t>https://podminky.urs.cz/item/CS_URS_2024_01/784181101</t>
  </si>
  <si>
    <t>"oškrabané malby" 947,96</t>
  </si>
  <si>
    <t>"štuková omítka stěny" 256,764</t>
  </si>
  <si>
    <t>126</t>
  </si>
  <si>
    <t>784211101</t>
  </si>
  <si>
    <t>Malby z malířských směsí oděruvzdorných za mokra dvojnásobné, bílé za mokra oděruvzdorné výborně v místnostech výšky do 3,80 m</t>
  </si>
  <si>
    <t>145230522</t>
  </si>
  <si>
    <t>https://podminky.urs.cz/item/CS_URS_2024_01/784211101</t>
  </si>
  <si>
    <t>VOD - Vodovod</t>
  </si>
  <si>
    <t>1 - Vodovod</t>
  </si>
  <si>
    <t xml:space="preserve">    01.01 - Potrubí plastové,PPr,PE</t>
  </si>
  <si>
    <t xml:space="preserve">    01.02 - Armatury -vč. přechodek, šroubení a pomocného materiálu</t>
  </si>
  <si>
    <t xml:space="preserve">    01.04 - Ostatní</t>
  </si>
  <si>
    <t>2 - Uvedení do provozu</t>
  </si>
  <si>
    <t>01.01</t>
  </si>
  <si>
    <t>Potrubí plastové,PPr,PE</t>
  </si>
  <si>
    <t>01.01.01</t>
  </si>
  <si>
    <t>Potrubí plastové,PPr včetně tvarovek ,montáže a montážních prvků 20 s izolací</t>
  </si>
  <si>
    <t>01.01.02</t>
  </si>
  <si>
    <t>Potrubí plastové,PPr včetně tvarovek ,montáže a montážních prvků 25 s izolací</t>
  </si>
  <si>
    <t>01.01.03</t>
  </si>
  <si>
    <t>Potrubí plastové,PPr včetně tvarovek ,montáže a montážních prvků 32 s izolací</t>
  </si>
  <si>
    <t>01.01.04</t>
  </si>
  <si>
    <t>Potrubí plastové,PPr včetně tvarovek ,montáže a montážních prvků 40 s izolací</t>
  </si>
  <si>
    <t>01.01.05</t>
  </si>
  <si>
    <t>Nástěnky DN 15</t>
  </si>
  <si>
    <t>ks</t>
  </si>
  <si>
    <t>01.02</t>
  </si>
  <si>
    <t>Armatury -vč. přechodek, šroubení a pomocného materiálu</t>
  </si>
  <si>
    <t>01.02.01</t>
  </si>
  <si>
    <t>Výtokový kohout na hadici, zahradní ventil DN 15</t>
  </si>
  <si>
    <t>01.02.02</t>
  </si>
  <si>
    <t>Kulový kohout DN15</t>
  </si>
  <si>
    <t>01.02.03</t>
  </si>
  <si>
    <t>Kulový kohout DN20</t>
  </si>
  <si>
    <t>01.02.04</t>
  </si>
  <si>
    <t>Kulový kohout DN25</t>
  </si>
  <si>
    <t>01.02.05</t>
  </si>
  <si>
    <t>Kulový kohout DN32</t>
  </si>
  <si>
    <t>01.02.06</t>
  </si>
  <si>
    <t>Zpětná klapka 1/2"</t>
  </si>
  <si>
    <t>01.02.07</t>
  </si>
  <si>
    <t>Zpětná klapka 3/4"</t>
  </si>
  <si>
    <t>01.02.08</t>
  </si>
  <si>
    <t>Zpětná klapka 1"</t>
  </si>
  <si>
    <t>01.02.09</t>
  </si>
  <si>
    <t>Zpětná klapka 5/4"</t>
  </si>
  <si>
    <t>01.02.10</t>
  </si>
  <si>
    <t>Podružný vodoměr</t>
  </si>
  <si>
    <t>01.02.11</t>
  </si>
  <si>
    <t>Kontrolní ventil</t>
  </si>
  <si>
    <t>01.02.12</t>
  </si>
  <si>
    <t>Pojistný ventil</t>
  </si>
  <si>
    <t>01.02.13</t>
  </si>
  <si>
    <t>Vypouštěcí ventil</t>
  </si>
  <si>
    <t>01.04</t>
  </si>
  <si>
    <t>Ostatní</t>
  </si>
  <si>
    <t>01.04.01</t>
  </si>
  <si>
    <t>Tlakové zkoušky do DN 100</t>
  </si>
  <si>
    <t>01.04.02</t>
  </si>
  <si>
    <t>Proplach a dezinfekce do DN 100</t>
  </si>
  <si>
    <t>01.04.03</t>
  </si>
  <si>
    <t>Napojení na stávající rozvod vody</t>
  </si>
  <si>
    <t>01.04.04</t>
  </si>
  <si>
    <t>Stavební přípomoci - prostupy, vrtání, drážky, vč. zpětného zapravení</t>
  </si>
  <si>
    <t>01.04.05</t>
  </si>
  <si>
    <t>Uvedení do provozu</t>
  </si>
  <si>
    <t>02.01</t>
  </si>
  <si>
    <t>Funkční zkoušky - revize</t>
  </si>
  <si>
    <t>hod</t>
  </si>
  <si>
    <t>02.02</t>
  </si>
  <si>
    <t>Uvedení do provozu, zaškolení uživatele</t>
  </si>
  <si>
    <t>KAN - Kanalizace</t>
  </si>
  <si>
    <t>1 - Kanalizace</t>
  </si>
  <si>
    <t xml:space="preserve">    01.01 - Potrubí - vč. montáže, tvarovek, čistících kusů, upevnění a pomocného materiálu</t>
  </si>
  <si>
    <t xml:space="preserve">    01.03 - Ostatní</t>
  </si>
  <si>
    <t xml:space="preserve">2 - Zařizovací předměty </t>
  </si>
  <si>
    <t>3 - Uvedení do provozu</t>
  </si>
  <si>
    <t>Potrubí - vč. montáže, tvarovek, čistících kusů, upevnění a pomocného materiálu</t>
  </si>
  <si>
    <t>Splašková kanalizace - potrubí plast HT DN 32</t>
  </si>
  <si>
    <t>Splašková kanalizace - potrubí plast HT DN 40</t>
  </si>
  <si>
    <t>Splašková kanalizace - potrubí plast HT DN 50</t>
  </si>
  <si>
    <t>Splašková kanalizace - potrubí plast HT DN 75</t>
  </si>
  <si>
    <t>Splašková kanalizace - potrubí plast HT DN 110</t>
  </si>
  <si>
    <t>01.01.06</t>
  </si>
  <si>
    <t>Splašková kanalizace - svodné potrubí PVC KG DN 110</t>
  </si>
  <si>
    <t>01.01.07</t>
  </si>
  <si>
    <t>Splašková kanalizace - svodné potrubí PVC KG DN 125</t>
  </si>
  <si>
    <t>01.01.08</t>
  </si>
  <si>
    <t>Splašková kanalizace - svodné potrubí PVC KG DN 160</t>
  </si>
  <si>
    <t>01.01.09</t>
  </si>
  <si>
    <t>Vyvedení odpadních výpustek DN 50-DN 110</t>
  </si>
  <si>
    <t>Vodní zápachová uzávěra pro odvod kondenzátu s přídavnou mechanickou zápachovou uzávěrou vč. montáže</t>
  </si>
  <si>
    <t>Hlavice přivzdušňovací DN110 vč. montáže</t>
  </si>
  <si>
    <t>Vtok DN32 (nálevka) se zápachovou uzávěrkou a s přídavným uzávěrem proti zápachu pro suchý stav (kulička)</t>
  </si>
  <si>
    <t>Podlahová vpust DN50/75/110, svislý odtok, z.u. Primus (suchý sifon), 145x145 mm, Klick-Klack/138x138 mm</t>
  </si>
  <si>
    <t>01.03</t>
  </si>
  <si>
    <t>01.03.01</t>
  </si>
  <si>
    <t>Zkoušky těsnosti</t>
  </si>
  <si>
    <t>01.03.02</t>
  </si>
  <si>
    <t>01.03.03</t>
  </si>
  <si>
    <t>01.03.04</t>
  </si>
  <si>
    <t>Pročištění stávající kanalizace za šachtou</t>
  </si>
  <si>
    <t>01.03.05</t>
  </si>
  <si>
    <t>Napojení na stávající kanalizaci</t>
  </si>
  <si>
    <t xml:space="preserve">Zařizovací předměty </t>
  </si>
  <si>
    <t>Klozet závěsný, hluboké splachování, bílá, sedátko barva bílá; závěsný systém s nádržkou, mont. výška 1120mm, ovládání zpředu; ovládací tlačítko pro WC, dvojčinné, souprava pro odhlučnění vč.montáže</t>
  </si>
  <si>
    <t>Umyvadlo bílé; sifon umyvadlový chrom; baterie stojánková páková, ovládání zátky; 2x rohový ventil s filtrem vč. montáže</t>
  </si>
  <si>
    <t>02.03</t>
  </si>
  <si>
    <t>Pisoár; sifon, automatické splachování ; vč. Montáže</t>
  </si>
  <si>
    <t>02.04</t>
  </si>
  <si>
    <t>Nerezový sprchový žlábek s čistícím kusem délky 2,5 m</t>
  </si>
  <si>
    <t>02.05</t>
  </si>
  <si>
    <t>Nerezový sprchový žlábek s čistícím kusem délky 2,1 m</t>
  </si>
  <si>
    <t>02.06</t>
  </si>
  <si>
    <t>Baterie sprchová páková, chrom, sprchová pevná hlavice vč. montáže</t>
  </si>
  <si>
    <t>02.07</t>
  </si>
  <si>
    <t>Nerezový odvodňovací žlábek DN 50; posuvné dveře, rám stříbrný, sklo čiré 4mm, baterie sprchová páková, chrom, set dvoufunkční sprcha + tyč 600mm + hadice 1750mm vč. montáže</t>
  </si>
  <si>
    <t>02.08</t>
  </si>
  <si>
    <t>Výlevka závěsná s mřížkou, odpad DN100, podomítkový modul pro závěsnou výlevku vč. tlačítka, baterie nástěnná (výlevková) sprchová DN15 se sprchou, chrom vč. montáže</t>
  </si>
  <si>
    <t>03.01</t>
  </si>
  <si>
    <t>03.02</t>
  </si>
  <si>
    <t>VZT - Vzduchotechnika</t>
  </si>
  <si>
    <t>VZT1 - Demontáže zařízení VZT, rozvodného potrubí a elementů</t>
  </si>
  <si>
    <t xml:space="preserve">VZT2 - Zařízení č.1 - Zařízení - větrání hygienických a skladových prostor v 1.NP </t>
  </si>
  <si>
    <t>VZT3 - Zařízení č.2 - VZT Zařízení - větrání šaten a zázemí tělocvičny v 1.NP</t>
  </si>
  <si>
    <t>VZT4 - Ostatní</t>
  </si>
  <si>
    <t>VZT1</t>
  </si>
  <si>
    <t>Demontáže zařízení VZT, rozvodného potrubí a elementů</t>
  </si>
  <si>
    <t>D751 39-8041</t>
  </si>
  <si>
    <t>male elementy VZT (žaluzie, mřížky, distribuční elementy, malé= ventilátory do prům.d125..) - předdpoklad 10 ks,</t>
  </si>
  <si>
    <t>Poznámka k položce:_x000D_
sdělení HIP</t>
  </si>
  <si>
    <t>998-AT.VZ01</t>
  </si>
  <si>
    <t>Průzkum (odhalení) konstrukcí,</t>
  </si>
  <si>
    <t>Poznámka k položce:_x000D_
propočet</t>
  </si>
  <si>
    <t>VZT2</t>
  </si>
  <si>
    <t xml:space="preserve">Zařízení č.1 - Zařízení - větrání hygienických a skladových prostor v 1.NP </t>
  </si>
  <si>
    <t>429129VZ2.at01</t>
  </si>
  <si>
    <t>POZ.1-Ventilátor potrubní diagonální plastový tříotáčkový např.Mixvent TD 500/160 3V-stř.otáč., vč.pruž.manžet, uchycení a příslušenství, M = 300 m3/h, Pext = 115Pa, IP44, 230V, 53/44/41W</t>
  </si>
  <si>
    <t>Poznámka k položce:_x000D_
součet z výkresů V1 - V5, odměření z PC</t>
  </si>
  <si>
    <t>VZTR01</t>
  </si>
  <si>
    <t>ovlád. - program.spínací hodiny + spínač - dod.elektro</t>
  </si>
  <si>
    <t>751122071.at02</t>
  </si>
  <si>
    <t>pružné napojení, pružné uchycení</t>
  </si>
  <si>
    <t>429129VZ3.at02</t>
  </si>
  <si>
    <t>POZ.2-Ventilátor radiální na stěnu např.EBB 100 N-S včetně zpět.klapky, příslušenství, 230V, 29/15W, M = 80 m3/h, P=85Pa, IP44</t>
  </si>
  <si>
    <t>VZTR02</t>
  </si>
  <si>
    <t>ovlád. - spínač(tlačítko) + doběh - dod.elektro</t>
  </si>
  <si>
    <t>429-VZT011.1</t>
  </si>
  <si>
    <t>POZ.11-Zpětná klapka potrubní pro kruhové potrubí těsná d150 včetně příslušenství</t>
  </si>
  <si>
    <t>429-VZT012.1</t>
  </si>
  <si>
    <t>POZ.12-Talířový ventil odvodní kovový d125 např.KK, včetně napojení na potrubí, povrch.úprava RAL dle arch.požad.- instalace na podhled - VYVZORKOVÁNÍ</t>
  </si>
  <si>
    <t>429-VZT013.1</t>
  </si>
  <si>
    <t>POZ.13-Dveřní mřížka oboustranná kovová s rámečkem např.DME-C, povrchově upravená - RAL dle architekta - rozměr 400*100mm</t>
  </si>
  <si>
    <t>429-VZT014.1</t>
  </si>
  <si>
    <t>POZ.14-Dveřní mřížka oboustranná kovová s rámečkem např.DME-C, povrchově upravená - RAL dle architekta - rozměr 400*100mm</t>
  </si>
  <si>
    <t>429810.AT01</t>
  </si>
  <si>
    <t>Potrubí kruhové pozinkové vinuté(standard Spiro) těsné nebo Safe Click vč.přirážky na tvarovky D100, 30% tvarovek</t>
  </si>
  <si>
    <t>bm</t>
  </si>
  <si>
    <t>429810.AT02</t>
  </si>
  <si>
    <t>Potrubí kruhové pozinkové vinuté(standard Spiro) těsné nebo Safe Click vč.přirážky na tvarovky D125, 30% tvarovek</t>
  </si>
  <si>
    <t>429810.AT03</t>
  </si>
  <si>
    <t>Potrubí kruhové pozinkové vinuté(standard Spiro) těsné nebo Safe Click vč.přirážky na tvarovky D150, 30% tvarovek</t>
  </si>
  <si>
    <t>42985AT03</t>
  </si>
  <si>
    <t>Hadice flexibilní zvukoizolační Sono s kvalitní parozábranou D150</t>
  </si>
  <si>
    <t>283-78001.AT01</t>
  </si>
  <si>
    <t>Tepelná a hluk.izolace potrubí - miner.vata s AL folií tl.do 40mm</t>
  </si>
  <si>
    <t>783 42-6xxx</t>
  </si>
  <si>
    <t>Nátěry potrubí dle vzorníku RAL (hygienické, protipovětrnostní,..)</t>
  </si>
  <si>
    <t>998-75 xxx</t>
  </si>
  <si>
    <t>Drobný montážní materiál (spojky, uchyty, páska, konzoly,…)</t>
  </si>
  <si>
    <t>kg</t>
  </si>
  <si>
    <t>751.PROP</t>
  </si>
  <si>
    <t>Montáž rozvodů a zařízení</t>
  </si>
  <si>
    <t>753.PROP.9</t>
  </si>
  <si>
    <t>Napojení zařízení na soustavu ÚT, ZTI a elektro, MaR - dodávka příslušných profesí</t>
  </si>
  <si>
    <t>VZT3</t>
  </si>
  <si>
    <t>Zařízení č.2 - VZT Zařízení - větrání šaten a zázemí tělocvičny v 1.NP</t>
  </si>
  <si>
    <t>429129.VZT05</t>
  </si>
  <si>
    <t>POZ.5-Jednotka VZT kompaktní rekuperační např.Duplex Multi Eco - BEC-CHP 1500, Atrea Jablonec, podstropní provedení - viz příloha, M=max.1400m3/h, Pext=cca 270Pa - přívod, M=max.1350m3/h, Pext=cca 250Pa - odvod, včetně regulace - rekuper.výměník - zima/léto 92/84%, integrovaný by-pass vč.ovládání, elektrický ohřívač - Pe = max.4kW, 400V +regulátor a čidlo, cirkulační klapka, regulátor ohřevu, příprava na přímý výparník, 2*ventilátor 230V, Pe = 0.39kW/max.0.70kW+0.40kW/max.0.72kW, 2*Filtr M5+M5, 2*uzavírací klapka, regulační moduly a čidla, ovládací rozhraní - digitální regulátor, týdenní program, čidlo kvality vzduchu - dodávka MaR, odvod kondenzátu, manžety pružné, opláštění, externí rozvodnice, hrdla připojovací,úchyty - příp.dodávka v rozlož.stavu - viz příloha TZ</t>
  </si>
  <si>
    <t>429129VZ11.MR01</t>
  </si>
  <si>
    <t>MaR - digitální regulace řada aMotion s ovládacím panelem aTouch, týden.program, čidla, PMR ochrana rekuperátoru, ovládání klapek, ovládání regulátoru ohřívače na teplotu kanálovou vč.tepel.ochrany, ovládání by-passu, indikace zanesení filtrů, regulace výkonu ventilátorů, snímací a teplotní čidla a spínače, odvod kondenzátu, časový program, aktivační tlačítka,příp.napojení na RŠ - dod.MaR - v ceně jednotky VZT</t>
  </si>
  <si>
    <t>429129VZT05.MR02</t>
  </si>
  <si>
    <t>Případné napojení na vzdálenou správu přes rozhraní - pouze v případě požadavku investora - dod.MaR/ELE</t>
  </si>
  <si>
    <t>Pol1</t>
  </si>
  <si>
    <t>Prostorové čidlo vlhkostní např.ADS či pohybové čidlo vč.příslušenství - viz technika jednotky - v ceně jednotky VZT</t>
  </si>
  <si>
    <t>429129VZT05.at03</t>
  </si>
  <si>
    <t>dodávka v rozloženém stavu, sestavení, montáž</t>
  </si>
  <si>
    <t>429129VZ11.MR03</t>
  </si>
  <si>
    <t>Prokabelování podle schématu dodavatele zařízení / regulace - dod.v koordinaci s elektro(MaR)</t>
  </si>
  <si>
    <t>429129VZ11.MR04</t>
  </si>
  <si>
    <t>zprovoznění, oživení</t>
  </si>
  <si>
    <t>429129.VZT06</t>
  </si>
  <si>
    <t>POZ.6-Tlumič hluku potrubní kruhový např.MAA 315-900 vč.tlumících elementů</t>
  </si>
  <si>
    <t>429129.VZT07</t>
  </si>
  <si>
    <t>POZ.6-Tlumič hluku potrubní kruhový např.MAA 315-600 vč.tlumících elementů</t>
  </si>
  <si>
    <t>429-VZT021.at1</t>
  </si>
  <si>
    <t>POZ.21-Talířový ventil přívodní kovový d160 např.KE, včetně napojení na potrubí, povrch.úprava RAL dle arch.požad.- instalace na podhled - VYVZORKOVÁNÍ</t>
  </si>
  <si>
    <t>429-VZT022.at1</t>
  </si>
  <si>
    <t>POZ.22-Talířový ventil odvodní kovový d125 např.KK, včetně napojení na potrubí, povrch.úprava RAL dle arch.požad.- instalace na podhled - VYVZORKOVÁNÍ</t>
  </si>
  <si>
    <t>429-VZT023.at1</t>
  </si>
  <si>
    <t>POZ.23-Talířový ventil odvodní kovový d160 např.KK, včetně napojení na potrubí, povrch.úprava RAL dle arch.požad.- instalace na podhled - VYVZORKOVÁNÍ</t>
  </si>
  <si>
    <t>429-VZT025.at1</t>
  </si>
  <si>
    <t>POZ.25 - Protidešťová žaluzie komfortní kovová s pevnými listy pro napojení na čtyřhranné potrubí 500x315, hliník nebo povrchová úprava dle RAL(tvar a odstín určen podle arch.řešení), vč.síta, uchycení a příslušenství např. PDZM - VYVZORKOVÁNÍ + připojovací box s nátrubkem</t>
  </si>
  <si>
    <t>kpl</t>
  </si>
  <si>
    <t>42972150.a01</t>
  </si>
  <si>
    <t>POZ.26-Výfuková hlavice např. VHO d315 včetně příslušenství, povrchová úprava RAL dle architekta</t>
  </si>
  <si>
    <t>429-VZT027.1</t>
  </si>
  <si>
    <t>POZ.27 - Regulační klapka potrubní ruční pro kruhové potrubí d160</t>
  </si>
  <si>
    <t>429-VZT028.1</t>
  </si>
  <si>
    <t>POZ.28 - Regulační klapka potrubní ruční pro kruhové potrubí d200</t>
  </si>
  <si>
    <t>429-VZT029.1</t>
  </si>
  <si>
    <t>POZ.29 - Regulační klapka potrubní ruční pro kruhové potrubí d200/225</t>
  </si>
  <si>
    <t>429-VZT031.1</t>
  </si>
  <si>
    <t>POZ.31-Dveřní mřížka oboustranná kovová s rámečkem např.DME-C, povrchově upravená - RAL dle architekta - rozměr 400*100mm</t>
  </si>
  <si>
    <t>429-VZT032.1</t>
  </si>
  <si>
    <t>POZ.32-Dveřní mřížka oboustranná kovová s rámečkem např.DME-C, povrchově upravená - RAL dle architekta - rozměr 400*160mm</t>
  </si>
  <si>
    <t>429-VZT033.1</t>
  </si>
  <si>
    <t>POZ.33-Stěnová mřížka komfortní uzavřená velikosti 200*100 např.SMM povrchová úprava dle RAL, včetně uchycení - vzorek</t>
  </si>
  <si>
    <t>429-VZT034.1</t>
  </si>
  <si>
    <t>POZ.34-Stěnová mřížka komfortní uzavřená velikosti 400*150 např.SMM povrchová úprava dle RAL, včetně uchycení - vzorek</t>
  </si>
  <si>
    <t>429-VZT035.1</t>
  </si>
  <si>
    <t>POZ.35-Stěnový přeslechový kryt akustický s akustickými čelními deskami 700*130 např.OVX povrch.úprava dle RAL, včetně uchycení - vzorek</t>
  </si>
  <si>
    <t>429821.AT101</t>
  </si>
  <si>
    <t>Potrubí čtyřhranné pozinkové sk.I těsné vč.přirážky na tvarovky rozměru 500*315, 30% tvarovek</t>
  </si>
  <si>
    <t>429810.AT04</t>
  </si>
  <si>
    <t>Potrubí kruhové pozinkové vinuté(standard Spiro) těsné nebo Safe Click vč.přirážky na tvarovky D160, 30% tvarovek</t>
  </si>
  <si>
    <t>429810.AT05</t>
  </si>
  <si>
    <t>Potrubí kruhové pozinkové vinuté(standard Spiro) těsné nebo Safe Click vč.přirážky na tvarovky D200, 30% tvarovek</t>
  </si>
  <si>
    <t>429810.AT06</t>
  </si>
  <si>
    <t>Potrubí kruhové pozinkové vinuté(standard Spiro) těsné nebo Safe Click vč.přirážky na tvarovky D200/225, 30% tvarovek</t>
  </si>
  <si>
    <t>429810.AT07</t>
  </si>
  <si>
    <t>Potrubí kruhové pozinkové vinuté(standard Spiro) těsné nebo Safe Click vč.přirážky na tvarovky D250, 30% tvarovek</t>
  </si>
  <si>
    <t>429810.AT08</t>
  </si>
  <si>
    <t>Potrubí kruhové pozinkové vinuté(standard Spiro) těsné nebo Safe Click vč.přirážky na tvarovky D280, 30% tvarovek</t>
  </si>
  <si>
    <t>429810.AT09</t>
  </si>
  <si>
    <t>Potrubí kruhové pozinkové vinuté(standard Spiro) těsné nebo Safe Click vč.přirážky na tvarovky D315, 30% tvarovek</t>
  </si>
  <si>
    <t>42985AT09</t>
  </si>
  <si>
    <t>Hadice flexibilní zvukoizolační Sono s kvalitní parozábranou D315</t>
  </si>
  <si>
    <t>283-78001.AT01.1</t>
  </si>
  <si>
    <t>Tepelná a hluk.izolace potrubí - miner.vata s AL folií tl.do 25mm</t>
  </si>
  <si>
    <t>283-78001.AT02</t>
  </si>
  <si>
    <t>751.PROP.2</t>
  </si>
  <si>
    <t>odvod kondenzátu do kanalizace</t>
  </si>
  <si>
    <t>751.PROP.3</t>
  </si>
  <si>
    <t>Utěsnění prostupů proti zatékání vody - 5 míst do obvodu 1890mm</t>
  </si>
  <si>
    <t>751.PROP.1</t>
  </si>
  <si>
    <t>VZT4</t>
  </si>
  <si>
    <t>VZT4R01</t>
  </si>
  <si>
    <t>Prostupy konstrukcemi cihelnými nebo smíšenými nosnými či nenosnými vnitřními do tl.500mm velikost do 400*400mm - předpoklad vč.zapravení</t>
  </si>
  <si>
    <t>Poznámka k položce:_x000D_
zapravení, začístění zahození - uvedení do požadované materiálové a povrchové kvality dle ASŘ po zhotovení příslušné přípomoce</t>
  </si>
  <si>
    <t>VZT4R02</t>
  </si>
  <si>
    <t>Prostupy konstrukcemi cihelnými nebo smíšenými nosnými či nenosnými vnitřními do tl.500mm velikost do průměru 200mm - předpoklad vč.zapravení</t>
  </si>
  <si>
    <t>VZT4R03</t>
  </si>
  <si>
    <t>Prostupy konstrukcemi cihelnými nebo smíšenými nenosnými vnitřními do tl.200mm velikost do 400*400mm vč.zapravení - předpoklad</t>
  </si>
  <si>
    <t>128</t>
  </si>
  <si>
    <t>VZT4R04</t>
  </si>
  <si>
    <t>Prostupy konstrukcemi cihelnými nebo smíšenými nenosnými vnitřními do tl.200mm velikost do průměru 200mm vč.zapravení - předpoklad</t>
  </si>
  <si>
    <t>130</t>
  </si>
  <si>
    <t>VZT4R05</t>
  </si>
  <si>
    <t>Prostupy konstrukcemi cihelnými obvodovými nosnými do tl.500mm velikosti do 450*450mm vč.utěsnění proti vlhkosti a chladu a zapravení/začištění - předpoklad</t>
  </si>
  <si>
    <t>132</t>
  </si>
  <si>
    <t>VZT4R06</t>
  </si>
  <si>
    <t>134</t>
  </si>
  <si>
    <t>VZT4R07</t>
  </si>
  <si>
    <t>Úprava okenního otvoru stávajícího do šířky 2 metry - snížení výšky o 0.5 metru, včř.demontáže a následného osazení</t>
  </si>
  <si>
    <t>136</t>
  </si>
  <si>
    <t>VZT4R08</t>
  </si>
  <si>
    <t>Drážky pro vedení kabelů MaR v podlahách či zdech cihelných do rozměru 50*50mm vč.zahození</t>
  </si>
  <si>
    <t>138</t>
  </si>
  <si>
    <t>VZT4R09</t>
  </si>
  <si>
    <t>Otvory ve výplních pro mřížky do plochy 0.07m2, podříznutí dveří do š.900m - předpoklad</t>
  </si>
  <si>
    <t>140</t>
  </si>
  <si>
    <t>VZT4R10</t>
  </si>
  <si>
    <t>Otvory ve stěnách pro mřížky do plochy 0.07m2 - předpoklad</t>
  </si>
  <si>
    <t>142</t>
  </si>
  <si>
    <t>VZT4R11</t>
  </si>
  <si>
    <t>Zakrytí potrubí pomocnou stavební konstrukcí ze SDK do vlhkého prostedí vč.přirážky na nosné a úchytné prvky</t>
  </si>
  <si>
    <t>144</t>
  </si>
  <si>
    <t>VZT4R12</t>
  </si>
  <si>
    <t>Revizní dvířka uzavíratelná a otvory do rozměru 300x300mm vč.příslušenství</t>
  </si>
  <si>
    <t>146</t>
  </si>
  <si>
    <t>VZT4R13</t>
  </si>
  <si>
    <t>Drobné uchycovací konstrukce pro elementy VZT z typiz.profil.oceli (fixace,...), pomocné uchyty ke konstrukcím</t>
  </si>
  <si>
    <t>148</t>
  </si>
  <si>
    <t>VZT4R14</t>
  </si>
  <si>
    <t>Stavební přípomoce - ostatní</t>
  </si>
  <si>
    <t>150</t>
  </si>
  <si>
    <t>751.PROP.4</t>
  </si>
  <si>
    <t>Vyvzorkování viditelných a požadovaných elementů dle přání investora</t>
  </si>
  <si>
    <t>152</t>
  </si>
  <si>
    <t>Poznámka k položce:_x000D_
rozsah - vyvzorkování výše uvedených elementů + přirážka 10 prvků na vyžádání investora</t>
  </si>
  <si>
    <t>751-99xxx.PROP</t>
  </si>
  <si>
    <t>Zaregulování systému - VZT</t>
  </si>
  <si>
    <t>154</t>
  </si>
  <si>
    <t>Poznámka k položce:_x000D_
rozsah - uveden v položce</t>
  </si>
  <si>
    <t>210.PROP</t>
  </si>
  <si>
    <t>Propojení kabeláží - VZT a MaR, elektro - koordinační a kompletační činnost profesí</t>
  </si>
  <si>
    <t>156</t>
  </si>
  <si>
    <t>Poznámka k položce:_x000D_
rozsah - drobné prvky kabelů CYKY SYKFY JYTY atd na rozhraní dodávek uvedených profesí - určeno ekvivalentem hodinové sazny max.15 hodin</t>
  </si>
  <si>
    <t>751.PROP.5</t>
  </si>
  <si>
    <t>Provozní zkoušky, drobné úpravy dokončovací, zaškolení obsluhy, Měření a zkoušení ke kolaudaci</t>
  </si>
  <si>
    <t>158</t>
  </si>
  <si>
    <t>751-99xxx.PROP.1</t>
  </si>
  <si>
    <t>Zprovoznění (oživení) systému VZT a MaR</t>
  </si>
  <si>
    <t>160</t>
  </si>
  <si>
    <t>751.PROP.6</t>
  </si>
  <si>
    <t>Vytvoření měřících a revizních míst vč.přístupu a utěsnění - předpokl.4 místa</t>
  </si>
  <si>
    <t>162</t>
  </si>
  <si>
    <t>998-75AT.VZ01</t>
  </si>
  <si>
    <t>Koordinace profesí</t>
  </si>
  <si>
    <t>164</t>
  </si>
  <si>
    <t>732 19xx</t>
  </si>
  <si>
    <t>Drobný materiál ostatní (štítky, cedule,……) - předpoklad 14 ks</t>
  </si>
  <si>
    <t>166</t>
  </si>
  <si>
    <t>751.PROP.7</t>
  </si>
  <si>
    <t>Montáž komponent VZT dodávaných jinými profesemi - hodin.ekvivalent 3 hod.</t>
  </si>
  <si>
    <t>168</t>
  </si>
  <si>
    <t>Poznámka k položce:_x000D_
rozsah - zařízení jiných profesí montované profesí UT časová náročnost</t>
  </si>
  <si>
    <t>751.PROP.8</t>
  </si>
  <si>
    <t>Zhotovení dílenské/dodavatelské dokumentace VZT</t>
  </si>
  <si>
    <t>170</t>
  </si>
  <si>
    <t>Poznámka k položce:_x000D_
rozsah - zpracování drobných částí dokumentace profese zhotovitelem nad rámec rozsahu zadávací dokumentace</t>
  </si>
  <si>
    <t>751.PROP.9</t>
  </si>
  <si>
    <t>Zhotovení dílenské/dodavatelské dokumentace MaR</t>
  </si>
  <si>
    <t>172</t>
  </si>
  <si>
    <t>751.PROP.10</t>
  </si>
  <si>
    <t>Zhotovení dokumentace skutečného provedení VZT a MaR</t>
  </si>
  <si>
    <t>174</t>
  </si>
  <si>
    <t>998 72-11.AT01</t>
  </si>
  <si>
    <t>Přesun hmot do výše 6 metrů - do hmotnosti 1 tuny</t>
  </si>
  <si>
    <t>176</t>
  </si>
  <si>
    <t>751.PROP.11</t>
  </si>
  <si>
    <t>Manipulační a zvedací technika, plošina apod.</t>
  </si>
  <si>
    <t>178</t>
  </si>
  <si>
    <t>Poznámka k položce:_x000D_
rozsah - odborný odhad dodavatele</t>
  </si>
  <si>
    <t>783 42-6xxx.1</t>
  </si>
  <si>
    <t>Nátěry potrubí dle vzorníku RAL - dokončovací</t>
  </si>
  <si>
    <t>180</t>
  </si>
  <si>
    <t>751.PROP.12</t>
  </si>
  <si>
    <t>Ostatní podružné náklady - režie, drobný spotř.materiál, dopravné, záruky</t>
  </si>
  <si>
    <t>182</t>
  </si>
  <si>
    <t>751.PROP.13</t>
  </si>
  <si>
    <t>Ostatní položky neuvedené (zakryté konstrukce,..)</t>
  </si>
  <si>
    <t>184</t>
  </si>
  <si>
    <t>Poznámka k položce:_x000D_
rozsah - odborné určení ceny prvků instalovaných pro funkčnost soustavy mimo ostatní uvedené položky např.prvky nutné k osazení po odhalení konstrukcí + drobné činnosti kompletační v rámci finalizace před kolaudací - hodinový ekvivalent 14 hod</t>
  </si>
  <si>
    <t>UT - Ústřední vytápění</t>
  </si>
  <si>
    <t>UT1 - Demontáže technologie, topných ploch a potrubí</t>
  </si>
  <si>
    <t>UT2 - Otopná tělesa a plochy vč.jejich armaturního vybavení</t>
  </si>
  <si>
    <t xml:space="preserve">    UT21 - Armatury radiátorové</t>
  </si>
  <si>
    <t>UT3 - Rozvody topného potrubí, tepelné izolace potrubní</t>
  </si>
  <si>
    <t xml:space="preserve">UT4 - Zdroj tepla, strojní vybavení UT, armatury, </t>
  </si>
  <si>
    <t xml:space="preserve">    UT41 - Armatury</t>
  </si>
  <si>
    <t>UT5 - Ostatní</t>
  </si>
  <si>
    <t xml:space="preserve">    UT51 - Stavební přípomoce </t>
  </si>
  <si>
    <t>UT1</t>
  </si>
  <si>
    <t>Demontáže technologie, topných ploch a potrubí</t>
  </si>
  <si>
    <t>7311008AT.UT01</t>
  </si>
  <si>
    <t>demontáž těles článkových ocelových vč.připojovacích armatur do velikosti 20čl.-500/200 vč.příslušenství- předpoklad</t>
  </si>
  <si>
    <t>7311008AT.UT02</t>
  </si>
  <si>
    <t>demontáž potrubních rozvodů ocelových bezešvých vč.tvarovek a izolace vedených povrchově či v konstrukci - DN15 - 50 vč.příslušenství- předpoklad</t>
  </si>
  <si>
    <t>7311008AT.UT03</t>
  </si>
  <si>
    <t>demontáž připojovací sady prostoru vč.vystrojení</t>
  </si>
  <si>
    <t>998-AT.UT01</t>
  </si>
  <si>
    <t>odhalení a průzkum konstrukcí</t>
  </si>
  <si>
    <t>7328908AT.UT01</t>
  </si>
  <si>
    <t>Odstranění demont.prvků, přesun hmot, úložné do hmotnosti 1.5 tuna</t>
  </si>
  <si>
    <t>UT2</t>
  </si>
  <si>
    <t>Otopná tělesa a plochy vč.jejich armaturního vybavení</t>
  </si>
  <si>
    <t>735151AT.UT01</t>
  </si>
  <si>
    <t>Těleso deskové ocelové bez integrovaného ventilu např.Klasik s povrch.úpravou v základním barevném odstínu dle RAL, vč.odvzdušnění a armatur, připoj.body, příslušenství - teplovodní 65/50° 21K - 600/600</t>
  </si>
  <si>
    <t>Poznámka k položce:_x000D_
součet z výkresů UT1, odměření z PC</t>
  </si>
  <si>
    <t>735151AT.UT02</t>
  </si>
  <si>
    <t>Těleso deskové ocelové bez integrovaného ventilu např.Klasik s povrch.úpravou v základním barevném odstínu dle RAL, vč.odvzdušnění a armatur, připoj.body, příslušenství - teplovodní 65/50° 21K - 600/800</t>
  </si>
  <si>
    <t>735151AT.UT03</t>
  </si>
  <si>
    <t>Těleso deskové ocelové bez integrovaného ventilu např.Klasik s povrch.úpravou v základním barevném odstínu dle RAL, vč.odvzdušnění a armatur, připoj.body, příslušenství - teplovodní 65/50° 21K - 600/1400</t>
  </si>
  <si>
    <t>735151AT.UT04</t>
  </si>
  <si>
    <t>Těleso deskové ocelové bez integrovaného ventilu např.Klasik s povrch.úpravou v základním barevném odstínu dle RAL, vč.odvzdušnění a armatur, připoj.body, příslušenství - teplovodní 65/50° 21K - 600/1600</t>
  </si>
  <si>
    <t>735151AT.UT05</t>
  </si>
  <si>
    <t>Těleso deskové ocelové bez integrovaného ventilu např.Klasik s povrch.úpravou v základním barevném odstínu dle RAL, vč.odvzdušnění a armatur, připoj.body, příslušenství - teplovodní 65/50° 21K - 900/600</t>
  </si>
  <si>
    <t>Poznámka k položce:_x000D_
součet z výkresů UT1 - UT4, odměření z PC + výstup návrhový SW</t>
  </si>
  <si>
    <t>735151AT.UT06</t>
  </si>
  <si>
    <t>Těleso deskové ocelové bez integrovaného ventilu např.Klasik s povrch.úpravou v základním barevném odstínu dle RAL, vč.odvzdušnění a armatur, připoj.body, příslušenství - teplovodní 65/50° 21K - 900/700</t>
  </si>
  <si>
    <t>735151AT.UT07</t>
  </si>
  <si>
    <t>Těleso deskové ocelové bez integrovaného ventilu např.Klasik s povrch.úpravou v základním barevném odstínu dle RAL, vč.odvzdušnění a armatur, připoj.body, příslušenství - teplovodní 65/50° 21K - 900/700 - Z - pozinkované</t>
  </si>
  <si>
    <t>735151AT.UT08</t>
  </si>
  <si>
    <t>Těleso deskové ocelové bez integrovaného ventilu např.Klasik s povrch.úpravou v základním barevném odstínu dle RAL, vč.odvzdušnění a armatur, připoj.body, příslušenství - teplovodní 65/50° 21K - 900/1200</t>
  </si>
  <si>
    <t>735151AT.UT09</t>
  </si>
  <si>
    <t>Těleso deskové ocelové bez integrovaného ventilu např.Klasik s povrch.úpravou v základním barevném odstínu dle RAL, vč.odvzdušnění a armatur, připoj.body, příslušenství - teplovodní 65/50° 22K - 600/600</t>
  </si>
  <si>
    <t>735151AT.UT10</t>
  </si>
  <si>
    <t>Těleso deskové ocelové bez integrovaného ventilu např.Klasik s povrch.úpravou v základním barevném odstínu dle RAL, vč.odvzdušnění a armatur, připoj.body, příslušenství - teplovodní 65/50° 22K - 600/1100</t>
  </si>
  <si>
    <t>735151AT.UT11</t>
  </si>
  <si>
    <t>Těleso deskové ocelové bez integrovaného ventilu např.Klasik s povrch.úpravou v základním barevném odstínu dle RAL, vč.odvzdušnění a armatur, připoj.body, příslušenství - teplovodní 65/50° 22K - 600/1200</t>
  </si>
  <si>
    <t>735151AT.UT12</t>
  </si>
  <si>
    <t>Těleso deskové ocelové bez integrovaného ventilu např.Klasik s povrch.úpravou v základním barevném odstínu dle RAL, vč.odvzdušnění a armatur, připoj.body, příslušenství - teplovodní 65/50° 22K - 900/900</t>
  </si>
  <si>
    <t>735151AT.UT13</t>
  </si>
  <si>
    <t>Těleso deskové ocelové bez integrovaného ventilu např.Klasik s povrch.úpravou v základním barevném odstínu dle RAL, vč.odvzdušnění a armatur, připoj.body, příslušenství - teplovodní 65/50° 33K - 600/1400</t>
  </si>
  <si>
    <t>735144AT.UT01</t>
  </si>
  <si>
    <t>Těleso ocelové dekorativní žebříkové s lineárními příčníky comfortními a dvoubodovým připojením např.Koralux Linear Comfort, povrch.úprava RAL - dle architekt.dozoru, vč. spojení, odvzdušnění, připojovacích bodů, uchycení a příslušenství, teplovodní 65/50°, VYVZORKOVÁNÍ KLT 1220.600</t>
  </si>
  <si>
    <t>735164AT.UT01</t>
  </si>
  <si>
    <t>Těleso ocelové dekorativní žebříkové s lineárními příčníky maximálními a dvoubodovým připojením např.Koralux Linear Max, povrch.úprava RAL - dle architekt.dozoru, vč. spojení, odvzdušnění, připojovacích bodů, uchycení a příslušenství, teplovodní 65/50°, VYVZORKOVÁNÍ KLM 1500.600</t>
  </si>
  <si>
    <t>735164AT.UT02</t>
  </si>
  <si>
    <t>Těleso ocelové dekorativní žebříkové s lineárními příčníky maximálními a dvoubodovým připojením např.Koralux Linear Max, povrch.úprava RAL - dle architekt.dozoru, vč. spojení, odvzdušnění, připojovacích bodů, uchycení a příslušenství, teplovodní 65/50°, VYVZORKOVÁNÍ KLM 1820.750</t>
  </si>
  <si>
    <t>UT21</t>
  </si>
  <si>
    <t>Armatury radiátorové</t>
  </si>
  <si>
    <t>7342215AT.UT02</t>
  </si>
  <si>
    <t>Termostatický ventil radiátorový pro samotížné soustavy s nastavením průtoku (přímý, rohový), povrchová antikorozivní úprava - mosaz či pochromování, včetně krytky RAL, adaptéru a příslušenství např.Heim nebo ekvivalentní - VYZORKOVÁNÍ DN15</t>
  </si>
  <si>
    <t>Poznámka k položce:_x000D_
součet z výkresů UT1 - UT4, odměření z PC</t>
  </si>
  <si>
    <t>7342215AT.UT03</t>
  </si>
  <si>
    <t>Termostatický ventil radiátorový pro samotížné soustavy s nastavením průtoku (přímý, rohový), povrchová antikorozivní úprava - mosaz či pochromování, včetně krytky RAL, adaptéru a příslušenství např.Heim nebo ekvivalentní - VYZORKOVÁNÍ DN20</t>
  </si>
  <si>
    <t>7342613AT.UT02</t>
  </si>
  <si>
    <t>Radiátorové šroubení regulační vysokoprůtokové s uzavíráním a vypouštěním (přímé, rohové), povrchová antikorozivní úprava - mosaz či pochromování vč.krytky RAL, adaptéru a příslušenství , např.Regulux nebo ekvivalentní - VYVZORKOVÁNÍ DN15</t>
  </si>
  <si>
    <t>7342613AT.UT03</t>
  </si>
  <si>
    <t>Radiátorové šroubení regulační vysokoprůtokové s uzavíráním a vypouštěním (přímé, rohové), povrchová antikorozivní úprava - mosaz či pochromování vč.krytky RAL, adaptéru a příslušenství , např.Regulux nebo ekvivalentní - VYVZORKOVÁNÍ DN20</t>
  </si>
  <si>
    <t>73422168AT.UT01</t>
  </si>
  <si>
    <t>Radiátorová termostatická hlavice nastavení (cca 6 - 28°C) s úpravou pro veřejné prostory, provedení odolné, typ dle architekt.dozoru např.Heim-K vč.příslušenství - VYVZORKOVÁNÍ</t>
  </si>
  <si>
    <t>Poznámka k položce:_x000D_
rozsah - dimenze  armatury a materiál.řešení + doplňky</t>
  </si>
  <si>
    <t>734221AT.UT01</t>
  </si>
  <si>
    <t>Ruční hlavice</t>
  </si>
  <si>
    <t>551-373AT.UT01</t>
  </si>
  <si>
    <t>Připojení těles na otopnou soustavu (šroubení,..…)</t>
  </si>
  <si>
    <t>734294104.AT</t>
  </si>
  <si>
    <t>Drobný dekorativní materiál pro tělesa (rozety, krytka…) - typ dle architekt.dozoru</t>
  </si>
  <si>
    <t>734291122.AT</t>
  </si>
  <si>
    <t>vypouštěcí ventil tělesový DN10-15 povrchově antikoroz.upravený, včetně napojení na potrubí</t>
  </si>
  <si>
    <t>Poznámka k položce:_x000D_
rozsah - dimenze  armatury a materiál.řešení + povrch.úprava např.pochromování</t>
  </si>
  <si>
    <t>735119140.AT</t>
  </si>
  <si>
    <t>Montáž těles</t>
  </si>
  <si>
    <t>735192911.AT</t>
  </si>
  <si>
    <t>Sejmutí a opětovné nandání těles po omítkách</t>
  </si>
  <si>
    <t>735 74-99AT.UT01</t>
  </si>
  <si>
    <t>Drobný montážní materiál - tělesa, topné plochy</t>
  </si>
  <si>
    <t>735000912.AT</t>
  </si>
  <si>
    <t>Zaregul.těles, výpoč.nastavení hydrauliky dle tlak.poměrů - provede mont.organizace</t>
  </si>
  <si>
    <t>Poznámka k položce:_x000D_
rozsah - nastavení regulač.prvků těles a výpočet zaregulování podle tlakových poměrů v místě instalace</t>
  </si>
  <si>
    <t>999-99-AT.UT01</t>
  </si>
  <si>
    <t>Ostatní položky neuvedené - tělesa, topné plochy</t>
  </si>
  <si>
    <t>Poznámka k položce:_x000D_
rozsah - odborné určení ceny prvků instalovaných pro funkčnost soustavy mimo ostatní uvedené položky např.prvky nutné k osazení po odhalení konstrukcí</t>
  </si>
  <si>
    <t>UT3</t>
  </si>
  <si>
    <t>Rozvody topného potrubí, tepelné izolace potrubní</t>
  </si>
  <si>
    <t>733222202.AT</t>
  </si>
  <si>
    <t>Potrubí pro ÚT měděné polotvrdé kvalitní např.SUPERSAN vč.přirážky na tvarovky a připojení otopných ploch Cu 15x1</t>
  </si>
  <si>
    <t>Poznámka k položce:_x000D_
součet z výkresů UT1 - UT5, odměření z PC</t>
  </si>
  <si>
    <t>733222203.AT</t>
  </si>
  <si>
    <t>Potrubí pro ÚT měděné polotvrdé kvalitní např.SUPERSAN vč.přirážky na tvarovky a připojení otopných ploch Cu 18x1</t>
  </si>
  <si>
    <t>733222204.AT</t>
  </si>
  <si>
    <t>Potrubí pro ÚT měděné polotvrdé kvalitní např.SUPERSAN vč.přirážky na tvarovky a připojení otopných ploch Cu 22x1</t>
  </si>
  <si>
    <t>733222205.AT</t>
  </si>
  <si>
    <t>Potrubí pro ÚT měděné polotvrdé kvalitní např.SUPERSAN vč.přirážky na tvarovky a připojení otopných ploch Cu 28x1.5</t>
  </si>
  <si>
    <t>733222206.AT</t>
  </si>
  <si>
    <t>Potrubí pro ÚT měděné polotvrdé kvalitní např.SUPERSAN vč.přirážky na tvarovky a připojení otopných ploch Cu 35x1.5</t>
  </si>
  <si>
    <t>733223207.AT</t>
  </si>
  <si>
    <t>Potrubí pro ÚT měděné polotvrdé kvalitní např.SUPERSAN vč.přirážky na tvarovky a připojení otopných ploch Cu 35/42x1.5</t>
  </si>
  <si>
    <t>722 18-12AT.UT02</t>
  </si>
  <si>
    <t>Tepelná izolace návleková potrubí alfa ekv. 0.035 - 0.04 W/m2K, včetně přirážky na prořez, nad tl.20mm miner.(skelná) vata s AL folií nebo oplechováním Cu 15/tl.do 20mm</t>
  </si>
  <si>
    <t>722 18-12AT.UT04</t>
  </si>
  <si>
    <t>Tepelná izolace návleková potrubí alfa ekv. 0.035 - 0.04 W/m2K, včetně přirážky na prořez, nad tl.20mm miner.(skelná) vata s AL folií nebo oplechováním Cu 18/tl.do 20mm</t>
  </si>
  <si>
    <t>722 18-12AT.UT06</t>
  </si>
  <si>
    <t>Tepelná izolace návleková potrubí alfa ekv. 0.035 - 0.04 W/m2K, včetně přirážky na prořez, nad tl.20mm miner.(skelná) vata s AL folií nebo oplechováním Cu 22/tl.do 20mm</t>
  </si>
  <si>
    <t>722 18-12AT.UT08</t>
  </si>
  <si>
    <t>Tepelná izolace návleková potrubí alfa ekv. 0.035 - 0.04 W/m2K, včetně přirážky na prořez, nad tl.20mm miner.(skelná) vata s AL folií nebo oplechováním Cu 28/tl.do 25mm</t>
  </si>
  <si>
    <t>722 18-12AT.UT09</t>
  </si>
  <si>
    <t>Tepelná izolace návleková potrubí alfa ekv. 0.035 - 0.04 W/m2K, včetně přirážky na prořez, nad tl.20mm miner.(skelná) vata s AL folií nebo oplechováním Cu 35/tl.30mm</t>
  </si>
  <si>
    <t>722 18-12AT.UT07</t>
  </si>
  <si>
    <t>Tepelná izolace návleková potrubí alfa ekv. 0.035 - 0.04 W/m2K, včetně přirážky na prořez, nad tl.20mm miner.(skelná) vata s AL folií nebo oplechováním Cu 42/tl.40mm</t>
  </si>
  <si>
    <t>UTR01</t>
  </si>
  <si>
    <t>Napojení rozvodu na stávající vedení - předpoklad - 2 místa</t>
  </si>
  <si>
    <t>UTR02</t>
  </si>
  <si>
    <t>Úprava stávajícíh potrubí ocelových do DN50 - předpoklad 3 bm NOVÉ, 3bm - úprava</t>
  </si>
  <si>
    <t>733 16-41AT.UT01</t>
  </si>
  <si>
    <t>Montáž potrubí a izolací</t>
  </si>
  <si>
    <t>735 74-99AT.UT02</t>
  </si>
  <si>
    <t>Drobný montážní materiál (uchyty konzolky, objimky..) - potrubní rozvody</t>
  </si>
  <si>
    <t>999-99-AT.UT02</t>
  </si>
  <si>
    <t>Ostatní položky neuvedené - potrubní rozvody</t>
  </si>
  <si>
    <t>UT4</t>
  </si>
  <si>
    <t xml:space="preserve">Zdroj tepla, strojní vybavení UT, armatury, </t>
  </si>
  <si>
    <t>UT41</t>
  </si>
  <si>
    <t>Armatury</t>
  </si>
  <si>
    <t>7342927AT.UT02</t>
  </si>
  <si>
    <t>KK - Kohout kulový povrchově upravený PN16 pro topnou vodu, teplota min.110° např.R-Gia DN20</t>
  </si>
  <si>
    <t>Poznámka k položce:_x000D_
rozsah - povrchová úprava pochromování</t>
  </si>
  <si>
    <t>7342927AT.UT04</t>
  </si>
  <si>
    <t>KK - Kohout kulový povrchově upravený PN16 pro topnou vodu, teplota min.110° např.R-Gia DN32</t>
  </si>
  <si>
    <t>7342927AT.UT05</t>
  </si>
  <si>
    <t>KK - Kohout kulový povrchově upravený PN16 pro topnou vodu, teplota min.110° např.R-Gia DN40</t>
  </si>
  <si>
    <t>7342201AT.UT01</t>
  </si>
  <si>
    <t>RK - Regulační kulový kohout s přesným nastavením např.TopBall vč.příslušenství povrchově upravený vč.příslušenství PN16 do DN50</t>
  </si>
  <si>
    <t>73421111AT.UT02</t>
  </si>
  <si>
    <t>VK - Vypouštěcí kohout povrchově upravený PN16 vč.příslušenství pro topnou vodu, odolnost min.110° DN15</t>
  </si>
  <si>
    <t>73421111AT.UT01</t>
  </si>
  <si>
    <t>OV - odvzdušnovací ventil DN10 - ruční</t>
  </si>
  <si>
    <t>73441113AT.UT02</t>
  </si>
  <si>
    <t>T - teploměr do jímky 0 - 120°C - topná voda</t>
  </si>
  <si>
    <t>73443211AT.UT01</t>
  </si>
  <si>
    <t>P/Man - Tlakoměr do jímky 0 - 600kPa</t>
  </si>
  <si>
    <t>732-PROP1</t>
  </si>
  <si>
    <t>Montáž armatur a vybavení okruhu a kontrola regulace - část teplovodní</t>
  </si>
  <si>
    <t>735 74-99AT.UT03</t>
  </si>
  <si>
    <t>Drobný montážní materiál-armatury,zařízení- část technologie a zdroj UT</t>
  </si>
  <si>
    <t>999-99-AT.UT03</t>
  </si>
  <si>
    <t>Ostatní položky neuvedené - technologie UT</t>
  </si>
  <si>
    <t>UT5</t>
  </si>
  <si>
    <t>UT51</t>
  </si>
  <si>
    <t xml:space="preserve">Stavební přípomoce </t>
  </si>
  <si>
    <t>UTR84</t>
  </si>
  <si>
    <t>Prostupy konstrukcemi stěnovými cihelnými nebo smíšenými nenosnými vnitřními do tl.200mm velikost do 150*100mm - předpoklad vč.zapravení</t>
  </si>
  <si>
    <t>Poznámka k položce:_x000D_
přiřadit do stavební části a ocenit</t>
  </si>
  <si>
    <t>UTR85</t>
  </si>
  <si>
    <t>Prostupy konstrukcemi stěnovými cihelnými nebo smíšenými nosnými vnitřními do tl.500mm velikost do 150*100mm vč.zapravení a začištění - předpoklad</t>
  </si>
  <si>
    <t>UTR86</t>
  </si>
  <si>
    <t>Drážky pro vedení ÚT ve stěnách nenosných cihelných do plochy 0,03m2(předpoklad 150*100mm) vč.následné úpravy - předpoklad</t>
  </si>
  <si>
    <t>UTR87</t>
  </si>
  <si>
    <t>Drážky pro vedení ÚT v podlahách betonových do plochy 0,03m2(předpoklad 150*100mm) vč.následné úpravy - předpoklad</t>
  </si>
  <si>
    <t>UTR88</t>
  </si>
  <si>
    <t>Otvory pro technologii či armatury ÚT a příslušenství - velikost do 300*300mm - předpoklad</t>
  </si>
  <si>
    <t>UTR89</t>
  </si>
  <si>
    <t>Revizní dvířka uzavíratelná a otvory do rozměru 300x300mm vč.příslušenství - předpoklad</t>
  </si>
  <si>
    <t>UTR90</t>
  </si>
  <si>
    <t>Drobné uchycovací konstrukce pro elementy UT z typiz.profil.oceli (fixace,...), pomocné uchyty ke konstrukcím - předpoklad</t>
  </si>
  <si>
    <t>UTR91</t>
  </si>
  <si>
    <t>Zakrytí potrubí pomocnou stavební konstrukcí - cihelné do tl.100mm nebo SDK konstrukce - předpoklad</t>
  </si>
  <si>
    <t>UTR92</t>
  </si>
  <si>
    <t>735.PROP.O1</t>
  </si>
  <si>
    <t>Vyvzorkování viditelných a požadovaných elementů dle požadavku investora investora a architekta</t>
  </si>
  <si>
    <t>733 1902AT.UT01</t>
  </si>
  <si>
    <t>Tlakové, topné zkoušky dle ČSN, chemikálie, dopouštění systému - předpoklad hod.</t>
  </si>
  <si>
    <t>735191AT.UT01</t>
  </si>
  <si>
    <t>Propláchnutí systému před finálním napuštěním</t>
  </si>
  <si>
    <t>Poznámka k položce:_x000D_
rozsah - objem do 2000 litrů</t>
  </si>
  <si>
    <t>7333903AT.UT01</t>
  </si>
  <si>
    <t>Napuštění a znovunapuštění systému teplovodního, přidání chemikálií</t>
  </si>
  <si>
    <t>735 74-9AT.UT01</t>
  </si>
  <si>
    <t>Zaregulování systému topení a MaR</t>
  </si>
  <si>
    <t>731.PROP.O2</t>
  </si>
  <si>
    <t>Provoz investora, zaškolení obsluhy, zprovoznění systému a regulace, dokumenty ke kolaudaci</t>
  </si>
  <si>
    <t>998-75AT.UT01</t>
  </si>
  <si>
    <t>731.PROP.O3</t>
  </si>
  <si>
    <t>Vypracování dílenské(dodavatelské) dokumentace profese ÚT</t>
  </si>
  <si>
    <t>731.PROP.O5</t>
  </si>
  <si>
    <t>Vypracování dokumentace skutečného provedení profese ÚT</t>
  </si>
  <si>
    <t>998-73.AT.UT01</t>
  </si>
  <si>
    <t>Drobný materiál ostatní (štítky, cedule, - předpoklad 10ks……), nátěry potrubí - předpoklad 2 m2</t>
  </si>
  <si>
    <t>735 74-99AT.UT04</t>
  </si>
  <si>
    <t>Drobný montáž.materiál - dokončovací práce - 5kg</t>
  </si>
  <si>
    <t>731.PROP.O6</t>
  </si>
  <si>
    <t>Ostatní podružné náklady - režie, drobný spotř.materiál, dopravné, záruka</t>
  </si>
  <si>
    <t>731.PROP.O7</t>
  </si>
  <si>
    <t>manipulační technika</t>
  </si>
  <si>
    <t>Poznámka k položce:_x000D_
rozsah - zajištění plošiny, jeřábu atd</t>
  </si>
  <si>
    <t>999-99-AT.UT04</t>
  </si>
  <si>
    <t>Ostatní položky neuvedené - ostatní</t>
  </si>
  <si>
    <t>Poznámka k položce:_x000D_
rozsah - odborné určení ceny prvků instalovaných pro funkčnost soustavy mimo ostatní uvedené položky např.prvky nutné k osazení po odhalení konstrukcí + drobné činnosti kompletační v rámci finalizace před kolaudací - hodinový ekvivalent 12 hod</t>
  </si>
  <si>
    <t>EL - Elektroinstalace</t>
  </si>
  <si>
    <t>EL1 - Hlavní nosný materiál</t>
  </si>
  <si>
    <t>EL2 - Upravené rozpočtové náklady</t>
  </si>
  <si>
    <t>EL1</t>
  </si>
  <si>
    <t>Hlavní nosný materiál</t>
  </si>
  <si>
    <t>EL001</t>
  </si>
  <si>
    <t>spínač jednopólový, polozapuštěný, 10A, 250V, řaz.1, komplet vč. rámečku</t>
  </si>
  <si>
    <t>EL002</t>
  </si>
  <si>
    <t>přepínač seriový, polozapuštěný, 10A, 250V, řaz.5, komplet vč. rámečku</t>
  </si>
  <si>
    <t>EL003</t>
  </si>
  <si>
    <t>přepínač střídavý, polozapuštěný, 10A, 250V, řaz.6, komplet vč. rámečku</t>
  </si>
  <si>
    <t>EL004</t>
  </si>
  <si>
    <t>přepínač křížový, polozapuštěný, 10A, 250V, řaz.7, komplet vč. rámečku</t>
  </si>
  <si>
    <t>EL005</t>
  </si>
  <si>
    <t>spínač jednopólový, polozapuštěný, 10A, 250V, řaz.1, komplet vč. rámečku, IP44</t>
  </si>
  <si>
    <t>EL006</t>
  </si>
  <si>
    <t>hygrostat s doběhem, 60-90% vlhkosti</t>
  </si>
  <si>
    <t>EL007</t>
  </si>
  <si>
    <t>tlačítkový ovladač, řaz.1/0</t>
  </si>
  <si>
    <t>EL008</t>
  </si>
  <si>
    <t>napojení el.zařízení, 230V/400V (Mv, Mta, Mtp, Mto ad.)</t>
  </si>
  <si>
    <t>EL009</t>
  </si>
  <si>
    <t>napojení VZT jednotky, propojení, ovládání, zprovoznění</t>
  </si>
  <si>
    <t>EL010</t>
  </si>
  <si>
    <t>elektrický průtokový ohřívač TUV, 230V, 3500W</t>
  </si>
  <si>
    <t>EL011</t>
  </si>
  <si>
    <t>elektrický akumulační ohřívač TUV, 125l, 230V, 2200W</t>
  </si>
  <si>
    <t>EL012</t>
  </si>
  <si>
    <t>automatický elektrický osoušeč rukou, 230V, 2000W</t>
  </si>
  <si>
    <t>EL013</t>
  </si>
  <si>
    <t>zásuvka jednonásobná 230V,16A, IP44 s krycím víčkem</t>
  </si>
  <si>
    <t>EL014</t>
  </si>
  <si>
    <t>pásek FeZn 30x4</t>
  </si>
  <si>
    <t>EL015</t>
  </si>
  <si>
    <t>vodič FeZn Ø10 vč.příslušenství</t>
  </si>
  <si>
    <t>EL016</t>
  </si>
  <si>
    <t>napájecí zdroj pro pisoárové splachovače, 30W, 24V DC</t>
  </si>
  <si>
    <t>EL017</t>
  </si>
  <si>
    <t>pisoárový splachovač 24V DC 7W</t>
  </si>
  <si>
    <t>EL018</t>
  </si>
  <si>
    <t>čidlo přítomnosti, stropní/nástěnné, dosah 12m/180°, 230V, IP20</t>
  </si>
  <si>
    <t>EL019</t>
  </si>
  <si>
    <t>čidlo přítomnosti, stropní/nástěnné, dosah 12m/180°, 230V, IP65</t>
  </si>
  <si>
    <t>EL020</t>
  </si>
  <si>
    <t>úpravy stáv. pojistkové skříně RIS</t>
  </si>
  <si>
    <t>EL021</t>
  </si>
  <si>
    <t>hlavní ochranná přípojnice v krabici</t>
  </si>
  <si>
    <t>EL022</t>
  </si>
  <si>
    <t>trubka ohebná instalační TOI Ø23</t>
  </si>
  <si>
    <t>EL023</t>
  </si>
  <si>
    <t>trubka ohebná instalační TOI Ø29</t>
  </si>
  <si>
    <t>EL024</t>
  </si>
  <si>
    <t>ohebná dvouplášť. chránička o 50mm</t>
  </si>
  <si>
    <t>EL025</t>
  </si>
  <si>
    <t>vodiče a kabely pro provizorní propojování zařízení při stavbě</t>
  </si>
  <si>
    <t>celek</t>
  </si>
  <si>
    <t>EL026</t>
  </si>
  <si>
    <t>kabel CYKY-O 2x1,5</t>
  </si>
  <si>
    <t>EL027</t>
  </si>
  <si>
    <t>kabel CYKY-O 3x1,5</t>
  </si>
  <si>
    <t>EL028</t>
  </si>
  <si>
    <t>kabel CYKY-J 3x1,5</t>
  </si>
  <si>
    <t>EL029</t>
  </si>
  <si>
    <t>kabel CYKY-J 4x1,5</t>
  </si>
  <si>
    <t>EL030</t>
  </si>
  <si>
    <t>kabel CYKY-J 5x1,5</t>
  </si>
  <si>
    <t>EL031</t>
  </si>
  <si>
    <t>kabel CYKY-J 7x1,5</t>
  </si>
  <si>
    <t>EL032</t>
  </si>
  <si>
    <t>kabel CYKY-J 3x2,5</t>
  </si>
  <si>
    <t>EL033</t>
  </si>
  <si>
    <t>kabel CYKY-J 5x2,5</t>
  </si>
  <si>
    <t>EL034</t>
  </si>
  <si>
    <t>kabel CYKY-J 4x25</t>
  </si>
  <si>
    <t>EL035</t>
  </si>
  <si>
    <t>kabel PRAFlaDur-J 2x1,5 RE P60-R</t>
  </si>
  <si>
    <t>EL036</t>
  </si>
  <si>
    <t>kabel PRAFlaDur-J 3x1,5 RE P60-R</t>
  </si>
  <si>
    <t>EL037</t>
  </si>
  <si>
    <t>SYKFY 2x2x0,5</t>
  </si>
  <si>
    <t>EL038</t>
  </si>
  <si>
    <t>SYKFY 3x2x0,5</t>
  </si>
  <si>
    <t>EL039</t>
  </si>
  <si>
    <t>vodič H07VK 6 ZŽ</t>
  </si>
  <si>
    <t>EL040</t>
  </si>
  <si>
    <t>vodič H07VK 10 ZŽ</t>
  </si>
  <si>
    <t>EL041</t>
  </si>
  <si>
    <t>vodič H07VK 25 ZŽ</t>
  </si>
  <si>
    <t>EL042</t>
  </si>
  <si>
    <t>instalační krabice (KP, KO, KR ad.)</t>
  </si>
  <si>
    <t>EL043</t>
  </si>
  <si>
    <t>rozvaděč R1 s náplní</t>
  </si>
  <si>
    <t>EL044</t>
  </si>
  <si>
    <t>rezerva pro napojení stáv. zařízeních neuvedených v PD ( 230V/400V - zapojení, ovládání vč. SLP zařízení)</t>
  </si>
  <si>
    <t>EL045</t>
  </si>
  <si>
    <t>koordinace a odsouhlasení výrobků investorem vč. dodávání vzorků k odsouhlasení (týká se zejména svítidel, přístrojů, způsobu upevnění, barevností, průrazů a přesného umístění tras včetně dalších upřesnění i jejich následných změn)</t>
  </si>
  <si>
    <t>EL046</t>
  </si>
  <si>
    <t>svítidlo přisazené LED, 22W (E1)</t>
  </si>
  <si>
    <t>EL047</t>
  </si>
  <si>
    <t>nouzové svítidlo s vlastním zdrojem, sam.3h (E2)</t>
  </si>
  <si>
    <t>EL048</t>
  </si>
  <si>
    <t>nouzové svítidlo s vlastním zdrojem, sam.3h (E3)</t>
  </si>
  <si>
    <t>EL049</t>
  </si>
  <si>
    <t>nouzové svítidlo s piktogramem, sam.3h</t>
  </si>
  <si>
    <t>EL050</t>
  </si>
  <si>
    <t>koordinace s ostatními profesemi (vč. případných úprav stáv. zařízení - VZT, ÚT, ZTI, SLP atp.)</t>
  </si>
  <si>
    <t>EL051</t>
  </si>
  <si>
    <t>pomocné zednické a staveb.práce (vrtání, sádrování, oprava drobných poškození rohů, zdí atp. vč. kompletní přípravy před výmalbou)</t>
  </si>
  <si>
    <t>EL053</t>
  </si>
  <si>
    <t>dokumentace skutečného provedení stavby</t>
  </si>
  <si>
    <t>EL054</t>
  </si>
  <si>
    <t>dopracování detailů nezpecifikovaných v PD (např. změny tras, koordinace, úpravy dle skutečnosti atp)</t>
  </si>
  <si>
    <t>EL055</t>
  </si>
  <si>
    <t>pomocný montážní a drobný stavební materiál (hmožinky, šrouby, svorky, spojky, příchytky, pomocné konstrukce)</t>
  </si>
  <si>
    <t>EL056</t>
  </si>
  <si>
    <t>montážní materiál (hmožinky, šrouby, svorky, spojky, příchytky, pomocné konstrukce) - trasy s funkční schopností při požáru</t>
  </si>
  <si>
    <t>EL057</t>
  </si>
  <si>
    <t>průraz zdiva do 200x300mm vč. zednického začištění</t>
  </si>
  <si>
    <t>EL058</t>
  </si>
  <si>
    <t>požární ucpávka do 0,1m2</t>
  </si>
  <si>
    <t>EL059</t>
  </si>
  <si>
    <t>výrobní dokumentace dle potřeb dodavatele</t>
  </si>
  <si>
    <t>EL2</t>
  </si>
  <si>
    <t>Upravené rozpočtové náklady</t>
  </si>
  <si>
    <t>EL060</t>
  </si>
  <si>
    <t>prořez</t>
  </si>
  <si>
    <t>EL061</t>
  </si>
  <si>
    <t>podružný materiál</t>
  </si>
  <si>
    <t>EL062</t>
  </si>
  <si>
    <t>El.montáže dle 21M</t>
  </si>
  <si>
    <t>EL063</t>
  </si>
  <si>
    <t>Stavební a pomocné práce</t>
  </si>
  <si>
    <t>EL064</t>
  </si>
  <si>
    <t>EL065</t>
  </si>
  <si>
    <t>Revize výchozí</t>
  </si>
  <si>
    <t>EL066</t>
  </si>
  <si>
    <t>Demontáže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</si>
  <si>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</si>
  <si>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</si>
  <si>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</si>
  <si>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</si>
  <si>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VRN1 - Průzkumné, geodetické a projektové práce</t>
  </si>
  <si>
    <t>VRN3</t>
  </si>
  <si>
    <t>Zařízení staveniště</t>
  </si>
  <si>
    <t>030001000</t>
  </si>
  <si>
    <t>1024</t>
  </si>
  <si>
    <t>409896269</t>
  </si>
  <si>
    <t>https://podminky.urs.cz/item/CS_URS_2024_01/030001000</t>
  </si>
  <si>
    <t>ZS1</t>
  </si>
  <si>
    <t>Úprava stávajícícho oplocení - rozebrání 6m oplocení, osazení 2kř brány uzamykatelné, uvedení do původního stavu po dokončení stavebních prací</t>
  </si>
  <si>
    <t>-1152224084</t>
  </si>
  <si>
    <t>ZS2</t>
  </si>
  <si>
    <t>Uvedení nezpevněných používaných ploch do původního stavu po dokončení stavebních prací - úprava a osetí travou</t>
  </si>
  <si>
    <t>718063190</t>
  </si>
  <si>
    <t>"plocha ZS" 579,0</t>
  </si>
  <si>
    <t>VRN4</t>
  </si>
  <si>
    <t>Inženýrská činnost</t>
  </si>
  <si>
    <t>045002000</t>
  </si>
  <si>
    <t>Kompletační a koordinační činnost</t>
  </si>
  <si>
    <t>539882207</t>
  </si>
  <si>
    <t>https://podminky.urs.cz/item/CS_URS_2024_01/045002000</t>
  </si>
  <si>
    <t>VRN7</t>
  </si>
  <si>
    <t>Provozní vlivy</t>
  </si>
  <si>
    <t>071002000</t>
  </si>
  <si>
    <t>Provoz investora, třetích osob</t>
  </si>
  <si>
    <t>-1324721457</t>
  </si>
  <si>
    <t>https://podminky.urs.cz/item/CS_URS_2024_01/071002000</t>
  </si>
  <si>
    <t>Poznámka k položce:_x000D_
Přesun stavebních hmot mezi staveništěm (místo skladování materiálu a uložení stavebního odpadu) a rekonstruovaným objektem v měsíci 06/2025 nesmí probíhat (bude přerušen) v čase špiček ranního příchodu žáků do škol od 7:30 do 8:00 a odpoledního odchodu žáků ze škol od 13:30 do 14:00. To se týká trasy přesunu hmot vedené přes vstupní branku v oplocení 2. základní školy. Zajištění přesunu stavebních hmot kolem budovy Gymnázia nebude časově omezeno._x000D_
viz POV</t>
  </si>
  <si>
    <t>079002000</t>
  </si>
  <si>
    <t>Ostatní provozní vlivy</t>
  </si>
  <si>
    <t>-1667189958</t>
  </si>
  <si>
    <t>https://podminky.urs.cz/item/CS_URS_2024_01/079002000</t>
  </si>
  <si>
    <t xml:space="preserve">Poznámka k položce:_x000D_
- ZS bude vzdáleno od stavby_x000D_
- nepředpokládá se použití mechanizace, _x000D_
- parkování strojů v prostoru staveniště není uvažováno,_x000D_
- do této položky ocenit veškeré vícenáklady s přesunem hmot a sutí vzhledem k větší vzdálenoti ZS od stavby!_x000D_
- viz POV_x000D_
</t>
  </si>
  <si>
    <t>VRN1</t>
  </si>
  <si>
    <t>Průzkumné, geodetické a projektové práce</t>
  </si>
  <si>
    <t>013002000</t>
  </si>
  <si>
    <t>Projektové práce</t>
  </si>
  <si>
    <t>271722138</t>
  </si>
  <si>
    <t>https://podminky.urs.cz/item/CS_URS_2024_01/013002000</t>
  </si>
  <si>
    <t>Poznámka k položce:_x000D_
dílenská dokumentace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</si>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</sst>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65042131" TargetMode="External"/><Relationship Id="rId13" Type="http://schemas.openxmlformats.org/officeDocument/2006/relationships/hyperlink" Target="https://podminky.urs.cz/item/CS_URS_2024_01/968072455" TargetMode="External"/><Relationship Id="rId18" Type="http://schemas.openxmlformats.org/officeDocument/2006/relationships/hyperlink" Target="https://podminky.urs.cz/item/CS_URS_2024_01/971042341" TargetMode="External"/><Relationship Id="rId26" Type="http://schemas.openxmlformats.org/officeDocument/2006/relationships/hyperlink" Target="https://podminky.urs.cz/item/CS_URS_2024_01/997013509" TargetMode="External"/><Relationship Id="rId39" Type="http://schemas.openxmlformats.org/officeDocument/2006/relationships/hyperlink" Target="https://podminky.urs.cz/item/CS_URS_2024_01/767661811" TargetMode="External"/><Relationship Id="rId3" Type="http://schemas.openxmlformats.org/officeDocument/2006/relationships/hyperlink" Target="https://podminky.urs.cz/item/CS_URS_2024_01/162211319" TargetMode="External"/><Relationship Id="rId21" Type="http://schemas.openxmlformats.org/officeDocument/2006/relationships/hyperlink" Target="https://podminky.urs.cz/item/CS_URS_2024_01/974031664" TargetMode="External"/><Relationship Id="rId34" Type="http://schemas.openxmlformats.org/officeDocument/2006/relationships/hyperlink" Target="https://podminky.urs.cz/item/CS_URS_2024_01/725210821" TargetMode="External"/><Relationship Id="rId42" Type="http://schemas.openxmlformats.org/officeDocument/2006/relationships/hyperlink" Target="https://podminky.urs.cz/item/CS_URS_2024_01/784121001" TargetMode="External"/><Relationship Id="rId7" Type="http://schemas.openxmlformats.org/officeDocument/2006/relationships/hyperlink" Target="https://podminky.urs.cz/item/CS_URS_2024_01/965042231" TargetMode="External"/><Relationship Id="rId12" Type="http://schemas.openxmlformats.org/officeDocument/2006/relationships/hyperlink" Target="https://podminky.urs.cz/item/CS_URS_2024_01/968072246" TargetMode="External"/><Relationship Id="rId17" Type="http://schemas.openxmlformats.org/officeDocument/2006/relationships/hyperlink" Target="https://podminky.urs.cz/item/CS_URS_2024_01/971033631" TargetMode="External"/><Relationship Id="rId25" Type="http://schemas.openxmlformats.org/officeDocument/2006/relationships/hyperlink" Target="https://podminky.urs.cz/item/CS_URS_2024_01/997013501" TargetMode="External"/><Relationship Id="rId33" Type="http://schemas.openxmlformats.org/officeDocument/2006/relationships/hyperlink" Target="https://podminky.urs.cz/item/CS_URS_2024_01/725130811" TargetMode="External"/><Relationship Id="rId38" Type="http://schemas.openxmlformats.org/officeDocument/2006/relationships/hyperlink" Target="https://podminky.urs.cz/item/CS_URS_2024_01/766691811" TargetMode="External"/><Relationship Id="rId2" Type="http://schemas.openxmlformats.org/officeDocument/2006/relationships/hyperlink" Target="https://podminky.urs.cz/item/CS_URS_2024_01/162211311" TargetMode="External"/><Relationship Id="rId16" Type="http://schemas.openxmlformats.org/officeDocument/2006/relationships/hyperlink" Target="https://podminky.urs.cz/item/CS_URS_2024_01/971033621" TargetMode="External"/><Relationship Id="rId20" Type="http://schemas.openxmlformats.org/officeDocument/2006/relationships/hyperlink" Target="https://podminky.urs.cz/item/CS_URS_2024_01/973031813" TargetMode="External"/><Relationship Id="rId29" Type="http://schemas.openxmlformats.org/officeDocument/2006/relationships/hyperlink" Target="https://podminky.urs.cz/item/CS_URS_2024_01/997013607" TargetMode="External"/><Relationship Id="rId41" Type="http://schemas.openxmlformats.org/officeDocument/2006/relationships/hyperlink" Target="https://podminky.urs.cz/item/CS_URS_2024_01/776410811" TargetMode="External"/><Relationship Id="rId1" Type="http://schemas.openxmlformats.org/officeDocument/2006/relationships/hyperlink" Target="https://podminky.urs.cz/item/CS_URS_2024_01/139711111" TargetMode="External"/><Relationship Id="rId6" Type="http://schemas.openxmlformats.org/officeDocument/2006/relationships/hyperlink" Target="https://podminky.urs.cz/item/CS_URS_2024_01/965042141" TargetMode="External"/><Relationship Id="rId11" Type="http://schemas.openxmlformats.org/officeDocument/2006/relationships/hyperlink" Target="https://podminky.urs.cz/item/CS_URS_2024_01/965046111" TargetMode="External"/><Relationship Id="rId24" Type="http://schemas.openxmlformats.org/officeDocument/2006/relationships/hyperlink" Target="https://podminky.urs.cz/item/CS_URS_2024_01/997013211" TargetMode="External"/><Relationship Id="rId32" Type="http://schemas.openxmlformats.org/officeDocument/2006/relationships/hyperlink" Target="https://podminky.urs.cz/item/CS_URS_2024_01/725110811" TargetMode="External"/><Relationship Id="rId37" Type="http://schemas.openxmlformats.org/officeDocument/2006/relationships/hyperlink" Target="https://podminky.urs.cz/item/CS_URS_2024_01/725840860" TargetMode="External"/><Relationship Id="rId40" Type="http://schemas.openxmlformats.org/officeDocument/2006/relationships/hyperlink" Target="https://podminky.urs.cz/item/CS_URS_2024_01/776201812" TargetMode="External"/><Relationship Id="rId5" Type="http://schemas.openxmlformats.org/officeDocument/2006/relationships/hyperlink" Target="https://podminky.urs.cz/item/CS_URS_2024_01/174111102" TargetMode="External"/><Relationship Id="rId15" Type="http://schemas.openxmlformats.org/officeDocument/2006/relationships/hyperlink" Target="https://podminky.urs.cz/item/CS_URS_2024_01/962031133" TargetMode="External"/><Relationship Id="rId23" Type="http://schemas.openxmlformats.org/officeDocument/2006/relationships/hyperlink" Target="https://podminky.urs.cz/item/CS_URS_2024_01/978059541" TargetMode="External"/><Relationship Id="rId28" Type="http://schemas.openxmlformats.org/officeDocument/2006/relationships/hyperlink" Target="https://podminky.urs.cz/item/CS_URS_2024_01/997013603" TargetMode="External"/><Relationship Id="rId36" Type="http://schemas.openxmlformats.org/officeDocument/2006/relationships/hyperlink" Target="https://podminky.urs.cz/item/CS_URS_2024_01/725840850" TargetMode="External"/><Relationship Id="rId10" Type="http://schemas.openxmlformats.org/officeDocument/2006/relationships/hyperlink" Target="https://podminky.urs.cz/item/CS_URS_2024_01/965081611" TargetMode="External"/><Relationship Id="rId19" Type="http://schemas.openxmlformats.org/officeDocument/2006/relationships/hyperlink" Target="https://podminky.urs.cz/item/CS_URS_2024_01/973031812" TargetMode="External"/><Relationship Id="rId31" Type="http://schemas.openxmlformats.org/officeDocument/2006/relationships/hyperlink" Target="https://podminky.urs.cz/item/CS_URS_2024_01/711131811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4_01/167111101" TargetMode="External"/><Relationship Id="rId9" Type="http://schemas.openxmlformats.org/officeDocument/2006/relationships/hyperlink" Target="https://podminky.urs.cz/item/CS_URS_2024_01/965081213" TargetMode="External"/><Relationship Id="rId14" Type="http://schemas.openxmlformats.org/officeDocument/2006/relationships/hyperlink" Target="https://podminky.urs.cz/item/CS_URS_2024_01/962031132" TargetMode="External"/><Relationship Id="rId22" Type="http://schemas.openxmlformats.org/officeDocument/2006/relationships/hyperlink" Target="https://podminky.urs.cz/item/CS_URS_2024_01/978013191" TargetMode="External"/><Relationship Id="rId27" Type="http://schemas.openxmlformats.org/officeDocument/2006/relationships/hyperlink" Target="https://podminky.urs.cz/item/CS_URS_2024_01/997013602" TargetMode="External"/><Relationship Id="rId30" Type="http://schemas.openxmlformats.org/officeDocument/2006/relationships/hyperlink" Target="https://podminky.urs.cz/item/CS_URS_2024_01/997013631" TargetMode="External"/><Relationship Id="rId35" Type="http://schemas.openxmlformats.org/officeDocument/2006/relationships/hyperlink" Target="https://podminky.urs.cz/item/CS_URS_2024_01/725820801" TargetMode="External"/><Relationship Id="rId43" Type="http://schemas.openxmlformats.org/officeDocument/2006/relationships/hyperlink" Target="https://podminky.urs.cz/item/CS_URS_2024_01/78412101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619991001" TargetMode="External"/><Relationship Id="rId18" Type="http://schemas.openxmlformats.org/officeDocument/2006/relationships/hyperlink" Target="https://podminky.urs.cz/item/CS_URS_2024_01/612142001" TargetMode="External"/><Relationship Id="rId26" Type="http://schemas.openxmlformats.org/officeDocument/2006/relationships/hyperlink" Target="https://podminky.urs.cz/item/CS_URS_2024_01/631319171" TargetMode="External"/><Relationship Id="rId39" Type="http://schemas.openxmlformats.org/officeDocument/2006/relationships/hyperlink" Target="https://podminky.urs.cz/item/CS_URS_2024_01/725291653" TargetMode="External"/><Relationship Id="rId21" Type="http://schemas.openxmlformats.org/officeDocument/2006/relationships/hyperlink" Target="https://podminky.urs.cz/item/CS_URS_2024_01/612311121" TargetMode="External"/><Relationship Id="rId34" Type="http://schemas.openxmlformats.org/officeDocument/2006/relationships/hyperlink" Target="https://podminky.urs.cz/item/CS_URS_2024_01/998018001" TargetMode="External"/><Relationship Id="rId42" Type="http://schemas.openxmlformats.org/officeDocument/2006/relationships/hyperlink" Target="https://podminky.urs.cz/item/CS_URS_2024_01/998725311" TargetMode="External"/><Relationship Id="rId47" Type="http://schemas.openxmlformats.org/officeDocument/2006/relationships/hyperlink" Target="https://podminky.urs.cz/item/CS_URS_2024_01/998763511" TargetMode="External"/><Relationship Id="rId50" Type="http://schemas.openxmlformats.org/officeDocument/2006/relationships/hyperlink" Target="https://podminky.urs.cz/item/CS_URS_2024_01/771121011" TargetMode="External"/><Relationship Id="rId55" Type="http://schemas.openxmlformats.org/officeDocument/2006/relationships/hyperlink" Target="https://podminky.urs.cz/item/CS_URS_2024_01/771591115" TargetMode="External"/><Relationship Id="rId63" Type="http://schemas.openxmlformats.org/officeDocument/2006/relationships/hyperlink" Target="https://podminky.urs.cz/item/CS_URS_2024_01/998776311" TargetMode="External"/><Relationship Id="rId68" Type="http://schemas.openxmlformats.org/officeDocument/2006/relationships/hyperlink" Target="https://podminky.urs.cz/item/CS_URS_2024_01/781492251" TargetMode="External"/><Relationship Id="rId7" Type="http://schemas.openxmlformats.org/officeDocument/2006/relationships/hyperlink" Target="https://podminky.urs.cz/item/CS_URS_2024_01/317142442" TargetMode="External"/><Relationship Id="rId71" Type="http://schemas.openxmlformats.org/officeDocument/2006/relationships/hyperlink" Target="https://podminky.urs.cz/item/CS_URS_2024_01/781495211" TargetMode="External"/><Relationship Id="rId2" Type="http://schemas.openxmlformats.org/officeDocument/2006/relationships/hyperlink" Target="https://podminky.urs.cz/item/CS_URS_2024_01/340271045" TargetMode="External"/><Relationship Id="rId16" Type="http://schemas.openxmlformats.org/officeDocument/2006/relationships/hyperlink" Target="https://podminky.urs.cz/item/CS_URS_2024_01/611311131" TargetMode="External"/><Relationship Id="rId29" Type="http://schemas.openxmlformats.org/officeDocument/2006/relationships/hyperlink" Target="https://podminky.urs.cz/item/CS_URS_2024_01/642942611" TargetMode="External"/><Relationship Id="rId11" Type="http://schemas.openxmlformats.org/officeDocument/2006/relationships/hyperlink" Target="https://podminky.urs.cz/item/CS_URS_2024_01/317351108" TargetMode="External"/><Relationship Id="rId24" Type="http://schemas.openxmlformats.org/officeDocument/2006/relationships/hyperlink" Target="https://podminky.urs.cz/item/CS_URS_2024_01/631312141" TargetMode="External"/><Relationship Id="rId32" Type="http://schemas.openxmlformats.org/officeDocument/2006/relationships/hyperlink" Target="https://podminky.urs.cz/item/CS_URS_2024_01/949101111" TargetMode="External"/><Relationship Id="rId37" Type="http://schemas.openxmlformats.org/officeDocument/2006/relationships/hyperlink" Target="https://podminky.urs.cz/item/CS_URS_2024_01/998711311" TargetMode="External"/><Relationship Id="rId40" Type="http://schemas.openxmlformats.org/officeDocument/2006/relationships/hyperlink" Target="https://podminky.urs.cz/item/CS_URS_2024_01/725291664" TargetMode="External"/><Relationship Id="rId45" Type="http://schemas.openxmlformats.org/officeDocument/2006/relationships/hyperlink" Target="https://podminky.urs.cz/item/CS_URS_2024_01/751398052" TargetMode="External"/><Relationship Id="rId53" Type="http://schemas.openxmlformats.org/officeDocument/2006/relationships/hyperlink" Target="https://podminky.urs.cz/item/CS_URS_2024_01/771574416" TargetMode="External"/><Relationship Id="rId58" Type="http://schemas.openxmlformats.org/officeDocument/2006/relationships/hyperlink" Target="https://podminky.urs.cz/item/CS_URS_2024_01/998771311" TargetMode="External"/><Relationship Id="rId66" Type="http://schemas.openxmlformats.org/officeDocument/2006/relationships/hyperlink" Target="https://podminky.urs.cz/item/CS_URS_2024_01/781472219" TargetMode="External"/><Relationship Id="rId74" Type="http://schemas.openxmlformats.org/officeDocument/2006/relationships/hyperlink" Target="https://podminky.urs.cz/item/CS_URS_2024_01/784211101" TargetMode="External"/><Relationship Id="rId5" Type="http://schemas.openxmlformats.org/officeDocument/2006/relationships/hyperlink" Target="https://podminky.urs.cz/item/CS_URS_2024_01/346272256" TargetMode="External"/><Relationship Id="rId15" Type="http://schemas.openxmlformats.org/officeDocument/2006/relationships/hyperlink" Target="https://podminky.urs.cz/item/CS_URS_2024_01/611142001" TargetMode="External"/><Relationship Id="rId23" Type="http://schemas.openxmlformats.org/officeDocument/2006/relationships/hyperlink" Target="https://podminky.urs.cz/item/CS_URS_2024_01/612325205" TargetMode="External"/><Relationship Id="rId28" Type="http://schemas.openxmlformats.org/officeDocument/2006/relationships/hyperlink" Target="https://podminky.urs.cz/item/CS_URS_2024_01/631319111" TargetMode="External"/><Relationship Id="rId36" Type="http://schemas.openxmlformats.org/officeDocument/2006/relationships/hyperlink" Target="https://podminky.urs.cz/item/CS_URS_2024_01/711141559" TargetMode="External"/><Relationship Id="rId49" Type="http://schemas.openxmlformats.org/officeDocument/2006/relationships/hyperlink" Target="https://podminky.urs.cz/item/CS_URS_2024_01/998767311" TargetMode="External"/><Relationship Id="rId57" Type="http://schemas.openxmlformats.org/officeDocument/2006/relationships/hyperlink" Target="https://podminky.urs.cz/item/CS_URS_2024_01/771592011" TargetMode="External"/><Relationship Id="rId61" Type="http://schemas.openxmlformats.org/officeDocument/2006/relationships/hyperlink" Target="https://podminky.urs.cz/item/CS_URS_2024_01/776261111" TargetMode="External"/><Relationship Id="rId10" Type="http://schemas.openxmlformats.org/officeDocument/2006/relationships/hyperlink" Target="https://podminky.urs.cz/item/CS_URS_2024_01/317351107" TargetMode="External"/><Relationship Id="rId19" Type="http://schemas.openxmlformats.org/officeDocument/2006/relationships/hyperlink" Target="https://podminky.urs.cz/item/CS_URS_2024_01/612311131" TargetMode="External"/><Relationship Id="rId31" Type="http://schemas.openxmlformats.org/officeDocument/2006/relationships/hyperlink" Target="https://podminky.urs.cz/item/CS_URS_2024_01/642946111" TargetMode="External"/><Relationship Id="rId44" Type="http://schemas.openxmlformats.org/officeDocument/2006/relationships/hyperlink" Target="https://podminky.urs.cz/item/CS_URS_2024_01/751398022" TargetMode="External"/><Relationship Id="rId52" Type="http://schemas.openxmlformats.org/officeDocument/2006/relationships/hyperlink" Target="https://podminky.urs.cz/item/CS_URS_2024_01/771591112" TargetMode="External"/><Relationship Id="rId60" Type="http://schemas.openxmlformats.org/officeDocument/2006/relationships/hyperlink" Target="https://podminky.urs.cz/item/CS_URS_2024_01/776411212" TargetMode="External"/><Relationship Id="rId65" Type="http://schemas.openxmlformats.org/officeDocument/2006/relationships/hyperlink" Target="https://podminky.urs.cz/item/CS_URS_2024_01/781131112" TargetMode="External"/><Relationship Id="rId73" Type="http://schemas.openxmlformats.org/officeDocument/2006/relationships/hyperlink" Target="https://podminky.urs.cz/item/CS_URS_2024_01/784181101" TargetMode="External"/><Relationship Id="rId4" Type="http://schemas.openxmlformats.org/officeDocument/2006/relationships/hyperlink" Target="https://podminky.urs.cz/item/CS_URS_2024_01/342272245" TargetMode="External"/><Relationship Id="rId9" Type="http://schemas.openxmlformats.org/officeDocument/2006/relationships/hyperlink" Target="https://podminky.urs.cz/item/CS_URS_2024_01/317321511" TargetMode="External"/><Relationship Id="rId14" Type="http://schemas.openxmlformats.org/officeDocument/2006/relationships/hyperlink" Target="https://podminky.urs.cz/item/CS_URS_2024_01/611131121" TargetMode="External"/><Relationship Id="rId22" Type="http://schemas.openxmlformats.org/officeDocument/2006/relationships/hyperlink" Target="https://podminky.urs.cz/item/CS_URS_2024_01/612321141" TargetMode="External"/><Relationship Id="rId27" Type="http://schemas.openxmlformats.org/officeDocument/2006/relationships/hyperlink" Target="https://podminky.urs.cz/item/CS_URS_2024_01/631362021" TargetMode="External"/><Relationship Id="rId30" Type="http://schemas.openxmlformats.org/officeDocument/2006/relationships/hyperlink" Target="https://podminky.urs.cz/item/CS_URS_2024_01/642944121" TargetMode="External"/><Relationship Id="rId35" Type="http://schemas.openxmlformats.org/officeDocument/2006/relationships/hyperlink" Target="https://podminky.urs.cz/item/CS_URS_2024_01/711111001" TargetMode="External"/><Relationship Id="rId43" Type="http://schemas.openxmlformats.org/officeDocument/2006/relationships/hyperlink" Target="https://podminky.urs.cz/item/CS_URS_2024_01/751398021" TargetMode="External"/><Relationship Id="rId48" Type="http://schemas.openxmlformats.org/officeDocument/2006/relationships/hyperlink" Target="https://podminky.urs.cz/item/CS_URS_2024_01/998766311" TargetMode="External"/><Relationship Id="rId56" Type="http://schemas.openxmlformats.org/officeDocument/2006/relationships/hyperlink" Target="https://podminky.urs.cz/item/CS_URS_2024_01/771577211" TargetMode="External"/><Relationship Id="rId64" Type="http://schemas.openxmlformats.org/officeDocument/2006/relationships/hyperlink" Target="https://podminky.urs.cz/item/CS_URS_2024_01/781121011" TargetMode="External"/><Relationship Id="rId69" Type="http://schemas.openxmlformats.org/officeDocument/2006/relationships/hyperlink" Target="https://podminky.urs.cz/item/CS_URS_2024_01/781491021" TargetMode="External"/><Relationship Id="rId8" Type="http://schemas.openxmlformats.org/officeDocument/2006/relationships/hyperlink" Target="https://podminky.urs.cz/item/CS_URS_2024_01/317168028" TargetMode="External"/><Relationship Id="rId51" Type="http://schemas.openxmlformats.org/officeDocument/2006/relationships/hyperlink" Target="https://podminky.urs.cz/item/CS_URS_2024_01/771151024" TargetMode="External"/><Relationship Id="rId72" Type="http://schemas.openxmlformats.org/officeDocument/2006/relationships/hyperlink" Target="https://podminky.urs.cz/item/CS_URS_2024_01/998781311" TargetMode="External"/><Relationship Id="rId3" Type="http://schemas.openxmlformats.org/officeDocument/2006/relationships/hyperlink" Target="https://podminky.urs.cz/item/CS_URS_2024_01/342272225" TargetMode="External"/><Relationship Id="rId12" Type="http://schemas.openxmlformats.org/officeDocument/2006/relationships/hyperlink" Target="https://podminky.urs.cz/item/CS_URS_2024_01/317361821" TargetMode="External"/><Relationship Id="rId17" Type="http://schemas.openxmlformats.org/officeDocument/2006/relationships/hyperlink" Target="https://podminky.urs.cz/item/CS_URS_2024_01/612131121" TargetMode="External"/><Relationship Id="rId25" Type="http://schemas.openxmlformats.org/officeDocument/2006/relationships/hyperlink" Target="https://podminky.urs.cz/item/CS_URS_2024_01/631311115" TargetMode="External"/><Relationship Id="rId33" Type="http://schemas.openxmlformats.org/officeDocument/2006/relationships/hyperlink" Target="https://podminky.urs.cz/item/CS_URS_2024_01/952901111" TargetMode="External"/><Relationship Id="rId38" Type="http://schemas.openxmlformats.org/officeDocument/2006/relationships/hyperlink" Target="https://podminky.urs.cz/item/CS_URS_2024_01/725291652" TargetMode="External"/><Relationship Id="rId46" Type="http://schemas.openxmlformats.org/officeDocument/2006/relationships/hyperlink" Target="https://podminky.urs.cz/item/CS_URS_2024_01/998751311" TargetMode="External"/><Relationship Id="rId59" Type="http://schemas.openxmlformats.org/officeDocument/2006/relationships/hyperlink" Target="https://podminky.urs.cz/item/CS_URS_2024_01/776121112" TargetMode="External"/><Relationship Id="rId67" Type="http://schemas.openxmlformats.org/officeDocument/2006/relationships/hyperlink" Target="https://podminky.urs.cz/item/CS_URS_2024_01/781492211" TargetMode="External"/><Relationship Id="rId20" Type="http://schemas.openxmlformats.org/officeDocument/2006/relationships/hyperlink" Target="https://podminky.urs.cz/item/CS_URS_2024_01/612125100" TargetMode="External"/><Relationship Id="rId41" Type="http://schemas.openxmlformats.org/officeDocument/2006/relationships/hyperlink" Target="https://podminky.urs.cz/item/CS_URS_2024_01/725291666" TargetMode="External"/><Relationship Id="rId54" Type="http://schemas.openxmlformats.org/officeDocument/2006/relationships/hyperlink" Target="https://podminky.urs.cz/item/CS_URS_2024_01/771474112" TargetMode="External"/><Relationship Id="rId62" Type="http://schemas.openxmlformats.org/officeDocument/2006/relationships/hyperlink" Target="https://podminky.urs.cz/item/CS_URS_2024_01/776991132" TargetMode="External"/><Relationship Id="rId70" Type="http://schemas.openxmlformats.org/officeDocument/2006/relationships/hyperlink" Target="https://podminky.urs.cz/item/CS_URS_2024_01/781495115" TargetMode="External"/><Relationship Id="rId75" Type="http://schemas.openxmlformats.org/officeDocument/2006/relationships/drawing" Target="../drawings/drawing3.xml"/><Relationship Id="rId1" Type="http://schemas.openxmlformats.org/officeDocument/2006/relationships/hyperlink" Target="https://podminky.urs.cz/item/CS_URS_2024_01/340271025" TargetMode="External"/><Relationship Id="rId6" Type="http://schemas.openxmlformats.org/officeDocument/2006/relationships/hyperlink" Target="https://podminky.urs.cz/item/CS_URS_2024_01/31714242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1/071002000" TargetMode="External"/><Relationship Id="rId2" Type="http://schemas.openxmlformats.org/officeDocument/2006/relationships/hyperlink" Target="https://podminky.urs.cz/item/CS_URS_2024_01/045002000" TargetMode="External"/><Relationship Id="rId1" Type="http://schemas.openxmlformats.org/officeDocument/2006/relationships/hyperlink" Target="https://podminky.urs.cz/item/CS_URS_2024_01/030001000" TargetMode="External"/><Relationship Id="rId6" Type="http://schemas.openxmlformats.org/officeDocument/2006/relationships/drawing" Target="../drawings/drawing9.xml"/><Relationship Id="rId5" Type="http://schemas.openxmlformats.org/officeDocument/2006/relationships/hyperlink" Target="https://podminky.urs.cz/item/CS_URS_2024_01/013002000" TargetMode="External"/><Relationship Id="rId4" Type="http://schemas.openxmlformats.org/officeDocument/2006/relationships/hyperlink" Target="https://podminky.urs.cz/item/CS_URS_2024_01/07900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5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309" t="s">
        <v>14</v>
      </c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R5" s="21"/>
      <c r="BE5" s="306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311" t="s">
        <v>17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R6" s="21"/>
      <c r="BE6" s="307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307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07"/>
      <c r="BS8" s="18" t="s">
        <v>6</v>
      </c>
    </row>
    <row r="9" spans="1:74" ht="14.45" customHeight="1">
      <c r="B9" s="21"/>
      <c r="AR9" s="21"/>
      <c r="BE9" s="307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307"/>
      <c r="BS10" s="18" t="s">
        <v>6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19</v>
      </c>
      <c r="AR11" s="21"/>
      <c r="BE11" s="307"/>
      <c r="BS11" s="18" t="s">
        <v>6</v>
      </c>
    </row>
    <row r="12" spans="1:74" ht="6.95" customHeight="1">
      <c r="B12" s="21"/>
      <c r="AR12" s="21"/>
      <c r="BE12" s="307"/>
      <c r="BS12" s="18" t="s">
        <v>6</v>
      </c>
    </row>
    <row r="13" spans="1:74" ht="12" customHeight="1">
      <c r="B13" s="21"/>
      <c r="D13" s="28" t="s">
        <v>30</v>
      </c>
      <c r="AK13" s="28" t="s">
        <v>26</v>
      </c>
      <c r="AN13" s="30" t="s">
        <v>31</v>
      </c>
      <c r="AR13" s="21"/>
      <c r="BE13" s="307"/>
      <c r="BS13" s="18" t="s">
        <v>6</v>
      </c>
    </row>
    <row r="14" spans="1:74" ht="12.75">
      <c r="B14" s="21"/>
      <c r="E14" s="312" t="s">
        <v>31</v>
      </c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28" t="s">
        <v>29</v>
      </c>
      <c r="AN14" s="30" t="s">
        <v>31</v>
      </c>
      <c r="AR14" s="21"/>
      <c r="BE14" s="307"/>
      <c r="BS14" s="18" t="s">
        <v>6</v>
      </c>
    </row>
    <row r="15" spans="1:74" ht="6.95" customHeight="1">
      <c r="B15" s="21"/>
      <c r="AR15" s="21"/>
      <c r="BE15" s="307"/>
      <c r="BS15" s="18" t="s">
        <v>4</v>
      </c>
    </row>
    <row r="16" spans="1:74" ht="12" customHeight="1">
      <c r="B16" s="21"/>
      <c r="D16" s="28" t="s">
        <v>32</v>
      </c>
      <c r="AK16" s="28" t="s">
        <v>26</v>
      </c>
      <c r="AN16" s="26" t="s">
        <v>33</v>
      </c>
      <c r="AR16" s="21"/>
      <c r="BE16" s="307"/>
      <c r="BS16" s="18" t="s">
        <v>4</v>
      </c>
    </row>
    <row r="17" spans="2:71" ht="18.399999999999999" customHeight="1">
      <c r="B17" s="21"/>
      <c r="E17" s="26" t="s">
        <v>34</v>
      </c>
      <c r="AK17" s="28" t="s">
        <v>29</v>
      </c>
      <c r="AN17" s="26" t="s">
        <v>19</v>
      </c>
      <c r="AR17" s="21"/>
      <c r="BE17" s="307"/>
      <c r="BS17" s="18" t="s">
        <v>35</v>
      </c>
    </row>
    <row r="18" spans="2:71" ht="6.95" customHeight="1">
      <c r="B18" s="21"/>
      <c r="AR18" s="21"/>
      <c r="BE18" s="307"/>
      <c r="BS18" s="18" t="s">
        <v>6</v>
      </c>
    </row>
    <row r="19" spans="2:71" ht="12" customHeight="1">
      <c r="B19" s="21"/>
      <c r="D19" s="28" t="s">
        <v>36</v>
      </c>
      <c r="AK19" s="28" t="s">
        <v>26</v>
      </c>
      <c r="AN19" s="26" t="s">
        <v>19</v>
      </c>
      <c r="AR19" s="21"/>
      <c r="BE19" s="307"/>
      <c r="BS19" s="18" t="s">
        <v>6</v>
      </c>
    </row>
    <row r="20" spans="2:71" ht="18.399999999999999" customHeight="1">
      <c r="B20" s="21"/>
      <c r="E20" s="26" t="s">
        <v>37</v>
      </c>
      <c r="AK20" s="28" t="s">
        <v>29</v>
      </c>
      <c r="AN20" s="26" t="s">
        <v>19</v>
      </c>
      <c r="AR20" s="21"/>
      <c r="BE20" s="307"/>
      <c r="BS20" s="18" t="s">
        <v>4</v>
      </c>
    </row>
    <row r="21" spans="2:71" ht="6.95" customHeight="1">
      <c r="B21" s="21"/>
      <c r="AR21" s="21"/>
      <c r="BE21" s="307"/>
    </row>
    <row r="22" spans="2:71" ht="12" customHeight="1">
      <c r="B22" s="21"/>
      <c r="D22" s="28" t="s">
        <v>38</v>
      </c>
      <c r="AR22" s="21"/>
      <c r="BE22" s="307"/>
    </row>
    <row r="23" spans="2:71" ht="47.25" customHeight="1">
      <c r="B23" s="21"/>
      <c r="E23" s="314" t="s">
        <v>39</v>
      </c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R23" s="21"/>
      <c r="BE23" s="307"/>
    </row>
    <row r="24" spans="2:71" ht="6.95" customHeight="1">
      <c r="B24" s="21"/>
      <c r="AR24" s="21"/>
      <c r="BE24" s="307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7"/>
    </row>
    <row r="26" spans="2:71" s="1" customFormat="1" ht="25.9" customHeight="1">
      <c r="B26" s="33"/>
      <c r="D26" s="34" t="s">
        <v>40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5">
        <f>ROUND(AG54,2)</f>
        <v>0</v>
      </c>
      <c r="AL26" s="316"/>
      <c r="AM26" s="316"/>
      <c r="AN26" s="316"/>
      <c r="AO26" s="316"/>
      <c r="AR26" s="33"/>
      <c r="BE26" s="307"/>
    </row>
    <row r="27" spans="2:71" s="1" customFormat="1" ht="6.95" customHeight="1">
      <c r="B27" s="33"/>
      <c r="AR27" s="33"/>
      <c r="BE27" s="307"/>
    </row>
    <row r="28" spans="2:71" s="1" customFormat="1" ht="12.75">
      <c r="B28" s="33"/>
      <c r="L28" s="317" t="s">
        <v>41</v>
      </c>
      <c r="M28" s="317"/>
      <c r="N28" s="317"/>
      <c r="O28" s="317"/>
      <c r="P28" s="317"/>
      <c r="W28" s="317" t="s">
        <v>42</v>
      </c>
      <c r="X28" s="317"/>
      <c r="Y28" s="317"/>
      <c r="Z28" s="317"/>
      <c r="AA28" s="317"/>
      <c r="AB28" s="317"/>
      <c r="AC28" s="317"/>
      <c r="AD28" s="317"/>
      <c r="AE28" s="317"/>
      <c r="AK28" s="317" t="s">
        <v>43</v>
      </c>
      <c r="AL28" s="317"/>
      <c r="AM28" s="317"/>
      <c r="AN28" s="317"/>
      <c r="AO28" s="317"/>
      <c r="AR28" s="33"/>
      <c r="BE28" s="307"/>
    </row>
    <row r="29" spans="2:71" s="2" customFormat="1" ht="14.45" customHeight="1">
      <c r="B29" s="37"/>
      <c r="D29" s="28" t="s">
        <v>44</v>
      </c>
      <c r="F29" s="28" t="s">
        <v>45</v>
      </c>
      <c r="L29" s="320">
        <v>0.21</v>
      </c>
      <c r="M29" s="319"/>
      <c r="N29" s="319"/>
      <c r="O29" s="319"/>
      <c r="P29" s="319"/>
      <c r="W29" s="318">
        <f>ROUND(AZ54, 2)</f>
        <v>0</v>
      </c>
      <c r="X29" s="319"/>
      <c r="Y29" s="319"/>
      <c r="Z29" s="319"/>
      <c r="AA29" s="319"/>
      <c r="AB29" s="319"/>
      <c r="AC29" s="319"/>
      <c r="AD29" s="319"/>
      <c r="AE29" s="319"/>
      <c r="AK29" s="318">
        <f>ROUND(AV54, 2)</f>
        <v>0</v>
      </c>
      <c r="AL29" s="319"/>
      <c r="AM29" s="319"/>
      <c r="AN29" s="319"/>
      <c r="AO29" s="319"/>
      <c r="AR29" s="37"/>
      <c r="BE29" s="308"/>
    </row>
    <row r="30" spans="2:71" s="2" customFormat="1" ht="14.45" customHeight="1">
      <c r="B30" s="37"/>
      <c r="F30" s="28" t="s">
        <v>46</v>
      </c>
      <c r="L30" s="320">
        <v>0.12</v>
      </c>
      <c r="M30" s="319"/>
      <c r="N30" s="319"/>
      <c r="O30" s="319"/>
      <c r="P30" s="319"/>
      <c r="W30" s="318">
        <f>ROUND(BA54, 2)</f>
        <v>0</v>
      </c>
      <c r="X30" s="319"/>
      <c r="Y30" s="319"/>
      <c r="Z30" s="319"/>
      <c r="AA30" s="319"/>
      <c r="AB30" s="319"/>
      <c r="AC30" s="319"/>
      <c r="AD30" s="319"/>
      <c r="AE30" s="319"/>
      <c r="AK30" s="318">
        <f>ROUND(AW54, 2)</f>
        <v>0</v>
      </c>
      <c r="AL30" s="319"/>
      <c r="AM30" s="319"/>
      <c r="AN30" s="319"/>
      <c r="AO30" s="319"/>
      <c r="AR30" s="37"/>
      <c r="BE30" s="308"/>
    </row>
    <row r="31" spans="2:71" s="2" customFormat="1" ht="14.45" hidden="1" customHeight="1">
      <c r="B31" s="37"/>
      <c r="F31" s="28" t="s">
        <v>47</v>
      </c>
      <c r="L31" s="320">
        <v>0.21</v>
      </c>
      <c r="M31" s="319"/>
      <c r="N31" s="319"/>
      <c r="O31" s="319"/>
      <c r="P31" s="319"/>
      <c r="W31" s="318">
        <f>ROUND(BB54, 2)</f>
        <v>0</v>
      </c>
      <c r="X31" s="319"/>
      <c r="Y31" s="319"/>
      <c r="Z31" s="319"/>
      <c r="AA31" s="319"/>
      <c r="AB31" s="319"/>
      <c r="AC31" s="319"/>
      <c r="AD31" s="319"/>
      <c r="AE31" s="319"/>
      <c r="AK31" s="318">
        <v>0</v>
      </c>
      <c r="AL31" s="319"/>
      <c r="AM31" s="319"/>
      <c r="AN31" s="319"/>
      <c r="AO31" s="319"/>
      <c r="AR31" s="37"/>
      <c r="BE31" s="308"/>
    </row>
    <row r="32" spans="2:71" s="2" customFormat="1" ht="14.45" hidden="1" customHeight="1">
      <c r="B32" s="37"/>
      <c r="F32" s="28" t="s">
        <v>48</v>
      </c>
      <c r="L32" s="320">
        <v>0.12</v>
      </c>
      <c r="M32" s="319"/>
      <c r="N32" s="319"/>
      <c r="O32" s="319"/>
      <c r="P32" s="319"/>
      <c r="W32" s="318">
        <f>ROUND(BC54, 2)</f>
        <v>0</v>
      </c>
      <c r="X32" s="319"/>
      <c r="Y32" s="319"/>
      <c r="Z32" s="319"/>
      <c r="AA32" s="319"/>
      <c r="AB32" s="319"/>
      <c r="AC32" s="319"/>
      <c r="AD32" s="319"/>
      <c r="AE32" s="319"/>
      <c r="AK32" s="318">
        <v>0</v>
      </c>
      <c r="AL32" s="319"/>
      <c r="AM32" s="319"/>
      <c r="AN32" s="319"/>
      <c r="AO32" s="319"/>
      <c r="AR32" s="37"/>
      <c r="BE32" s="308"/>
    </row>
    <row r="33" spans="2:44" s="2" customFormat="1" ht="14.45" hidden="1" customHeight="1">
      <c r="B33" s="37"/>
      <c r="F33" s="28" t="s">
        <v>49</v>
      </c>
      <c r="L33" s="320">
        <v>0</v>
      </c>
      <c r="M33" s="319"/>
      <c r="N33" s="319"/>
      <c r="O33" s="319"/>
      <c r="P33" s="319"/>
      <c r="W33" s="318">
        <f>ROUND(BD54, 2)</f>
        <v>0</v>
      </c>
      <c r="X33" s="319"/>
      <c r="Y33" s="319"/>
      <c r="Z33" s="319"/>
      <c r="AA33" s="319"/>
      <c r="AB33" s="319"/>
      <c r="AC33" s="319"/>
      <c r="AD33" s="319"/>
      <c r="AE33" s="319"/>
      <c r="AK33" s="318">
        <v>0</v>
      </c>
      <c r="AL33" s="319"/>
      <c r="AM33" s="319"/>
      <c r="AN33" s="319"/>
      <c r="AO33" s="319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51</v>
      </c>
      <c r="U35" s="40"/>
      <c r="V35" s="40"/>
      <c r="W35" s="40"/>
      <c r="X35" s="324" t="s">
        <v>52</v>
      </c>
      <c r="Y35" s="322"/>
      <c r="Z35" s="322"/>
      <c r="AA35" s="322"/>
      <c r="AB35" s="322"/>
      <c r="AC35" s="40"/>
      <c r="AD35" s="40"/>
      <c r="AE35" s="40"/>
      <c r="AF35" s="40"/>
      <c r="AG35" s="40"/>
      <c r="AH35" s="40"/>
      <c r="AI35" s="40"/>
      <c r="AJ35" s="40"/>
      <c r="AK35" s="321">
        <f>SUM(AK26:AK33)</f>
        <v>0</v>
      </c>
      <c r="AL35" s="322"/>
      <c r="AM35" s="322"/>
      <c r="AN35" s="322"/>
      <c r="AO35" s="323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53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2024_17_rev01</v>
      </c>
      <c r="AR44" s="46"/>
    </row>
    <row r="45" spans="2:44" s="4" customFormat="1" ht="36.950000000000003" customHeight="1">
      <c r="B45" s="47"/>
      <c r="C45" s="48" t="s">
        <v>16</v>
      </c>
      <c r="L45" s="284" t="str">
        <f>K6</f>
        <v>Rekonstrukce zázemí tělocvičny 2.ZŠ Dobříš - revize 01</v>
      </c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Školní 1974, Dobříš, k.ú. Dobříš, parc.č.st. 2032</v>
      </c>
      <c r="AI47" s="28" t="s">
        <v>23</v>
      </c>
      <c r="AM47" s="286" t="str">
        <f>IF(AN8= "","",AN8)</f>
        <v>31. 3. 2025</v>
      </c>
      <c r="AN47" s="286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Město Dobříš</v>
      </c>
      <c r="AI49" s="28" t="s">
        <v>32</v>
      </c>
      <c r="AM49" s="291" t="str">
        <f>IF(E17="","",E17)</f>
        <v>Ing. arch. Jan Zbíral</v>
      </c>
      <c r="AN49" s="292"/>
      <c r="AO49" s="292"/>
      <c r="AP49" s="292"/>
      <c r="AR49" s="33"/>
      <c r="AS49" s="287" t="s">
        <v>54</v>
      </c>
      <c r="AT49" s="288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30</v>
      </c>
      <c r="L50" s="3" t="str">
        <f>IF(E14= "Vyplň údaj","",E14)</f>
        <v/>
      </c>
      <c r="AI50" s="28" t="s">
        <v>36</v>
      </c>
      <c r="AM50" s="291" t="str">
        <f>IF(E20="","",E20)</f>
        <v xml:space="preserve"> </v>
      </c>
      <c r="AN50" s="292"/>
      <c r="AO50" s="292"/>
      <c r="AP50" s="292"/>
      <c r="AR50" s="33"/>
      <c r="AS50" s="289"/>
      <c r="AT50" s="290"/>
      <c r="BD50" s="54"/>
    </row>
    <row r="51" spans="1:91" s="1" customFormat="1" ht="10.9" customHeight="1">
      <c r="B51" s="33"/>
      <c r="AR51" s="33"/>
      <c r="AS51" s="289"/>
      <c r="AT51" s="290"/>
      <c r="BD51" s="54"/>
    </row>
    <row r="52" spans="1:91" s="1" customFormat="1" ht="29.25" customHeight="1">
      <c r="B52" s="33"/>
      <c r="C52" s="293" t="s">
        <v>55</v>
      </c>
      <c r="D52" s="294"/>
      <c r="E52" s="294"/>
      <c r="F52" s="294"/>
      <c r="G52" s="294"/>
      <c r="H52" s="55"/>
      <c r="I52" s="296" t="s">
        <v>56</v>
      </c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5" t="s">
        <v>57</v>
      </c>
      <c r="AH52" s="294"/>
      <c r="AI52" s="294"/>
      <c r="AJ52" s="294"/>
      <c r="AK52" s="294"/>
      <c r="AL52" s="294"/>
      <c r="AM52" s="294"/>
      <c r="AN52" s="296" t="s">
        <v>58</v>
      </c>
      <c r="AO52" s="294"/>
      <c r="AP52" s="294"/>
      <c r="AQ52" s="56" t="s">
        <v>59</v>
      </c>
      <c r="AR52" s="33"/>
      <c r="AS52" s="57" t="s">
        <v>60</v>
      </c>
      <c r="AT52" s="58" t="s">
        <v>61</v>
      </c>
      <c r="AU52" s="58" t="s">
        <v>62</v>
      </c>
      <c r="AV52" s="58" t="s">
        <v>63</v>
      </c>
      <c r="AW52" s="58" t="s">
        <v>64</v>
      </c>
      <c r="AX52" s="58" t="s">
        <v>65</v>
      </c>
      <c r="AY52" s="58" t="s">
        <v>66</v>
      </c>
      <c r="AZ52" s="58" t="s">
        <v>67</v>
      </c>
      <c r="BA52" s="58" t="s">
        <v>68</v>
      </c>
      <c r="BB52" s="58" t="s">
        <v>69</v>
      </c>
      <c r="BC52" s="58" t="s">
        <v>70</v>
      </c>
      <c r="BD52" s="59" t="s">
        <v>71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72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4">
        <f>ROUND(AG55+AG63,2)</f>
        <v>0</v>
      </c>
      <c r="AH54" s="304"/>
      <c r="AI54" s="304"/>
      <c r="AJ54" s="304"/>
      <c r="AK54" s="304"/>
      <c r="AL54" s="304"/>
      <c r="AM54" s="304"/>
      <c r="AN54" s="305">
        <f t="shared" ref="AN54:AN63" si="0">SUM(AG54,AT54)</f>
        <v>0</v>
      </c>
      <c r="AO54" s="305"/>
      <c r="AP54" s="305"/>
      <c r="AQ54" s="65" t="s">
        <v>19</v>
      </c>
      <c r="AR54" s="61"/>
      <c r="AS54" s="66">
        <f>ROUND(AS55+AS63,2)</f>
        <v>0</v>
      </c>
      <c r="AT54" s="67">
        <f t="shared" ref="AT54:AT63" si="1">ROUND(SUM(AV54:AW54),2)</f>
        <v>0</v>
      </c>
      <c r="AU54" s="68">
        <f>ROUND(AU55+AU63,5)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ROUND(AZ55+AZ63,2)</f>
        <v>0</v>
      </c>
      <c r="BA54" s="67">
        <f>ROUND(BA55+BA63,2)</f>
        <v>0</v>
      </c>
      <c r="BB54" s="67">
        <f>ROUND(BB55+BB63,2)</f>
        <v>0</v>
      </c>
      <c r="BC54" s="67">
        <f>ROUND(BC55+BC63,2)</f>
        <v>0</v>
      </c>
      <c r="BD54" s="69">
        <f>ROUND(BD55+BD63,2)</f>
        <v>0</v>
      </c>
      <c r="BS54" s="70" t="s">
        <v>73</v>
      </c>
      <c r="BT54" s="70" t="s">
        <v>74</v>
      </c>
      <c r="BU54" s="71" t="s">
        <v>75</v>
      </c>
      <c r="BV54" s="70" t="s">
        <v>76</v>
      </c>
      <c r="BW54" s="70" t="s">
        <v>5</v>
      </c>
      <c r="BX54" s="70" t="s">
        <v>77</v>
      </c>
      <c r="CL54" s="70" t="s">
        <v>19</v>
      </c>
    </row>
    <row r="55" spans="1:91" s="6" customFormat="1" ht="16.5" customHeight="1">
      <c r="B55" s="72"/>
      <c r="C55" s="73"/>
      <c r="D55" s="300" t="s">
        <v>78</v>
      </c>
      <c r="E55" s="300"/>
      <c r="F55" s="300"/>
      <c r="G55" s="300"/>
      <c r="H55" s="300"/>
      <c r="I55" s="74"/>
      <c r="J55" s="300" t="s">
        <v>79</v>
      </c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297">
        <f>ROUND(SUM(AG56:AG62),2)</f>
        <v>0</v>
      </c>
      <c r="AH55" s="298"/>
      <c r="AI55" s="298"/>
      <c r="AJ55" s="298"/>
      <c r="AK55" s="298"/>
      <c r="AL55" s="298"/>
      <c r="AM55" s="298"/>
      <c r="AN55" s="299">
        <f t="shared" si="0"/>
        <v>0</v>
      </c>
      <c r="AO55" s="298"/>
      <c r="AP55" s="298"/>
      <c r="AQ55" s="75" t="s">
        <v>80</v>
      </c>
      <c r="AR55" s="72"/>
      <c r="AS55" s="76">
        <f>ROUND(SUM(AS56:AS62),2)</f>
        <v>0</v>
      </c>
      <c r="AT55" s="77">
        <f t="shared" si="1"/>
        <v>0</v>
      </c>
      <c r="AU55" s="78">
        <f>ROUND(SUM(AU56:AU62),5)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ROUND(SUM(AZ56:AZ62),2)</f>
        <v>0</v>
      </c>
      <c r="BA55" s="77">
        <f>ROUND(SUM(BA56:BA62),2)</f>
        <v>0</v>
      </c>
      <c r="BB55" s="77">
        <f>ROUND(SUM(BB56:BB62),2)</f>
        <v>0</v>
      </c>
      <c r="BC55" s="77">
        <f>ROUND(SUM(BC56:BC62),2)</f>
        <v>0</v>
      </c>
      <c r="BD55" s="79">
        <f>ROUND(SUM(BD56:BD62),2)</f>
        <v>0</v>
      </c>
      <c r="BS55" s="80" t="s">
        <v>73</v>
      </c>
      <c r="BT55" s="80" t="s">
        <v>81</v>
      </c>
      <c r="BU55" s="80" t="s">
        <v>75</v>
      </c>
      <c r="BV55" s="80" t="s">
        <v>76</v>
      </c>
      <c r="BW55" s="80" t="s">
        <v>82</v>
      </c>
      <c r="BX55" s="80" t="s">
        <v>5</v>
      </c>
      <c r="CL55" s="80" t="s">
        <v>19</v>
      </c>
      <c r="CM55" s="80" t="s">
        <v>83</v>
      </c>
    </row>
    <row r="56" spans="1:91" s="3" customFormat="1" ht="23.25" customHeight="1">
      <c r="A56" s="81" t="s">
        <v>84</v>
      </c>
      <c r="B56" s="46"/>
      <c r="C56" s="9"/>
      <c r="D56" s="9"/>
      <c r="E56" s="303" t="s">
        <v>85</v>
      </c>
      <c r="F56" s="303"/>
      <c r="G56" s="303"/>
      <c r="H56" s="303"/>
      <c r="I56" s="303"/>
      <c r="J56" s="9"/>
      <c r="K56" s="303" t="s">
        <v>86</v>
      </c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1">
        <f>'SO 01_A - Bourací a přípr...'!J32</f>
        <v>0</v>
      </c>
      <c r="AH56" s="302"/>
      <c r="AI56" s="302"/>
      <c r="AJ56" s="302"/>
      <c r="AK56" s="302"/>
      <c r="AL56" s="302"/>
      <c r="AM56" s="302"/>
      <c r="AN56" s="301">
        <f t="shared" si="0"/>
        <v>0</v>
      </c>
      <c r="AO56" s="302"/>
      <c r="AP56" s="302"/>
      <c r="AQ56" s="82" t="s">
        <v>87</v>
      </c>
      <c r="AR56" s="46"/>
      <c r="AS56" s="83">
        <v>0</v>
      </c>
      <c r="AT56" s="84">
        <f t="shared" si="1"/>
        <v>0</v>
      </c>
      <c r="AU56" s="85">
        <f>'SO 01_A - Bourací a přípr...'!P96</f>
        <v>0</v>
      </c>
      <c r="AV56" s="84">
        <f>'SO 01_A - Bourací a přípr...'!J35</f>
        <v>0</v>
      </c>
      <c r="AW56" s="84">
        <f>'SO 01_A - Bourací a přípr...'!J36</f>
        <v>0</v>
      </c>
      <c r="AX56" s="84">
        <f>'SO 01_A - Bourací a přípr...'!J37</f>
        <v>0</v>
      </c>
      <c r="AY56" s="84">
        <f>'SO 01_A - Bourací a přípr...'!J38</f>
        <v>0</v>
      </c>
      <c r="AZ56" s="84">
        <f>'SO 01_A - Bourací a přípr...'!F35</f>
        <v>0</v>
      </c>
      <c r="BA56" s="84">
        <f>'SO 01_A - Bourací a přípr...'!F36</f>
        <v>0</v>
      </c>
      <c r="BB56" s="84">
        <f>'SO 01_A - Bourací a přípr...'!F37</f>
        <v>0</v>
      </c>
      <c r="BC56" s="84">
        <f>'SO 01_A - Bourací a přípr...'!F38</f>
        <v>0</v>
      </c>
      <c r="BD56" s="86">
        <f>'SO 01_A - Bourací a přípr...'!F39</f>
        <v>0</v>
      </c>
      <c r="BT56" s="26" t="s">
        <v>83</v>
      </c>
      <c r="BV56" s="26" t="s">
        <v>76</v>
      </c>
      <c r="BW56" s="26" t="s">
        <v>88</v>
      </c>
      <c r="BX56" s="26" t="s">
        <v>82</v>
      </c>
      <c r="CL56" s="26" t="s">
        <v>19</v>
      </c>
    </row>
    <row r="57" spans="1:91" s="3" customFormat="1" ht="23.25" customHeight="1">
      <c r="A57" s="81" t="s">
        <v>84</v>
      </c>
      <c r="B57" s="46"/>
      <c r="C57" s="9"/>
      <c r="D57" s="9"/>
      <c r="E57" s="303" t="s">
        <v>89</v>
      </c>
      <c r="F57" s="303"/>
      <c r="G57" s="303"/>
      <c r="H57" s="303"/>
      <c r="I57" s="303"/>
      <c r="J57" s="9"/>
      <c r="K57" s="303" t="s">
        <v>90</v>
      </c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1">
        <f>'SO 01_B - Stavební práce'!J32</f>
        <v>0</v>
      </c>
      <c r="AH57" s="302"/>
      <c r="AI57" s="302"/>
      <c r="AJ57" s="302"/>
      <c r="AK57" s="302"/>
      <c r="AL57" s="302"/>
      <c r="AM57" s="302"/>
      <c r="AN57" s="301">
        <f t="shared" si="0"/>
        <v>0</v>
      </c>
      <c r="AO57" s="302"/>
      <c r="AP57" s="302"/>
      <c r="AQ57" s="82" t="s">
        <v>87</v>
      </c>
      <c r="AR57" s="46"/>
      <c r="AS57" s="83">
        <v>0</v>
      </c>
      <c r="AT57" s="84">
        <f t="shared" si="1"/>
        <v>0</v>
      </c>
      <c r="AU57" s="85">
        <f>'SO 01_B - Stavební práce'!P102</f>
        <v>0</v>
      </c>
      <c r="AV57" s="84">
        <f>'SO 01_B - Stavební práce'!J35</f>
        <v>0</v>
      </c>
      <c r="AW57" s="84">
        <f>'SO 01_B - Stavební práce'!J36</f>
        <v>0</v>
      </c>
      <c r="AX57" s="84">
        <f>'SO 01_B - Stavební práce'!J37</f>
        <v>0</v>
      </c>
      <c r="AY57" s="84">
        <f>'SO 01_B - Stavební práce'!J38</f>
        <v>0</v>
      </c>
      <c r="AZ57" s="84">
        <f>'SO 01_B - Stavební práce'!F35</f>
        <v>0</v>
      </c>
      <c r="BA57" s="84">
        <f>'SO 01_B - Stavební práce'!F36</f>
        <v>0</v>
      </c>
      <c r="BB57" s="84">
        <f>'SO 01_B - Stavební práce'!F37</f>
        <v>0</v>
      </c>
      <c r="BC57" s="84">
        <f>'SO 01_B - Stavební práce'!F38</f>
        <v>0</v>
      </c>
      <c r="BD57" s="86">
        <f>'SO 01_B - Stavební práce'!F39</f>
        <v>0</v>
      </c>
      <c r="BT57" s="26" t="s">
        <v>83</v>
      </c>
      <c r="BV57" s="26" t="s">
        <v>76</v>
      </c>
      <c r="BW57" s="26" t="s">
        <v>91</v>
      </c>
      <c r="BX57" s="26" t="s">
        <v>82</v>
      </c>
      <c r="CL57" s="26" t="s">
        <v>19</v>
      </c>
    </row>
    <row r="58" spans="1:91" s="3" customFormat="1" ht="16.5" customHeight="1">
      <c r="A58" s="81" t="s">
        <v>84</v>
      </c>
      <c r="B58" s="46"/>
      <c r="C58" s="9"/>
      <c r="D58" s="9"/>
      <c r="E58" s="303" t="s">
        <v>92</v>
      </c>
      <c r="F58" s="303"/>
      <c r="G58" s="303"/>
      <c r="H58" s="303"/>
      <c r="I58" s="303"/>
      <c r="J58" s="9"/>
      <c r="K58" s="303" t="s">
        <v>93</v>
      </c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1">
        <f>'VOD - Vodovod'!J32</f>
        <v>0</v>
      </c>
      <c r="AH58" s="302"/>
      <c r="AI58" s="302"/>
      <c r="AJ58" s="302"/>
      <c r="AK58" s="302"/>
      <c r="AL58" s="302"/>
      <c r="AM58" s="302"/>
      <c r="AN58" s="301">
        <f t="shared" si="0"/>
        <v>0</v>
      </c>
      <c r="AO58" s="302"/>
      <c r="AP58" s="302"/>
      <c r="AQ58" s="82" t="s">
        <v>87</v>
      </c>
      <c r="AR58" s="46"/>
      <c r="AS58" s="83">
        <v>0</v>
      </c>
      <c r="AT58" s="84">
        <f t="shared" si="1"/>
        <v>0</v>
      </c>
      <c r="AU58" s="85">
        <f>'VOD - Vodovod'!P90</f>
        <v>0</v>
      </c>
      <c r="AV58" s="84">
        <f>'VOD - Vodovod'!J35</f>
        <v>0</v>
      </c>
      <c r="AW58" s="84">
        <f>'VOD - Vodovod'!J36</f>
        <v>0</v>
      </c>
      <c r="AX58" s="84">
        <f>'VOD - Vodovod'!J37</f>
        <v>0</v>
      </c>
      <c r="AY58" s="84">
        <f>'VOD - Vodovod'!J38</f>
        <v>0</v>
      </c>
      <c r="AZ58" s="84">
        <f>'VOD - Vodovod'!F35</f>
        <v>0</v>
      </c>
      <c r="BA58" s="84">
        <f>'VOD - Vodovod'!F36</f>
        <v>0</v>
      </c>
      <c r="BB58" s="84">
        <f>'VOD - Vodovod'!F37</f>
        <v>0</v>
      </c>
      <c r="BC58" s="84">
        <f>'VOD - Vodovod'!F38</f>
        <v>0</v>
      </c>
      <c r="BD58" s="86">
        <f>'VOD - Vodovod'!F39</f>
        <v>0</v>
      </c>
      <c r="BT58" s="26" t="s">
        <v>83</v>
      </c>
      <c r="BV58" s="26" t="s">
        <v>76</v>
      </c>
      <c r="BW58" s="26" t="s">
        <v>94</v>
      </c>
      <c r="BX58" s="26" t="s">
        <v>82</v>
      </c>
      <c r="CL58" s="26" t="s">
        <v>19</v>
      </c>
    </row>
    <row r="59" spans="1:91" s="3" customFormat="1" ht="16.5" customHeight="1">
      <c r="A59" s="81" t="s">
        <v>84</v>
      </c>
      <c r="B59" s="46"/>
      <c r="C59" s="9"/>
      <c r="D59" s="9"/>
      <c r="E59" s="303" t="s">
        <v>95</v>
      </c>
      <c r="F59" s="303"/>
      <c r="G59" s="303"/>
      <c r="H59" s="303"/>
      <c r="I59" s="303"/>
      <c r="J59" s="9"/>
      <c r="K59" s="303" t="s">
        <v>96</v>
      </c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1">
        <f>'KAN - Kanalizace'!J32</f>
        <v>0</v>
      </c>
      <c r="AH59" s="302"/>
      <c r="AI59" s="302"/>
      <c r="AJ59" s="302"/>
      <c r="AK59" s="302"/>
      <c r="AL59" s="302"/>
      <c r="AM59" s="302"/>
      <c r="AN59" s="301">
        <f t="shared" si="0"/>
        <v>0</v>
      </c>
      <c r="AO59" s="302"/>
      <c r="AP59" s="302"/>
      <c r="AQ59" s="82" t="s">
        <v>87</v>
      </c>
      <c r="AR59" s="46"/>
      <c r="AS59" s="83">
        <v>0</v>
      </c>
      <c r="AT59" s="84">
        <f t="shared" si="1"/>
        <v>0</v>
      </c>
      <c r="AU59" s="85">
        <f>'KAN - Kanalizace'!P91</f>
        <v>0</v>
      </c>
      <c r="AV59" s="84">
        <f>'KAN - Kanalizace'!J35</f>
        <v>0</v>
      </c>
      <c r="AW59" s="84">
        <f>'KAN - Kanalizace'!J36</f>
        <v>0</v>
      </c>
      <c r="AX59" s="84">
        <f>'KAN - Kanalizace'!J37</f>
        <v>0</v>
      </c>
      <c r="AY59" s="84">
        <f>'KAN - Kanalizace'!J38</f>
        <v>0</v>
      </c>
      <c r="AZ59" s="84">
        <f>'KAN - Kanalizace'!F35</f>
        <v>0</v>
      </c>
      <c r="BA59" s="84">
        <f>'KAN - Kanalizace'!F36</f>
        <v>0</v>
      </c>
      <c r="BB59" s="84">
        <f>'KAN - Kanalizace'!F37</f>
        <v>0</v>
      </c>
      <c r="BC59" s="84">
        <f>'KAN - Kanalizace'!F38</f>
        <v>0</v>
      </c>
      <c r="BD59" s="86">
        <f>'KAN - Kanalizace'!F39</f>
        <v>0</v>
      </c>
      <c r="BT59" s="26" t="s">
        <v>83</v>
      </c>
      <c r="BV59" s="26" t="s">
        <v>76</v>
      </c>
      <c r="BW59" s="26" t="s">
        <v>97</v>
      </c>
      <c r="BX59" s="26" t="s">
        <v>82</v>
      </c>
      <c r="CL59" s="26" t="s">
        <v>19</v>
      </c>
    </row>
    <row r="60" spans="1:91" s="3" customFormat="1" ht="16.5" customHeight="1">
      <c r="A60" s="81" t="s">
        <v>84</v>
      </c>
      <c r="B60" s="46"/>
      <c r="C60" s="9"/>
      <c r="D60" s="9"/>
      <c r="E60" s="303" t="s">
        <v>98</v>
      </c>
      <c r="F60" s="303"/>
      <c r="G60" s="303"/>
      <c r="H60" s="303"/>
      <c r="I60" s="303"/>
      <c r="J60" s="9"/>
      <c r="K60" s="303" t="s">
        <v>99</v>
      </c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1">
        <f>'VZT - Vzduchotechnika'!J32</f>
        <v>0</v>
      </c>
      <c r="AH60" s="302"/>
      <c r="AI60" s="302"/>
      <c r="AJ60" s="302"/>
      <c r="AK60" s="302"/>
      <c r="AL60" s="302"/>
      <c r="AM60" s="302"/>
      <c r="AN60" s="301">
        <f t="shared" si="0"/>
        <v>0</v>
      </c>
      <c r="AO60" s="302"/>
      <c r="AP60" s="302"/>
      <c r="AQ60" s="82" t="s">
        <v>87</v>
      </c>
      <c r="AR60" s="46"/>
      <c r="AS60" s="83">
        <v>0</v>
      </c>
      <c r="AT60" s="84">
        <f t="shared" si="1"/>
        <v>0</v>
      </c>
      <c r="AU60" s="85">
        <f>'VZT - Vzduchotechnika'!P89</f>
        <v>0</v>
      </c>
      <c r="AV60" s="84">
        <f>'VZT - Vzduchotechnika'!J35</f>
        <v>0</v>
      </c>
      <c r="AW60" s="84">
        <f>'VZT - Vzduchotechnika'!J36</f>
        <v>0</v>
      </c>
      <c r="AX60" s="84">
        <f>'VZT - Vzduchotechnika'!J37</f>
        <v>0</v>
      </c>
      <c r="AY60" s="84">
        <f>'VZT - Vzduchotechnika'!J38</f>
        <v>0</v>
      </c>
      <c r="AZ60" s="84">
        <f>'VZT - Vzduchotechnika'!F35</f>
        <v>0</v>
      </c>
      <c r="BA60" s="84">
        <f>'VZT - Vzduchotechnika'!F36</f>
        <v>0</v>
      </c>
      <c r="BB60" s="84">
        <f>'VZT - Vzduchotechnika'!F37</f>
        <v>0</v>
      </c>
      <c r="BC60" s="84">
        <f>'VZT - Vzduchotechnika'!F38</f>
        <v>0</v>
      </c>
      <c r="BD60" s="86">
        <f>'VZT - Vzduchotechnika'!F39</f>
        <v>0</v>
      </c>
      <c r="BT60" s="26" t="s">
        <v>83</v>
      </c>
      <c r="BV60" s="26" t="s">
        <v>76</v>
      </c>
      <c r="BW60" s="26" t="s">
        <v>100</v>
      </c>
      <c r="BX60" s="26" t="s">
        <v>82</v>
      </c>
      <c r="CL60" s="26" t="s">
        <v>19</v>
      </c>
    </row>
    <row r="61" spans="1:91" s="3" customFormat="1" ht="16.5" customHeight="1">
      <c r="A61" s="81" t="s">
        <v>84</v>
      </c>
      <c r="B61" s="46"/>
      <c r="C61" s="9"/>
      <c r="D61" s="9"/>
      <c r="E61" s="303" t="s">
        <v>101</v>
      </c>
      <c r="F61" s="303"/>
      <c r="G61" s="303"/>
      <c r="H61" s="303"/>
      <c r="I61" s="303"/>
      <c r="J61" s="9"/>
      <c r="K61" s="303" t="s">
        <v>102</v>
      </c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1">
        <f>'UT - Ústřední vytápění'!J32</f>
        <v>0</v>
      </c>
      <c r="AH61" s="302"/>
      <c r="AI61" s="302"/>
      <c r="AJ61" s="302"/>
      <c r="AK61" s="302"/>
      <c r="AL61" s="302"/>
      <c r="AM61" s="302"/>
      <c r="AN61" s="301">
        <f t="shared" si="0"/>
        <v>0</v>
      </c>
      <c r="AO61" s="302"/>
      <c r="AP61" s="302"/>
      <c r="AQ61" s="82" t="s">
        <v>87</v>
      </c>
      <c r="AR61" s="46"/>
      <c r="AS61" s="83">
        <v>0</v>
      </c>
      <c r="AT61" s="84">
        <f t="shared" si="1"/>
        <v>0</v>
      </c>
      <c r="AU61" s="85">
        <f>'UT - Ústřední vytápění'!P93</f>
        <v>0</v>
      </c>
      <c r="AV61" s="84">
        <f>'UT - Ústřední vytápění'!J35</f>
        <v>0</v>
      </c>
      <c r="AW61" s="84">
        <f>'UT - Ústřední vytápění'!J36</f>
        <v>0</v>
      </c>
      <c r="AX61" s="84">
        <f>'UT - Ústřední vytápění'!J37</f>
        <v>0</v>
      </c>
      <c r="AY61" s="84">
        <f>'UT - Ústřední vytápění'!J38</f>
        <v>0</v>
      </c>
      <c r="AZ61" s="84">
        <f>'UT - Ústřední vytápění'!F35</f>
        <v>0</v>
      </c>
      <c r="BA61" s="84">
        <f>'UT - Ústřední vytápění'!F36</f>
        <v>0</v>
      </c>
      <c r="BB61" s="84">
        <f>'UT - Ústřední vytápění'!F37</f>
        <v>0</v>
      </c>
      <c r="BC61" s="84">
        <f>'UT - Ústřední vytápění'!F38</f>
        <v>0</v>
      </c>
      <c r="BD61" s="86">
        <f>'UT - Ústřední vytápění'!F39</f>
        <v>0</v>
      </c>
      <c r="BT61" s="26" t="s">
        <v>83</v>
      </c>
      <c r="BV61" s="26" t="s">
        <v>76</v>
      </c>
      <c r="BW61" s="26" t="s">
        <v>103</v>
      </c>
      <c r="BX61" s="26" t="s">
        <v>82</v>
      </c>
      <c r="CL61" s="26" t="s">
        <v>19</v>
      </c>
    </row>
    <row r="62" spans="1:91" s="3" customFormat="1" ht="16.5" customHeight="1">
      <c r="A62" s="81" t="s">
        <v>84</v>
      </c>
      <c r="B62" s="46"/>
      <c r="C62" s="9"/>
      <c r="D62" s="9"/>
      <c r="E62" s="303" t="s">
        <v>104</v>
      </c>
      <c r="F62" s="303"/>
      <c r="G62" s="303"/>
      <c r="H62" s="303"/>
      <c r="I62" s="303"/>
      <c r="J62" s="9"/>
      <c r="K62" s="303" t="s">
        <v>105</v>
      </c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1">
        <f>'EL - Elektroinstalace'!J32</f>
        <v>0</v>
      </c>
      <c r="AH62" s="302"/>
      <c r="AI62" s="302"/>
      <c r="AJ62" s="302"/>
      <c r="AK62" s="302"/>
      <c r="AL62" s="302"/>
      <c r="AM62" s="302"/>
      <c r="AN62" s="301">
        <f t="shared" si="0"/>
        <v>0</v>
      </c>
      <c r="AO62" s="302"/>
      <c r="AP62" s="302"/>
      <c r="AQ62" s="82" t="s">
        <v>87</v>
      </c>
      <c r="AR62" s="46"/>
      <c r="AS62" s="83">
        <v>0</v>
      </c>
      <c r="AT62" s="84">
        <f t="shared" si="1"/>
        <v>0</v>
      </c>
      <c r="AU62" s="85">
        <f>'EL - Elektroinstalace'!P87</f>
        <v>0</v>
      </c>
      <c r="AV62" s="84">
        <f>'EL - Elektroinstalace'!J35</f>
        <v>0</v>
      </c>
      <c r="AW62" s="84">
        <f>'EL - Elektroinstalace'!J36</f>
        <v>0</v>
      </c>
      <c r="AX62" s="84">
        <f>'EL - Elektroinstalace'!J37</f>
        <v>0</v>
      </c>
      <c r="AY62" s="84">
        <f>'EL - Elektroinstalace'!J38</f>
        <v>0</v>
      </c>
      <c r="AZ62" s="84">
        <f>'EL - Elektroinstalace'!F35</f>
        <v>0</v>
      </c>
      <c r="BA62" s="84">
        <f>'EL - Elektroinstalace'!F36</f>
        <v>0</v>
      </c>
      <c r="BB62" s="84">
        <f>'EL - Elektroinstalace'!F37</f>
        <v>0</v>
      </c>
      <c r="BC62" s="84">
        <f>'EL - Elektroinstalace'!F38</f>
        <v>0</v>
      </c>
      <c r="BD62" s="86">
        <f>'EL - Elektroinstalace'!F39</f>
        <v>0</v>
      </c>
      <c r="BT62" s="26" t="s">
        <v>83</v>
      </c>
      <c r="BV62" s="26" t="s">
        <v>76</v>
      </c>
      <c r="BW62" s="26" t="s">
        <v>106</v>
      </c>
      <c r="BX62" s="26" t="s">
        <v>82</v>
      </c>
      <c r="CL62" s="26" t="s">
        <v>19</v>
      </c>
    </row>
    <row r="63" spans="1:91" s="6" customFormat="1" ht="16.5" customHeight="1">
      <c r="A63" s="81" t="s">
        <v>84</v>
      </c>
      <c r="B63" s="72"/>
      <c r="C63" s="73"/>
      <c r="D63" s="300" t="s">
        <v>107</v>
      </c>
      <c r="E63" s="300"/>
      <c r="F63" s="300"/>
      <c r="G63" s="300"/>
      <c r="H63" s="300"/>
      <c r="I63" s="74"/>
      <c r="J63" s="300" t="s">
        <v>108</v>
      </c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299">
        <f>'VRN - Vedlejší rozpočtové...'!J30</f>
        <v>0</v>
      </c>
      <c r="AH63" s="298"/>
      <c r="AI63" s="298"/>
      <c r="AJ63" s="298"/>
      <c r="AK63" s="298"/>
      <c r="AL63" s="298"/>
      <c r="AM63" s="298"/>
      <c r="AN63" s="299">
        <f t="shared" si="0"/>
        <v>0</v>
      </c>
      <c r="AO63" s="298"/>
      <c r="AP63" s="298"/>
      <c r="AQ63" s="75" t="s">
        <v>109</v>
      </c>
      <c r="AR63" s="72"/>
      <c r="AS63" s="87">
        <v>0</v>
      </c>
      <c r="AT63" s="88">
        <f t="shared" si="1"/>
        <v>0</v>
      </c>
      <c r="AU63" s="89">
        <f>'VRN - Vedlejší rozpočtové...'!P84</f>
        <v>0</v>
      </c>
      <c r="AV63" s="88">
        <f>'VRN - Vedlejší rozpočtové...'!J33</f>
        <v>0</v>
      </c>
      <c r="AW63" s="88">
        <f>'VRN - Vedlejší rozpočtové...'!J34</f>
        <v>0</v>
      </c>
      <c r="AX63" s="88">
        <f>'VRN - Vedlejší rozpočtové...'!J35</f>
        <v>0</v>
      </c>
      <c r="AY63" s="88">
        <f>'VRN - Vedlejší rozpočtové...'!J36</f>
        <v>0</v>
      </c>
      <c r="AZ63" s="88">
        <f>'VRN - Vedlejší rozpočtové...'!F33</f>
        <v>0</v>
      </c>
      <c r="BA63" s="88">
        <f>'VRN - Vedlejší rozpočtové...'!F34</f>
        <v>0</v>
      </c>
      <c r="BB63" s="88">
        <f>'VRN - Vedlejší rozpočtové...'!F35</f>
        <v>0</v>
      </c>
      <c r="BC63" s="88">
        <f>'VRN - Vedlejší rozpočtové...'!F36</f>
        <v>0</v>
      </c>
      <c r="BD63" s="90">
        <f>'VRN - Vedlejší rozpočtové...'!F37</f>
        <v>0</v>
      </c>
      <c r="BT63" s="80" t="s">
        <v>81</v>
      </c>
      <c r="BV63" s="80" t="s">
        <v>76</v>
      </c>
      <c r="BW63" s="80" t="s">
        <v>110</v>
      </c>
      <c r="BX63" s="80" t="s">
        <v>5</v>
      </c>
      <c r="CL63" s="80" t="s">
        <v>19</v>
      </c>
      <c r="CM63" s="80" t="s">
        <v>83</v>
      </c>
    </row>
    <row r="64" spans="1:91" s="1" customFormat="1" ht="30" customHeight="1">
      <c r="B64" s="33"/>
      <c r="AR64" s="33"/>
    </row>
    <row r="65" spans="2:44" s="1" customFormat="1" ht="6.95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33"/>
    </row>
  </sheetData>
  <sheetProtection algorithmName="SHA-512" hashValue="YR6+yF3uPy58WPH5QwoLMcLLL1eC19SDjKlCdJ+VoZNKa76KMY58+Q54WD6ye/6LOcWo9a30LXI58Upwfzro1g==" saltValue="g8HAK364VOnK2afbwDB0SJt49qh6uF94DUXorjMl6ez4T/JkhoVbdZ9lfcBcqKRDMCor9f3GEz72g4iZ+Dy5Wg==" spinCount="100000" sheet="1" objects="1" scenarios="1" formatColumns="0" formatRows="0"/>
  <mergeCells count="7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2:AP62"/>
    <mergeCell ref="AG62:AM62"/>
    <mergeCell ref="E62:I62"/>
    <mergeCell ref="K62:AF62"/>
    <mergeCell ref="AN63:AP63"/>
    <mergeCell ref="AG63:AM63"/>
    <mergeCell ref="D63:H63"/>
    <mergeCell ref="J63:AF63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G54:AM54"/>
    <mergeCell ref="AN54:AP54"/>
    <mergeCell ref="L45:AO45"/>
    <mergeCell ref="AM47:AN47"/>
    <mergeCell ref="AS49:AT51"/>
    <mergeCell ref="AM49:AP49"/>
    <mergeCell ref="AM50:AP50"/>
  </mergeCells>
  <hyperlinks>
    <hyperlink ref="A56" location="'SO 01_A - Bourací a přípr...'!C2" display="/" xr:uid="{00000000-0004-0000-0000-000000000000}"/>
    <hyperlink ref="A57" location="'SO 01_B - Stavební práce'!C2" display="/" xr:uid="{00000000-0004-0000-0000-000001000000}"/>
    <hyperlink ref="A58" location="'VOD - Vodovod'!C2" display="/" xr:uid="{00000000-0004-0000-0000-000002000000}"/>
    <hyperlink ref="A59" location="'KAN - Kanalizace'!C2" display="/" xr:uid="{00000000-0004-0000-0000-000003000000}"/>
    <hyperlink ref="A60" location="'VZT - Vzduchotechnika'!C2" display="/" xr:uid="{00000000-0004-0000-0000-000004000000}"/>
    <hyperlink ref="A61" location="'UT - Ústřední vytápění'!C2" display="/" xr:uid="{00000000-0004-0000-0000-000005000000}"/>
    <hyperlink ref="A62" location="'EL - Elektroinstalace'!C2" display="/" xr:uid="{00000000-0004-0000-0000-000006000000}"/>
    <hyperlink ref="A63" location="'VRN - Vedlejší rozpočtové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9" customWidth="1"/>
    <col min="2" max="2" width="1.6640625" style="199" customWidth="1"/>
    <col min="3" max="4" width="5" style="199" customWidth="1"/>
    <col min="5" max="5" width="11.6640625" style="199" customWidth="1"/>
    <col min="6" max="6" width="9.1640625" style="199" customWidth="1"/>
    <col min="7" max="7" width="5" style="199" customWidth="1"/>
    <col min="8" max="8" width="77.83203125" style="199" customWidth="1"/>
    <col min="9" max="10" width="20" style="199" customWidth="1"/>
    <col min="11" max="11" width="1.6640625" style="199" customWidth="1"/>
  </cols>
  <sheetData>
    <row r="1" spans="2:11" customFormat="1" ht="37.5" customHeight="1"/>
    <row r="2" spans="2:11" customFormat="1" ht="7.5" customHeight="1">
      <c r="B2" s="200"/>
      <c r="C2" s="201"/>
      <c r="D2" s="201"/>
      <c r="E2" s="201"/>
      <c r="F2" s="201"/>
      <c r="G2" s="201"/>
      <c r="H2" s="201"/>
      <c r="I2" s="201"/>
      <c r="J2" s="201"/>
      <c r="K2" s="202"/>
    </row>
    <row r="3" spans="2:11" s="16" customFormat="1" ht="45" customHeight="1">
      <c r="B3" s="203"/>
      <c r="C3" s="331" t="s">
        <v>2134</v>
      </c>
      <c r="D3" s="331"/>
      <c r="E3" s="331"/>
      <c r="F3" s="331"/>
      <c r="G3" s="331"/>
      <c r="H3" s="331"/>
      <c r="I3" s="331"/>
      <c r="J3" s="331"/>
      <c r="K3" s="204"/>
    </row>
    <row r="4" spans="2:11" customFormat="1" ht="25.5" customHeight="1">
      <c r="B4" s="205"/>
      <c r="C4" s="330" t="s">
        <v>2135</v>
      </c>
      <c r="D4" s="330"/>
      <c r="E4" s="330"/>
      <c r="F4" s="330"/>
      <c r="G4" s="330"/>
      <c r="H4" s="330"/>
      <c r="I4" s="330"/>
      <c r="J4" s="330"/>
      <c r="K4" s="206"/>
    </row>
    <row r="5" spans="2:11" customFormat="1" ht="5.25" customHeight="1">
      <c r="B5" s="205"/>
      <c r="C5" s="207"/>
      <c r="D5" s="207"/>
      <c r="E5" s="207"/>
      <c r="F5" s="207"/>
      <c r="G5" s="207"/>
      <c r="H5" s="207"/>
      <c r="I5" s="207"/>
      <c r="J5" s="207"/>
      <c r="K5" s="206"/>
    </row>
    <row r="6" spans="2:11" customFormat="1" ht="15" customHeight="1">
      <c r="B6" s="205"/>
      <c r="C6" s="329" t="s">
        <v>2136</v>
      </c>
      <c r="D6" s="329"/>
      <c r="E6" s="329"/>
      <c r="F6" s="329"/>
      <c r="G6" s="329"/>
      <c r="H6" s="329"/>
      <c r="I6" s="329"/>
      <c r="J6" s="329"/>
      <c r="K6" s="206"/>
    </row>
    <row r="7" spans="2:11" customFormat="1" ht="15" customHeight="1">
      <c r="B7" s="209"/>
      <c r="C7" s="329" t="s">
        <v>2137</v>
      </c>
      <c r="D7" s="329"/>
      <c r="E7" s="329"/>
      <c r="F7" s="329"/>
      <c r="G7" s="329"/>
      <c r="H7" s="329"/>
      <c r="I7" s="329"/>
      <c r="J7" s="329"/>
      <c r="K7" s="206"/>
    </row>
    <row r="8" spans="2:11" customFormat="1" ht="12.75" customHeight="1">
      <c r="B8" s="209"/>
      <c r="C8" s="208"/>
      <c r="D8" s="208"/>
      <c r="E8" s="208"/>
      <c r="F8" s="208"/>
      <c r="G8" s="208"/>
      <c r="H8" s="208"/>
      <c r="I8" s="208"/>
      <c r="J8" s="208"/>
      <c r="K8" s="206"/>
    </row>
    <row r="9" spans="2:11" customFormat="1" ht="15" customHeight="1">
      <c r="B9" s="209"/>
      <c r="C9" s="329" t="s">
        <v>2138</v>
      </c>
      <c r="D9" s="329"/>
      <c r="E9" s="329"/>
      <c r="F9" s="329"/>
      <c r="G9" s="329"/>
      <c r="H9" s="329"/>
      <c r="I9" s="329"/>
      <c r="J9" s="329"/>
      <c r="K9" s="206"/>
    </row>
    <row r="10" spans="2:11" customFormat="1" ht="15" customHeight="1">
      <c r="B10" s="209"/>
      <c r="C10" s="208"/>
      <c r="D10" s="329" t="s">
        <v>2139</v>
      </c>
      <c r="E10" s="329"/>
      <c r="F10" s="329"/>
      <c r="G10" s="329"/>
      <c r="H10" s="329"/>
      <c r="I10" s="329"/>
      <c r="J10" s="329"/>
      <c r="K10" s="206"/>
    </row>
    <row r="11" spans="2:11" customFormat="1" ht="15" customHeight="1">
      <c r="B11" s="209"/>
      <c r="C11" s="210"/>
      <c r="D11" s="329" t="s">
        <v>2140</v>
      </c>
      <c r="E11" s="329"/>
      <c r="F11" s="329"/>
      <c r="G11" s="329"/>
      <c r="H11" s="329"/>
      <c r="I11" s="329"/>
      <c r="J11" s="329"/>
      <c r="K11" s="206"/>
    </row>
    <row r="12" spans="2:11" customFormat="1" ht="15" customHeight="1">
      <c r="B12" s="209"/>
      <c r="C12" s="210"/>
      <c r="D12" s="208"/>
      <c r="E12" s="208"/>
      <c r="F12" s="208"/>
      <c r="G12" s="208"/>
      <c r="H12" s="208"/>
      <c r="I12" s="208"/>
      <c r="J12" s="208"/>
      <c r="K12" s="206"/>
    </row>
    <row r="13" spans="2:11" customFormat="1" ht="15" customHeight="1">
      <c r="B13" s="209"/>
      <c r="C13" s="210"/>
      <c r="D13" s="211" t="s">
        <v>2141</v>
      </c>
      <c r="E13" s="208"/>
      <c r="F13" s="208"/>
      <c r="G13" s="208"/>
      <c r="H13" s="208"/>
      <c r="I13" s="208"/>
      <c r="J13" s="208"/>
      <c r="K13" s="206"/>
    </row>
    <row r="14" spans="2:11" customFormat="1" ht="12.75" customHeight="1">
      <c r="B14" s="209"/>
      <c r="C14" s="210"/>
      <c r="D14" s="210"/>
      <c r="E14" s="210"/>
      <c r="F14" s="210"/>
      <c r="G14" s="210"/>
      <c r="H14" s="210"/>
      <c r="I14" s="210"/>
      <c r="J14" s="210"/>
      <c r="K14" s="206"/>
    </row>
    <row r="15" spans="2:11" customFormat="1" ht="15" customHeight="1">
      <c r="B15" s="209"/>
      <c r="C15" s="210"/>
      <c r="D15" s="329" t="s">
        <v>2142</v>
      </c>
      <c r="E15" s="329"/>
      <c r="F15" s="329"/>
      <c r="G15" s="329"/>
      <c r="H15" s="329"/>
      <c r="I15" s="329"/>
      <c r="J15" s="329"/>
      <c r="K15" s="206"/>
    </row>
    <row r="16" spans="2:11" customFormat="1" ht="15" customHeight="1">
      <c r="B16" s="209"/>
      <c r="C16" s="210"/>
      <c r="D16" s="329" t="s">
        <v>2143</v>
      </c>
      <c r="E16" s="329"/>
      <c r="F16" s="329"/>
      <c r="G16" s="329"/>
      <c r="H16" s="329"/>
      <c r="I16" s="329"/>
      <c r="J16" s="329"/>
      <c r="K16" s="206"/>
    </row>
    <row r="17" spans="2:11" customFormat="1" ht="15" customHeight="1">
      <c r="B17" s="209"/>
      <c r="C17" s="210"/>
      <c r="D17" s="329" t="s">
        <v>2144</v>
      </c>
      <c r="E17" s="329"/>
      <c r="F17" s="329"/>
      <c r="G17" s="329"/>
      <c r="H17" s="329"/>
      <c r="I17" s="329"/>
      <c r="J17" s="329"/>
      <c r="K17" s="206"/>
    </row>
    <row r="18" spans="2:11" customFormat="1" ht="15" customHeight="1">
      <c r="B18" s="209"/>
      <c r="C18" s="210"/>
      <c r="D18" s="210"/>
      <c r="E18" s="212" t="s">
        <v>80</v>
      </c>
      <c r="F18" s="329" t="s">
        <v>2145</v>
      </c>
      <c r="G18" s="329"/>
      <c r="H18" s="329"/>
      <c r="I18" s="329"/>
      <c r="J18" s="329"/>
      <c r="K18" s="206"/>
    </row>
    <row r="19" spans="2:11" customFormat="1" ht="15" customHeight="1">
      <c r="B19" s="209"/>
      <c r="C19" s="210"/>
      <c r="D19" s="210"/>
      <c r="E19" s="212" t="s">
        <v>2146</v>
      </c>
      <c r="F19" s="329" t="s">
        <v>2147</v>
      </c>
      <c r="G19" s="329"/>
      <c r="H19" s="329"/>
      <c r="I19" s="329"/>
      <c r="J19" s="329"/>
      <c r="K19" s="206"/>
    </row>
    <row r="20" spans="2:11" customFormat="1" ht="15" customHeight="1">
      <c r="B20" s="209"/>
      <c r="C20" s="210"/>
      <c r="D20" s="210"/>
      <c r="E20" s="212" t="s">
        <v>2148</v>
      </c>
      <c r="F20" s="329" t="s">
        <v>2149</v>
      </c>
      <c r="G20" s="329"/>
      <c r="H20" s="329"/>
      <c r="I20" s="329"/>
      <c r="J20" s="329"/>
      <c r="K20" s="206"/>
    </row>
    <row r="21" spans="2:11" customFormat="1" ht="15" customHeight="1">
      <c r="B21" s="209"/>
      <c r="C21" s="210"/>
      <c r="D21" s="210"/>
      <c r="E21" s="212" t="s">
        <v>109</v>
      </c>
      <c r="F21" s="329" t="s">
        <v>2150</v>
      </c>
      <c r="G21" s="329"/>
      <c r="H21" s="329"/>
      <c r="I21" s="329"/>
      <c r="J21" s="329"/>
      <c r="K21" s="206"/>
    </row>
    <row r="22" spans="2:11" customFormat="1" ht="15" customHeight="1">
      <c r="B22" s="209"/>
      <c r="C22" s="210"/>
      <c r="D22" s="210"/>
      <c r="E22" s="212" t="s">
        <v>2151</v>
      </c>
      <c r="F22" s="329" t="s">
        <v>1457</v>
      </c>
      <c r="G22" s="329"/>
      <c r="H22" s="329"/>
      <c r="I22" s="329"/>
      <c r="J22" s="329"/>
      <c r="K22" s="206"/>
    </row>
    <row r="23" spans="2:11" customFormat="1" ht="15" customHeight="1">
      <c r="B23" s="209"/>
      <c r="C23" s="210"/>
      <c r="D23" s="210"/>
      <c r="E23" s="212" t="s">
        <v>87</v>
      </c>
      <c r="F23" s="329" t="s">
        <v>2152</v>
      </c>
      <c r="G23" s="329"/>
      <c r="H23" s="329"/>
      <c r="I23" s="329"/>
      <c r="J23" s="329"/>
      <c r="K23" s="206"/>
    </row>
    <row r="24" spans="2:11" customFormat="1" ht="12.75" customHeight="1">
      <c r="B24" s="209"/>
      <c r="C24" s="210"/>
      <c r="D24" s="210"/>
      <c r="E24" s="210"/>
      <c r="F24" s="210"/>
      <c r="G24" s="210"/>
      <c r="H24" s="210"/>
      <c r="I24" s="210"/>
      <c r="J24" s="210"/>
      <c r="K24" s="206"/>
    </row>
    <row r="25" spans="2:11" customFormat="1" ht="15" customHeight="1">
      <c r="B25" s="209"/>
      <c r="C25" s="329" t="s">
        <v>2153</v>
      </c>
      <c r="D25" s="329"/>
      <c r="E25" s="329"/>
      <c r="F25" s="329"/>
      <c r="G25" s="329"/>
      <c r="H25" s="329"/>
      <c r="I25" s="329"/>
      <c r="J25" s="329"/>
      <c r="K25" s="206"/>
    </row>
    <row r="26" spans="2:11" customFormat="1" ht="15" customHeight="1">
      <c r="B26" s="209"/>
      <c r="C26" s="329" t="s">
        <v>2154</v>
      </c>
      <c r="D26" s="329"/>
      <c r="E26" s="329"/>
      <c r="F26" s="329"/>
      <c r="G26" s="329"/>
      <c r="H26" s="329"/>
      <c r="I26" s="329"/>
      <c r="J26" s="329"/>
      <c r="K26" s="206"/>
    </row>
    <row r="27" spans="2:11" customFormat="1" ht="15" customHeight="1">
      <c r="B27" s="209"/>
      <c r="C27" s="208"/>
      <c r="D27" s="329" t="s">
        <v>2155</v>
      </c>
      <c r="E27" s="329"/>
      <c r="F27" s="329"/>
      <c r="G27" s="329"/>
      <c r="H27" s="329"/>
      <c r="I27" s="329"/>
      <c r="J27" s="329"/>
      <c r="K27" s="206"/>
    </row>
    <row r="28" spans="2:11" customFormat="1" ht="15" customHeight="1">
      <c r="B28" s="209"/>
      <c r="C28" s="210"/>
      <c r="D28" s="329" t="s">
        <v>2156</v>
      </c>
      <c r="E28" s="329"/>
      <c r="F28" s="329"/>
      <c r="G28" s="329"/>
      <c r="H28" s="329"/>
      <c r="I28" s="329"/>
      <c r="J28" s="329"/>
      <c r="K28" s="206"/>
    </row>
    <row r="29" spans="2:11" customFormat="1" ht="12.75" customHeight="1">
      <c r="B29" s="209"/>
      <c r="C29" s="210"/>
      <c r="D29" s="210"/>
      <c r="E29" s="210"/>
      <c r="F29" s="210"/>
      <c r="G29" s="210"/>
      <c r="H29" s="210"/>
      <c r="I29" s="210"/>
      <c r="J29" s="210"/>
      <c r="K29" s="206"/>
    </row>
    <row r="30" spans="2:11" customFormat="1" ht="15" customHeight="1">
      <c r="B30" s="209"/>
      <c r="C30" s="210"/>
      <c r="D30" s="329" t="s">
        <v>2157</v>
      </c>
      <c r="E30" s="329"/>
      <c r="F30" s="329"/>
      <c r="G30" s="329"/>
      <c r="H30" s="329"/>
      <c r="I30" s="329"/>
      <c r="J30" s="329"/>
      <c r="K30" s="206"/>
    </row>
    <row r="31" spans="2:11" customFormat="1" ht="15" customHeight="1">
      <c r="B31" s="209"/>
      <c r="C31" s="210"/>
      <c r="D31" s="329" t="s">
        <v>2158</v>
      </c>
      <c r="E31" s="329"/>
      <c r="F31" s="329"/>
      <c r="G31" s="329"/>
      <c r="H31" s="329"/>
      <c r="I31" s="329"/>
      <c r="J31" s="329"/>
      <c r="K31" s="206"/>
    </row>
    <row r="32" spans="2:11" customFormat="1" ht="12.75" customHeight="1">
      <c r="B32" s="209"/>
      <c r="C32" s="210"/>
      <c r="D32" s="210"/>
      <c r="E32" s="210"/>
      <c r="F32" s="210"/>
      <c r="G32" s="210"/>
      <c r="H32" s="210"/>
      <c r="I32" s="210"/>
      <c r="J32" s="210"/>
      <c r="K32" s="206"/>
    </row>
    <row r="33" spans="2:11" customFormat="1" ht="15" customHeight="1">
      <c r="B33" s="209"/>
      <c r="C33" s="210"/>
      <c r="D33" s="329" t="s">
        <v>2159</v>
      </c>
      <c r="E33" s="329"/>
      <c r="F33" s="329"/>
      <c r="G33" s="329"/>
      <c r="H33" s="329"/>
      <c r="I33" s="329"/>
      <c r="J33" s="329"/>
      <c r="K33" s="206"/>
    </row>
    <row r="34" spans="2:11" customFormat="1" ht="15" customHeight="1">
      <c r="B34" s="209"/>
      <c r="C34" s="210"/>
      <c r="D34" s="329" t="s">
        <v>2160</v>
      </c>
      <c r="E34" s="329"/>
      <c r="F34" s="329"/>
      <c r="G34" s="329"/>
      <c r="H34" s="329"/>
      <c r="I34" s="329"/>
      <c r="J34" s="329"/>
      <c r="K34" s="206"/>
    </row>
    <row r="35" spans="2:11" customFormat="1" ht="15" customHeight="1">
      <c r="B35" s="209"/>
      <c r="C35" s="210"/>
      <c r="D35" s="329" t="s">
        <v>2161</v>
      </c>
      <c r="E35" s="329"/>
      <c r="F35" s="329"/>
      <c r="G35" s="329"/>
      <c r="H35" s="329"/>
      <c r="I35" s="329"/>
      <c r="J35" s="329"/>
      <c r="K35" s="206"/>
    </row>
    <row r="36" spans="2:11" customFormat="1" ht="15" customHeight="1">
      <c r="B36" s="209"/>
      <c r="C36" s="210"/>
      <c r="D36" s="208"/>
      <c r="E36" s="211" t="s">
        <v>132</v>
      </c>
      <c r="F36" s="208"/>
      <c r="G36" s="329" t="s">
        <v>2162</v>
      </c>
      <c r="H36" s="329"/>
      <c r="I36" s="329"/>
      <c r="J36" s="329"/>
      <c r="K36" s="206"/>
    </row>
    <row r="37" spans="2:11" customFormat="1" ht="30.75" customHeight="1">
      <c r="B37" s="209"/>
      <c r="C37" s="210"/>
      <c r="D37" s="208"/>
      <c r="E37" s="211" t="s">
        <v>2163</v>
      </c>
      <c r="F37" s="208"/>
      <c r="G37" s="329" t="s">
        <v>2164</v>
      </c>
      <c r="H37" s="329"/>
      <c r="I37" s="329"/>
      <c r="J37" s="329"/>
      <c r="K37" s="206"/>
    </row>
    <row r="38" spans="2:11" customFormat="1" ht="15" customHeight="1">
      <c r="B38" s="209"/>
      <c r="C38" s="210"/>
      <c r="D38" s="208"/>
      <c r="E38" s="211" t="s">
        <v>55</v>
      </c>
      <c r="F38" s="208"/>
      <c r="G38" s="329" t="s">
        <v>2165</v>
      </c>
      <c r="H38" s="329"/>
      <c r="I38" s="329"/>
      <c r="J38" s="329"/>
      <c r="K38" s="206"/>
    </row>
    <row r="39" spans="2:11" customFormat="1" ht="15" customHeight="1">
      <c r="B39" s="209"/>
      <c r="C39" s="210"/>
      <c r="D39" s="208"/>
      <c r="E39" s="211" t="s">
        <v>56</v>
      </c>
      <c r="F39" s="208"/>
      <c r="G39" s="329" t="s">
        <v>2166</v>
      </c>
      <c r="H39" s="329"/>
      <c r="I39" s="329"/>
      <c r="J39" s="329"/>
      <c r="K39" s="206"/>
    </row>
    <row r="40" spans="2:11" customFormat="1" ht="15" customHeight="1">
      <c r="B40" s="209"/>
      <c r="C40" s="210"/>
      <c r="D40" s="208"/>
      <c r="E40" s="211" t="s">
        <v>133</v>
      </c>
      <c r="F40" s="208"/>
      <c r="G40" s="329" t="s">
        <v>2167</v>
      </c>
      <c r="H40" s="329"/>
      <c r="I40" s="329"/>
      <c r="J40" s="329"/>
      <c r="K40" s="206"/>
    </row>
    <row r="41" spans="2:11" customFormat="1" ht="15" customHeight="1">
      <c r="B41" s="209"/>
      <c r="C41" s="210"/>
      <c r="D41" s="208"/>
      <c r="E41" s="211" t="s">
        <v>134</v>
      </c>
      <c r="F41" s="208"/>
      <c r="G41" s="329" t="s">
        <v>2168</v>
      </c>
      <c r="H41" s="329"/>
      <c r="I41" s="329"/>
      <c r="J41" s="329"/>
      <c r="K41" s="206"/>
    </row>
    <row r="42" spans="2:11" customFormat="1" ht="15" customHeight="1">
      <c r="B42" s="209"/>
      <c r="C42" s="210"/>
      <c r="D42" s="208"/>
      <c r="E42" s="211" t="s">
        <v>2169</v>
      </c>
      <c r="F42" s="208"/>
      <c r="G42" s="329" t="s">
        <v>2170</v>
      </c>
      <c r="H42" s="329"/>
      <c r="I42" s="329"/>
      <c r="J42" s="329"/>
      <c r="K42" s="206"/>
    </row>
    <row r="43" spans="2:11" customFormat="1" ht="15" customHeight="1">
      <c r="B43" s="209"/>
      <c r="C43" s="210"/>
      <c r="D43" s="208"/>
      <c r="E43" s="211"/>
      <c r="F43" s="208"/>
      <c r="G43" s="329" t="s">
        <v>2171</v>
      </c>
      <c r="H43" s="329"/>
      <c r="I43" s="329"/>
      <c r="J43" s="329"/>
      <c r="K43" s="206"/>
    </row>
    <row r="44" spans="2:11" customFormat="1" ht="15" customHeight="1">
      <c r="B44" s="209"/>
      <c r="C44" s="210"/>
      <c r="D44" s="208"/>
      <c r="E44" s="211" t="s">
        <v>2172</v>
      </c>
      <c r="F44" s="208"/>
      <c r="G44" s="329" t="s">
        <v>2173</v>
      </c>
      <c r="H44" s="329"/>
      <c r="I44" s="329"/>
      <c r="J44" s="329"/>
      <c r="K44" s="206"/>
    </row>
    <row r="45" spans="2:11" customFormat="1" ht="15" customHeight="1">
      <c r="B45" s="209"/>
      <c r="C45" s="210"/>
      <c r="D45" s="208"/>
      <c r="E45" s="211" t="s">
        <v>136</v>
      </c>
      <c r="F45" s="208"/>
      <c r="G45" s="329" t="s">
        <v>2174</v>
      </c>
      <c r="H45" s="329"/>
      <c r="I45" s="329"/>
      <c r="J45" s="329"/>
      <c r="K45" s="206"/>
    </row>
    <row r="46" spans="2:11" customFormat="1" ht="12.75" customHeight="1">
      <c r="B46" s="209"/>
      <c r="C46" s="210"/>
      <c r="D46" s="208"/>
      <c r="E46" s="208"/>
      <c r="F46" s="208"/>
      <c r="G46" s="208"/>
      <c r="H46" s="208"/>
      <c r="I46" s="208"/>
      <c r="J46" s="208"/>
      <c r="K46" s="206"/>
    </row>
    <row r="47" spans="2:11" customFormat="1" ht="15" customHeight="1">
      <c r="B47" s="209"/>
      <c r="C47" s="210"/>
      <c r="D47" s="329" t="s">
        <v>2175</v>
      </c>
      <c r="E47" s="329"/>
      <c r="F47" s="329"/>
      <c r="G47" s="329"/>
      <c r="H47" s="329"/>
      <c r="I47" s="329"/>
      <c r="J47" s="329"/>
      <c r="K47" s="206"/>
    </row>
    <row r="48" spans="2:11" customFormat="1" ht="15" customHeight="1">
      <c r="B48" s="209"/>
      <c r="C48" s="210"/>
      <c r="D48" s="210"/>
      <c r="E48" s="329" t="s">
        <v>2176</v>
      </c>
      <c r="F48" s="329"/>
      <c r="G48" s="329"/>
      <c r="H48" s="329"/>
      <c r="I48" s="329"/>
      <c r="J48" s="329"/>
      <c r="K48" s="206"/>
    </row>
    <row r="49" spans="2:11" customFormat="1" ht="15" customHeight="1">
      <c r="B49" s="209"/>
      <c r="C49" s="210"/>
      <c r="D49" s="210"/>
      <c r="E49" s="329" t="s">
        <v>2177</v>
      </c>
      <c r="F49" s="329"/>
      <c r="G49" s="329"/>
      <c r="H49" s="329"/>
      <c r="I49" s="329"/>
      <c r="J49" s="329"/>
      <c r="K49" s="206"/>
    </row>
    <row r="50" spans="2:11" customFormat="1" ht="15" customHeight="1">
      <c r="B50" s="209"/>
      <c r="C50" s="210"/>
      <c r="D50" s="210"/>
      <c r="E50" s="329" t="s">
        <v>2178</v>
      </c>
      <c r="F50" s="329"/>
      <c r="G50" s="329"/>
      <c r="H50" s="329"/>
      <c r="I50" s="329"/>
      <c r="J50" s="329"/>
      <c r="K50" s="206"/>
    </row>
    <row r="51" spans="2:11" customFormat="1" ht="15" customHeight="1">
      <c r="B51" s="209"/>
      <c r="C51" s="210"/>
      <c r="D51" s="329" t="s">
        <v>2179</v>
      </c>
      <c r="E51" s="329"/>
      <c r="F51" s="329"/>
      <c r="G51" s="329"/>
      <c r="H51" s="329"/>
      <c r="I51" s="329"/>
      <c r="J51" s="329"/>
      <c r="K51" s="206"/>
    </row>
    <row r="52" spans="2:11" customFormat="1" ht="25.5" customHeight="1">
      <c r="B52" s="205"/>
      <c r="C52" s="330" t="s">
        <v>2180</v>
      </c>
      <c r="D52" s="330"/>
      <c r="E52" s="330"/>
      <c r="F52" s="330"/>
      <c r="G52" s="330"/>
      <c r="H52" s="330"/>
      <c r="I52" s="330"/>
      <c r="J52" s="330"/>
      <c r="K52" s="206"/>
    </row>
    <row r="53" spans="2:11" customFormat="1" ht="5.25" customHeight="1">
      <c r="B53" s="205"/>
      <c r="C53" s="207"/>
      <c r="D53" s="207"/>
      <c r="E53" s="207"/>
      <c r="F53" s="207"/>
      <c r="G53" s="207"/>
      <c r="H53" s="207"/>
      <c r="I53" s="207"/>
      <c r="J53" s="207"/>
      <c r="K53" s="206"/>
    </row>
    <row r="54" spans="2:11" customFormat="1" ht="15" customHeight="1">
      <c r="B54" s="205"/>
      <c r="C54" s="329" t="s">
        <v>2181</v>
      </c>
      <c r="D54" s="329"/>
      <c r="E54" s="329"/>
      <c r="F54" s="329"/>
      <c r="G54" s="329"/>
      <c r="H54" s="329"/>
      <c r="I54" s="329"/>
      <c r="J54" s="329"/>
      <c r="K54" s="206"/>
    </row>
    <row r="55" spans="2:11" customFormat="1" ht="15" customHeight="1">
      <c r="B55" s="205"/>
      <c r="C55" s="329" t="s">
        <v>2182</v>
      </c>
      <c r="D55" s="329"/>
      <c r="E55" s="329"/>
      <c r="F55" s="329"/>
      <c r="G55" s="329"/>
      <c r="H55" s="329"/>
      <c r="I55" s="329"/>
      <c r="J55" s="329"/>
      <c r="K55" s="206"/>
    </row>
    <row r="56" spans="2:11" customFormat="1" ht="12.75" customHeight="1">
      <c r="B56" s="205"/>
      <c r="C56" s="208"/>
      <c r="D56" s="208"/>
      <c r="E56" s="208"/>
      <c r="F56" s="208"/>
      <c r="G56" s="208"/>
      <c r="H56" s="208"/>
      <c r="I56" s="208"/>
      <c r="J56" s="208"/>
      <c r="K56" s="206"/>
    </row>
    <row r="57" spans="2:11" customFormat="1" ht="15" customHeight="1">
      <c r="B57" s="205"/>
      <c r="C57" s="329" t="s">
        <v>2183</v>
      </c>
      <c r="D57" s="329"/>
      <c r="E57" s="329"/>
      <c r="F57" s="329"/>
      <c r="G57" s="329"/>
      <c r="H57" s="329"/>
      <c r="I57" s="329"/>
      <c r="J57" s="329"/>
      <c r="K57" s="206"/>
    </row>
    <row r="58" spans="2:11" customFormat="1" ht="15" customHeight="1">
      <c r="B58" s="205"/>
      <c r="C58" s="210"/>
      <c r="D58" s="329" t="s">
        <v>2184</v>
      </c>
      <c r="E58" s="329"/>
      <c r="F58" s="329"/>
      <c r="G58" s="329"/>
      <c r="H58" s="329"/>
      <c r="I58" s="329"/>
      <c r="J58" s="329"/>
      <c r="K58" s="206"/>
    </row>
    <row r="59" spans="2:11" customFormat="1" ht="15" customHeight="1">
      <c r="B59" s="205"/>
      <c r="C59" s="210"/>
      <c r="D59" s="329" t="s">
        <v>2185</v>
      </c>
      <c r="E59" s="329"/>
      <c r="F59" s="329"/>
      <c r="G59" s="329"/>
      <c r="H59" s="329"/>
      <c r="I59" s="329"/>
      <c r="J59" s="329"/>
      <c r="K59" s="206"/>
    </row>
    <row r="60" spans="2:11" customFormat="1" ht="15" customHeight="1">
      <c r="B60" s="205"/>
      <c r="C60" s="210"/>
      <c r="D60" s="329" t="s">
        <v>2186</v>
      </c>
      <c r="E60" s="329"/>
      <c r="F60" s="329"/>
      <c r="G60" s="329"/>
      <c r="H60" s="329"/>
      <c r="I60" s="329"/>
      <c r="J60" s="329"/>
      <c r="K60" s="206"/>
    </row>
    <row r="61" spans="2:11" customFormat="1" ht="15" customHeight="1">
      <c r="B61" s="205"/>
      <c r="C61" s="210"/>
      <c r="D61" s="329" t="s">
        <v>2187</v>
      </c>
      <c r="E61" s="329"/>
      <c r="F61" s="329"/>
      <c r="G61" s="329"/>
      <c r="H61" s="329"/>
      <c r="I61" s="329"/>
      <c r="J61" s="329"/>
      <c r="K61" s="206"/>
    </row>
    <row r="62" spans="2:11" customFormat="1" ht="15" customHeight="1">
      <c r="B62" s="205"/>
      <c r="C62" s="210"/>
      <c r="D62" s="332" t="s">
        <v>2188</v>
      </c>
      <c r="E62" s="332"/>
      <c r="F62" s="332"/>
      <c r="G62" s="332"/>
      <c r="H62" s="332"/>
      <c r="I62" s="332"/>
      <c r="J62" s="332"/>
      <c r="K62" s="206"/>
    </row>
    <row r="63" spans="2:11" customFormat="1" ht="15" customHeight="1">
      <c r="B63" s="205"/>
      <c r="C63" s="210"/>
      <c r="D63" s="329" t="s">
        <v>2189</v>
      </c>
      <c r="E63" s="329"/>
      <c r="F63" s="329"/>
      <c r="G63" s="329"/>
      <c r="H63" s="329"/>
      <c r="I63" s="329"/>
      <c r="J63" s="329"/>
      <c r="K63" s="206"/>
    </row>
    <row r="64" spans="2:11" customFormat="1" ht="12.75" customHeight="1">
      <c r="B64" s="205"/>
      <c r="C64" s="210"/>
      <c r="D64" s="210"/>
      <c r="E64" s="213"/>
      <c r="F64" s="210"/>
      <c r="G64" s="210"/>
      <c r="H64" s="210"/>
      <c r="I64" s="210"/>
      <c r="J64" s="210"/>
      <c r="K64" s="206"/>
    </row>
    <row r="65" spans="2:11" customFormat="1" ht="15" customHeight="1">
      <c r="B65" s="205"/>
      <c r="C65" s="210"/>
      <c r="D65" s="329" t="s">
        <v>2190</v>
      </c>
      <c r="E65" s="329"/>
      <c r="F65" s="329"/>
      <c r="G65" s="329"/>
      <c r="H65" s="329"/>
      <c r="I65" s="329"/>
      <c r="J65" s="329"/>
      <c r="K65" s="206"/>
    </row>
    <row r="66" spans="2:11" customFormat="1" ht="15" customHeight="1">
      <c r="B66" s="205"/>
      <c r="C66" s="210"/>
      <c r="D66" s="332" t="s">
        <v>2191</v>
      </c>
      <c r="E66" s="332"/>
      <c r="F66" s="332"/>
      <c r="G66" s="332"/>
      <c r="H66" s="332"/>
      <c r="I66" s="332"/>
      <c r="J66" s="332"/>
      <c r="K66" s="206"/>
    </row>
    <row r="67" spans="2:11" customFormat="1" ht="15" customHeight="1">
      <c r="B67" s="205"/>
      <c r="C67" s="210"/>
      <c r="D67" s="329" t="s">
        <v>2192</v>
      </c>
      <c r="E67" s="329"/>
      <c r="F67" s="329"/>
      <c r="G67" s="329"/>
      <c r="H67" s="329"/>
      <c r="I67" s="329"/>
      <c r="J67" s="329"/>
      <c r="K67" s="206"/>
    </row>
    <row r="68" spans="2:11" customFormat="1" ht="15" customHeight="1">
      <c r="B68" s="205"/>
      <c r="C68" s="210"/>
      <c r="D68" s="329" t="s">
        <v>2193</v>
      </c>
      <c r="E68" s="329"/>
      <c r="F68" s="329"/>
      <c r="G68" s="329"/>
      <c r="H68" s="329"/>
      <c r="I68" s="329"/>
      <c r="J68" s="329"/>
      <c r="K68" s="206"/>
    </row>
    <row r="69" spans="2:11" customFormat="1" ht="15" customHeight="1">
      <c r="B69" s="205"/>
      <c r="C69" s="210"/>
      <c r="D69" s="329" t="s">
        <v>2194</v>
      </c>
      <c r="E69" s="329"/>
      <c r="F69" s="329"/>
      <c r="G69" s="329"/>
      <c r="H69" s="329"/>
      <c r="I69" s="329"/>
      <c r="J69" s="329"/>
      <c r="K69" s="206"/>
    </row>
    <row r="70" spans="2:11" customFormat="1" ht="15" customHeight="1">
      <c r="B70" s="205"/>
      <c r="C70" s="210"/>
      <c r="D70" s="329" t="s">
        <v>2195</v>
      </c>
      <c r="E70" s="329"/>
      <c r="F70" s="329"/>
      <c r="G70" s="329"/>
      <c r="H70" s="329"/>
      <c r="I70" s="329"/>
      <c r="J70" s="329"/>
      <c r="K70" s="206"/>
    </row>
    <row r="71" spans="2:11" customFormat="1" ht="12.75" customHeight="1">
      <c r="B71" s="214"/>
      <c r="C71" s="215"/>
      <c r="D71" s="215"/>
      <c r="E71" s="215"/>
      <c r="F71" s="215"/>
      <c r="G71" s="215"/>
      <c r="H71" s="215"/>
      <c r="I71" s="215"/>
      <c r="J71" s="215"/>
      <c r="K71" s="216"/>
    </row>
    <row r="72" spans="2:11" customFormat="1" ht="18.75" customHeight="1">
      <c r="B72" s="217"/>
      <c r="C72" s="217"/>
      <c r="D72" s="217"/>
      <c r="E72" s="217"/>
      <c r="F72" s="217"/>
      <c r="G72" s="217"/>
      <c r="H72" s="217"/>
      <c r="I72" s="217"/>
      <c r="J72" s="217"/>
      <c r="K72" s="218"/>
    </row>
    <row r="73" spans="2:11" customFormat="1" ht="18.75" customHeight="1">
      <c r="B73" s="218"/>
      <c r="C73" s="218"/>
      <c r="D73" s="218"/>
      <c r="E73" s="218"/>
      <c r="F73" s="218"/>
      <c r="G73" s="218"/>
      <c r="H73" s="218"/>
      <c r="I73" s="218"/>
      <c r="J73" s="218"/>
      <c r="K73" s="218"/>
    </row>
    <row r="74" spans="2:11" customFormat="1" ht="7.5" customHeight="1">
      <c r="B74" s="219"/>
      <c r="C74" s="220"/>
      <c r="D74" s="220"/>
      <c r="E74" s="220"/>
      <c r="F74" s="220"/>
      <c r="G74" s="220"/>
      <c r="H74" s="220"/>
      <c r="I74" s="220"/>
      <c r="J74" s="220"/>
      <c r="K74" s="221"/>
    </row>
    <row r="75" spans="2:11" customFormat="1" ht="45" customHeight="1">
      <c r="B75" s="222"/>
      <c r="C75" s="333" t="s">
        <v>2196</v>
      </c>
      <c r="D75" s="333"/>
      <c r="E75" s="333"/>
      <c r="F75" s="333"/>
      <c r="G75" s="333"/>
      <c r="H75" s="333"/>
      <c r="I75" s="333"/>
      <c r="J75" s="333"/>
      <c r="K75" s="223"/>
    </row>
    <row r="76" spans="2:11" customFormat="1" ht="17.25" customHeight="1">
      <c r="B76" s="222"/>
      <c r="C76" s="224" t="s">
        <v>2197</v>
      </c>
      <c r="D76" s="224"/>
      <c r="E76" s="224"/>
      <c r="F76" s="224" t="s">
        <v>2198</v>
      </c>
      <c r="G76" s="225"/>
      <c r="H76" s="224" t="s">
        <v>56</v>
      </c>
      <c r="I76" s="224" t="s">
        <v>59</v>
      </c>
      <c r="J76" s="224" t="s">
        <v>2199</v>
      </c>
      <c r="K76" s="223"/>
    </row>
    <row r="77" spans="2:11" customFormat="1" ht="17.25" customHeight="1">
      <c r="B77" s="222"/>
      <c r="C77" s="226" t="s">
        <v>2200</v>
      </c>
      <c r="D77" s="226"/>
      <c r="E77" s="226"/>
      <c r="F77" s="227" t="s">
        <v>2201</v>
      </c>
      <c r="G77" s="228"/>
      <c r="H77" s="226"/>
      <c r="I77" s="226"/>
      <c r="J77" s="226" t="s">
        <v>2202</v>
      </c>
      <c r="K77" s="223"/>
    </row>
    <row r="78" spans="2:11" customFormat="1" ht="5.25" customHeight="1">
      <c r="B78" s="222"/>
      <c r="C78" s="229"/>
      <c r="D78" s="229"/>
      <c r="E78" s="229"/>
      <c r="F78" s="229"/>
      <c r="G78" s="230"/>
      <c r="H78" s="229"/>
      <c r="I78" s="229"/>
      <c r="J78" s="229"/>
      <c r="K78" s="223"/>
    </row>
    <row r="79" spans="2:11" customFormat="1" ht="15" customHeight="1">
      <c r="B79" s="222"/>
      <c r="C79" s="211" t="s">
        <v>55</v>
      </c>
      <c r="D79" s="231"/>
      <c r="E79" s="231"/>
      <c r="F79" s="232" t="s">
        <v>2203</v>
      </c>
      <c r="G79" s="233"/>
      <c r="H79" s="211" t="s">
        <v>2204</v>
      </c>
      <c r="I79" s="211" t="s">
        <v>2205</v>
      </c>
      <c r="J79" s="211">
        <v>20</v>
      </c>
      <c r="K79" s="223"/>
    </row>
    <row r="80" spans="2:11" customFormat="1" ht="15" customHeight="1">
      <c r="B80" s="222"/>
      <c r="C80" s="211" t="s">
        <v>2206</v>
      </c>
      <c r="D80" s="211"/>
      <c r="E80" s="211"/>
      <c r="F80" s="232" t="s">
        <v>2203</v>
      </c>
      <c r="G80" s="233"/>
      <c r="H80" s="211" t="s">
        <v>2207</v>
      </c>
      <c r="I80" s="211" t="s">
        <v>2205</v>
      </c>
      <c r="J80" s="211">
        <v>120</v>
      </c>
      <c r="K80" s="223"/>
    </row>
    <row r="81" spans="2:11" customFormat="1" ht="15" customHeight="1">
      <c r="B81" s="234"/>
      <c r="C81" s="211" t="s">
        <v>2208</v>
      </c>
      <c r="D81" s="211"/>
      <c r="E81" s="211"/>
      <c r="F81" s="232" t="s">
        <v>2209</v>
      </c>
      <c r="G81" s="233"/>
      <c r="H81" s="211" t="s">
        <v>2210</v>
      </c>
      <c r="I81" s="211" t="s">
        <v>2205</v>
      </c>
      <c r="J81" s="211">
        <v>50</v>
      </c>
      <c r="K81" s="223"/>
    </row>
    <row r="82" spans="2:11" customFormat="1" ht="15" customHeight="1">
      <c r="B82" s="234"/>
      <c r="C82" s="211" t="s">
        <v>2211</v>
      </c>
      <c r="D82" s="211"/>
      <c r="E82" s="211"/>
      <c r="F82" s="232" t="s">
        <v>2203</v>
      </c>
      <c r="G82" s="233"/>
      <c r="H82" s="211" t="s">
        <v>2212</v>
      </c>
      <c r="I82" s="211" t="s">
        <v>2213</v>
      </c>
      <c r="J82" s="211"/>
      <c r="K82" s="223"/>
    </row>
    <row r="83" spans="2:11" customFormat="1" ht="15" customHeight="1">
      <c r="B83" s="234"/>
      <c r="C83" s="211" t="s">
        <v>2214</v>
      </c>
      <c r="D83" s="211"/>
      <c r="E83" s="211"/>
      <c r="F83" s="232" t="s">
        <v>2209</v>
      </c>
      <c r="G83" s="211"/>
      <c r="H83" s="211" t="s">
        <v>2215</v>
      </c>
      <c r="I83" s="211" t="s">
        <v>2205</v>
      </c>
      <c r="J83" s="211">
        <v>15</v>
      </c>
      <c r="K83" s="223"/>
    </row>
    <row r="84" spans="2:11" customFormat="1" ht="15" customHeight="1">
      <c r="B84" s="234"/>
      <c r="C84" s="211" t="s">
        <v>2216</v>
      </c>
      <c r="D84" s="211"/>
      <c r="E84" s="211"/>
      <c r="F84" s="232" t="s">
        <v>2209</v>
      </c>
      <c r="G84" s="211"/>
      <c r="H84" s="211" t="s">
        <v>2217</v>
      </c>
      <c r="I84" s="211" t="s">
        <v>2205</v>
      </c>
      <c r="J84" s="211">
        <v>15</v>
      </c>
      <c r="K84" s="223"/>
    </row>
    <row r="85" spans="2:11" customFormat="1" ht="15" customHeight="1">
      <c r="B85" s="234"/>
      <c r="C85" s="211" t="s">
        <v>2218</v>
      </c>
      <c r="D85" s="211"/>
      <c r="E85" s="211"/>
      <c r="F85" s="232" t="s">
        <v>2209</v>
      </c>
      <c r="G85" s="211"/>
      <c r="H85" s="211" t="s">
        <v>2219</v>
      </c>
      <c r="I85" s="211" t="s">
        <v>2205</v>
      </c>
      <c r="J85" s="211">
        <v>20</v>
      </c>
      <c r="K85" s="223"/>
    </row>
    <row r="86" spans="2:11" customFormat="1" ht="15" customHeight="1">
      <c r="B86" s="234"/>
      <c r="C86" s="211" t="s">
        <v>2220</v>
      </c>
      <c r="D86" s="211"/>
      <c r="E86" s="211"/>
      <c r="F86" s="232" t="s">
        <v>2209</v>
      </c>
      <c r="G86" s="211"/>
      <c r="H86" s="211" t="s">
        <v>2221</v>
      </c>
      <c r="I86" s="211" t="s">
        <v>2205</v>
      </c>
      <c r="J86" s="211">
        <v>20</v>
      </c>
      <c r="K86" s="223"/>
    </row>
    <row r="87" spans="2:11" customFormat="1" ht="15" customHeight="1">
      <c r="B87" s="234"/>
      <c r="C87" s="211" t="s">
        <v>2222</v>
      </c>
      <c r="D87" s="211"/>
      <c r="E87" s="211"/>
      <c r="F87" s="232" t="s">
        <v>2209</v>
      </c>
      <c r="G87" s="233"/>
      <c r="H87" s="211" t="s">
        <v>2223</v>
      </c>
      <c r="I87" s="211" t="s">
        <v>2205</v>
      </c>
      <c r="J87" s="211">
        <v>50</v>
      </c>
      <c r="K87" s="223"/>
    </row>
    <row r="88" spans="2:11" customFormat="1" ht="15" customHeight="1">
      <c r="B88" s="234"/>
      <c r="C88" s="211" t="s">
        <v>2224</v>
      </c>
      <c r="D88" s="211"/>
      <c r="E88" s="211"/>
      <c r="F88" s="232" t="s">
        <v>2209</v>
      </c>
      <c r="G88" s="233"/>
      <c r="H88" s="211" t="s">
        <v>2225</v>
      </c>
      <c r="I88" s="211" t="s">
        <v>2205</v>
      </c>
      <c r="J88" s="211">
        <v>20</v>
      </c>
      <c r="K88" s="223"/>
    </row>
    <row r="89" spans="2:11" customFormat="1" ht="15" customHeight="1">
      <c r="B89" s="234"/>
      <c r="C89" s="211" t="s">
        <v>2226</v>
      </c>
      <c r="D89" s="211"/>
      <c r="E89" s="211"/>
      <c r="F89" s="232" t="s">
        <v>2209</v>
      </c>
      <c r="G89" s="233"/>
      <c r="H89" s="211" t="s">
        <v>2227</v>
      </c>
      <c r="I89" s="211" t="s">
        <v>2205</v>
      </c>
      <c r="J89" s="211">
        <v>20</v>
      </c>
      <c r="K89" s="223"/>
    </row>
    <row r="90" spans="2:11" customFormat="1" ht="15" customHeight="1">
      <c r="B90" s="234"/>
      <c r="C90" s="211" t="s">
        <v>2228</v>
      </c>
      <c r="D90" s="211"/>
      <c r="E90" s="211"/>
      <c r="F90" s="232" t="s">
        <v>2209</v>
      </c>
      <c r="G90" s="233"/>
      <c r="H90" s="211" t="s">
        <v>2229</v>
      </c>
      <c r="I90" s="211" t="s">
        <v>2205</v>
      </c>
      <c r="J90" s="211">
        <v>50</v>
      </c>
      <c r="K90" s="223"/>
    </row>
    <row r="91" spans="2:11" customFormat="1" ht="15" customHeight="1">
      <c r="B91" s="234"/>
      <c r="C91" s="211" t="s">
        <v>2230</v>
      </c>
      <c r="D91" s="211"/>
      <c r="E91" s="211"/>
      <c r="F91" s="232" t="s">
        <v>2209</v>
      </c>
      <c r="G91" s="233"/>
      <c r="H91" s="211" t="s">
        <v>2230</v>
      </c>
      <c r="I91" s="211" t="s">
        <v>2205</v>
      </c>
      <c r="J91" s="211">
        <v>50</v>
      </c>
      <c r="K91" s="223"/>
    </row>
    <row r="92" spans="2:11" customFormat="1" ht="15" customHeight="1">
      <c r="B92" s="234"/>
      <c r="C92" s="211" t="s">
        <v>2231</v>
      </c>
      <c r="D92" s="211"/>
      <c r="E92" s="211"/>
      <c r="F92" s="232" t="s">
        <v>2209</v>
      </c>
      <c r="G92" s="233"/>
      <c r="H92" s="211" t="s">
        <v>2232</v>
      </c>
      <c r="I92" s="211" t="s">
        <v>2205</v>
      </c>
      <c r="J92" s="211">
        <v>255</v>
      </c>
      <c r="K92" s="223"/>
    </row>
    <row r="93" spans="2:11" customFormat="1" ht="15" customHeight="1">
      <c r="B93" s="234"/>
      <c r="C93" s="211" t="s">
        <v>2233</v>
      </c>
      <c r="D93" s="211"/>
      <c r="E93" s="211"/>
      <c r="F93" s="232" t="s">
        <v>2203</v>
      </c>
      <c r="G93" s="233"/>
      <c r="H93" s="211" t="s">
        <v>2234</v>
      </c>
      <c r="I93" s="211" t="s">
        <v>2235</v>
      </c>
      <c r="J93" s="211"/>
      <c r="K93" s="223"/>
    </row>
    <row r="94" spans="2:11" customFormat="1" ht="15" customHeight="1">
      <c r="B94" s="234"/>
      <c r="C94" s="211" t="s">
        <v>2236</v>
      </c>
      <c r="D94" s="211"/>
      <c r="E94" s="211"/>
      <c r="F94" s="232" t="s">
        <v>2203</v>
      </c>
      <c r="G94" s="233"/>
      <c r="H94" s="211" t="s">
        <v>2237</v>
      </c>
      <c r="I94" s="211" t="s">
        <v>2238</v>
      </c>
      <c r="J94" s="211"/>
      <c r="K94" s="223"/>
    </row>
    <row r="95" spans="2:11" customFormat="1" ht="15" customHeight="1">
      <c r="B95" s="234"/>
      <c r="C95" s="211" t="s">
        <v>2239</v>
      </c>
      <c r="D95" s="211"/>
      <c r="E95" s="211"/>
      <c r="F95" s="232" t="s">
        <v>2203</v>
      </c>
      <c r="G95" s="233"/>
      <c r="H95" s="211" t="s">
        <v>2239</v>
      </c>
      <c r="I95" s="211" t="s">
        <v>2238</v>
      </c>
      <c r="J95" s="211"/>
      <c r="K95" s="223"/>
    </row>
    <row r="96" spans="2:11" customFormat="1" ht="15" customHeight="1">
      <c r="B96" s="234"/>
      <c r="C96" s="211" t="s">
        <v>40</v>
      </c>
      <c r="D96" s="211"/>
      <c r="E96" s="211"/>
      <c r="F96" s="232" t="s">
        <v>2203</v>
      </c>
      <c r="G96" s="233"/>
      <c r="H96" s="211" t="s">
        <v>2240</v>
      </c>
      <c r="I96" s="211" t="s">
        <v>2238</v>
      </c>
      <c r="J96" s="211"/>
      <c r="K96" s="223"/>
    </row>
    <row r="97" spans="2:11" customFormat="1" ht="15" customHeight="1">
      <c r="B97" s="234"/>
      <c r="C97" s="211" t="s">
        <v>50</v>
      </c>
      <c r="D97" s="211"/>
      <c r="E97" s="211"/>
      <c r="F97" s="232" t="s">
        <v>2203</v>
      </c>
      <c r="G97" s="233"/>
      <c r="H97" s="211" t="s">
        <v>2241</v>
      </c>
      <c r="I97" s="211" t="s">
        <v>2238</v>
      </c>
      <c r="J97" s="211"/>
      <c r="K97" s="223"/>
    </row>
    <row r="98" spans="2:11" customFormat="1" ht="15" customHeight="1">
      <c r="B98" s="235"/>
      <c r="C98" s="236"/>
      <c r="D98" s="236"/>
      <c r="E98" s="236"/>
      <c r="F98" s="236"/>
      <c r="G98" s="236"/>
      <c r="H98" s="236"/>
      <c r="I98" s="236"/>
      <c r="J98" s="236"/>
      <c r="K98" s="237"/>
    </row>
    <row r="99" spans="2:11" customFormat="1" ht="18.75" customHeight="1">
      <c r="B99" s="238"/>
      <c r="C99" s="239"/>
      <c r="D99" s="239"/>
      <c r="E99" s="239"/>
      <c r="F99" s="239"/>
      <c r="G99" s="239"/>
      <c r="H99" s="239"/>
      <c r="I99" s="239"/>
      <c r="J99" s="239"/>
      <c r="K99" s="238"/>
    </row>
    <row r="100" spans="2:11" customFormat="1" ht="18.75" customHeight="1"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</row>
    <row r="101" spans="2:11" customFormat="1" ht="7.5" customHeight="1">
      <c r="B101" s="219"/>
      <c r="C101" s="220"/>
      <c r="D101" s="220"/>
      <c r="E101" s="220"/>
      <c r="F101" s="220"/>
      <c r="G101" s="220"/>
      <c r="H101" s="220"/>
      <c r="I101" s="220"/>
      <c r="J101" s="220"/>
      <c r="K101" s="221"/>
    </row>
    <row r="102" spans="2:11" customFormat="1" ht="45" customHeight="1">
      <c r="B102" s="222"/>
      <c r="C102" s="333" t="s">
        <v>2242</v>
      </c>
      <c r="D102" s="333"/>
      <c r="E102" s="333"/>
      <c r="F102" s="333"/>
      <c r="G102" s="333"/>
      <c r="H102" s="333"/>
      <c r="I102" s="333"/>
      <c r="J102" s="333"/>
      <c r="K102" s="223"/>
    </row>
    <row r="103" spans="2:11" customFormat="1" ht="17.25" customHeight="1">
      <c r="B103" s="222"/>
      <c r="C103" s="224" t="s">
        <v>2197</v>
      </c>
      <c r="D103" s="224"/>
      <c r="E103" s="224"/>
      <c r="F103" s="224" t="s">
        <v>2198</v>
      </c>
      <c r="G103" s="225"/>
      <c r="H103" s="224" t="s">
        <v>56</v>
      </c>
      <c r="I103" s="224" t="s">
        <v>59</v>
      </c>
      <c r="J103" s="224" t="s">
        <v>2199</v>
      </c>
      <c r="K103" s="223"/>
    </row>
    <row r="104" spans="2:11" customFormat="1" ht="17.25" customHeight="1">
      <c r="B104" s="222"/>
      <c r="C104" s="226" t="s">
        <v>2200</v>
      </c>
      <c r="D104" s="226"/>
      <c r="E104" s="226"/>
      <c r="F104" s="227" t="s">
        <v>2201</v>
      </c>
      <c r="G104" s="228"/>
      <c r="H104" s="226"/>
      <c r="I104" s="226"/>
      <c r="J104" s="226" t="s">
        <v>2202</v>
      </c>
      <c r="K104" s="223"/>
    </row>
    <row r="105" spans="2:11" customFormat="1" ht="5.25" customHeight="1">
      <c r="B105" s="222"/>
      <c r="C105" s="224"/>
      <c r="D105" s="224"/>
      <c r="E105" s="224"/>
      <c r="F105" s="224"/>
      <c r="G105" s="240"/>
      <c r="H105" s="224"/>
      <c r="I105" s="224"/>
      <c r="J105" s="224"/>
      <c r="K105" s="223"/>
    </row>
    <row r="106" spans="2:11" customFormat="1" ht="15" customHeight="1">
      <c r="B106" s="222"/>
      <c r="C106" s="211" t="s">
        <v>55</v>
      </c>
      <c r="D106" s="231"/>
      <c r="E106" s="231"/>
      <c r="F106" s="232" t="s">
        <v>2203</v>
      </c>
      <c r="G106" s="211"/>
      <c r="H106" s="211" t="s">
        <v>2243</v>
      </c>
      <c r="I106" s="211" t="s">
        <v>2205</v>
      </c>
      <c r="J106" s="211">
        <v>20</v>
      </c>
      <c r="K106" s="223"/>
    </row>
    <row r="107" spans="2:11" customFormat="1" ht="15" customHeight="1">
      <c r="B107" s="222"/>
      <c r="C107" s="211" t="s">
        <v>2206</v>
      </c>
      <c r="D107" s="211"/>
      <c r="E107" s="211"/>
      <c r="F107" s="232" t="s">
        <v>2203</v>
      </c>
      <c r="G107" s="211"/>
      <c r="H107" s="211" t="s">
        <v>2243</v>
      </c>
      <c r="I107" s="211" t="s">
        <v>2205</v>
      </c>
      <c r="J107" s="211">
        <v>120</v>
      </c>
      <c r="K107" s="223"/>
    </row>
    <row r="108" spans="2:11" customFormat="1" ht="15" customHeight="1">
      <c r="B108" s="234"/>
      <c r="C108" s="211" t="s">
        <v>2208</v>
      </c>
      <c r="D108" s="211"/>
      <c r="E108" s="211"/>
      <c r="F108" s="232" t="s">
        <v>2209</v>
      </c>
      <c r="G108" s="211"/>
      <c r="H108" s="211" t="s">
        <v>2243</v>
      </c>
      <c r="I108" s="211" t="s">
        <v>2205</v>
      </c>
      <c r="J108" s="211">
        <v>50</v>
      </c>
      <c r="K108" s="223"/>
    </row>
    <row r="109" spans="2:11" customFormat="1" ht="15" customHeight="1">
      <c r="B109" s="234"/>
      <c r="C109" s="211" t="s">
        <v>2211</v>
      </c>
      <c r="D109" s="211"/>
      <c r="E109" s="211"/>
      <c r="F109" s="232" t="s">
        <v>2203</v>
      </c>
      <c r="G109" s="211"/>
      <c r="H109" s="211" t="s">
        <v>2243</v>
      </c>
      <c r="I109" s="211" t="s">
        <v>2213</v>
      </c>
      <c r="J109" s="211"/>
      <c r="K109" s="223"/>
    </row>
    <row r="110" spans="2:11" customFormat="1" ht="15" customHeight="1">
      <c r="B110" s="234"/>
      <c r="C110" s="211" t="s">
        <v>2222</v>
      </c>
      <c r="D110" s="211"/>
      <c r="E110" s="211"/>
      <c r="F110" s="232" t="s">
        <v>2209</v>
      </c>
      <c r="G110" s="211"/>
      <c r="H110" s="211" t="s">
        <v>2243</v>
      </c>
      <c r="I110" s="211" t="s">
        <v>2205</v>
      </c>
      <c r="J110" s="211">
        <v>50</v>
      </c>
      <c r="K110" s="223"/>
    </row>
    <row r="111" spans="2:11" customFormat="1" ht="15" customHeight="1">
      <c r="B111" s="234"/>
      <c r="C111" s="211" t="s">
        <v>2230</v>
      </c>
      <c r="D111" s="211"/>
      <c r="E111" s="211"/>
      <c r="F111" s="232" t="s">
        <v>2209</v>
      </c>
      <c r="G111" s="211"/>
      <c r="H111" s="211" t="s">
        <v>2243</v>
      </c>
      <c r="I111" s="211" t="s">
        <v>2205</v>
      </c>
      <c r="J111" s="211">
        <v>50</v>
      </c>
      <c r="K111" s="223"/>
    </row>
    <row r="112" spans="2:11" customFormat="1" ht="15" customHeight="1">
      <c r="B112" s="234"/>
      <c r="C112" s="211" t="s">
        <v>2228</v>
      </c>
      <c r="D112" s="211"/>
      <c r="E112" s="211"/>
      <c r="F112" s="232" t="s">
        <v>2209</v>
      </c>
      <c r="G112" s="211"/>
      <c r="H112" s="211" t="s">
        <v>2243</v>
      </c>
      <c r="I112" s="211" t="s">
        <v>2205</v>
      </c>
      <c r="J112" s="211">
        <v>50</v>
      </c>
      <c r="K112" s="223"/>
    </row>
    <row r="113" spans="2:11" customFormat="1" ht="15" customHeight="1">
      <c r="B113" s="234"/>
      <c r="C113" s="211" t="s">
        <v>55</v>
      </c>
      <c r="D113" s="211"/>
      <c r="E113" s="211"/>
      <c r="F113" s="232" t="s">
        <v>2203</v>
      </c>
      <c r="G113" s="211"/>
      <c r="H113" s="211" t="s">
        <v>2244</v>
      </c>
      <c r="I113" s="211" t="s">
        <v>2205</v>
      </c>
      <c r="J113" s="211">
        <v>20</v>
      </c>
      <c r="K113" s="223"/>
    </row>
    <row r="114" spans="2:11" customFormat="1" ht="15" customHeight="1">
      <c r="B114" s="234"/>
      <c r="C114" s="211" t="s">
        <v>2245</v>
      </c>
      <c r="D114" s="211"/>
      <c r="E114" s="211"/>
      <c r="F114" s="232" t="s">
        <v>2203</v>
      </c>
      <c r="G114" s="211"/>
      <c r="H114" s="211" t="s">
        <v>2246</v>
      </c>
      <c r="I114" s="211" t="s">
        <v>2205</v>
      </c>
      <c r="J114" s="211">
        <v>120</v>
      </c>
      <c r="K114" s="223"/>
    </row>
    <row r="115" spans="2:11" customFormat="1" ht="15" customHeight="1">
      <c r="B115" s="234"/>
      <c r="C115" s="211" t="s">
        <v>40</v>
      </c>
      <c r="D115" s="211"/>
      <c r="E115" s="211"/>
      <c r="F115" s="232" t="s">
        <v>2203</v>
      </c>
      <c r="G115" s="211"/>
      <c r="H115" s="211" t="s">
        <v>2247</v>
      </c>
      <c r="I115" s="211" t="s">
        <v>2238</v>
      </c>
      <c r="J115" s="211"/>
      <c r="K115" s="223"/>
    </row>
    <row r="116" spans="2:11" customFormat="1" ht="15" customHeight="1">
      <c r="B116" s="234"/>
      <c r="C116" s="211" t="s">
        <v>50</v>
      </c>
      <c r="D116" s="211"/>
      <c r="E116" s="211"/>
      <c r="F116" s="232" t="s">
        <v>2203</v>
      </c>
      <c r="G116" s="211"/>
      <c r="H116" s="211" t="s">
        <v>2248</v>
      </c>
      <c r="I116" s="211" t="s">
        <v>2238</v>
      </c>
      <c r="J116" s="211"/>
      <c r="K116" s="223"/>
    </row>
    <row r="117" spans="2:11" customFormat="1" ht="15" customHeight="1">
      <c r="B117" s="234"/>
      <c r="C117" s="211" t="s">
        <v>59</v>
      </c>
      <c r="D117" s="211"/>
      <c r="E117" s="211"/>
      <c r="F117" s="232" t="s">
        <v>2203</v>
      </c>
      <c r="G117" s="211"/>
      <c r="H117" s="211" t="s">
        <v>2249</v>
      </c>
      <c r="I117" s="211" t="s">
        <v>2250</v>
      </c>
      <c r="J117" s="211"/>
      <c r="K117" s="223"/>
    </row>
    <row r="118" spans="2:11" customFormat="1" ht="15" customHeight="1">
      <c r="B118" s="235"/>
      <c r="C118" s="241"/>
      <c r="D118" s="241"/>
      <c r="E118" s="241"/>
      <c r="F118" s="241"/>
      <c r="G118" s="241"/>
      <c r="H118" s="241"/>
      <c r="I118" s="241"/>
      <c r="J118" s="241"/>
      <c r="K118" s="237"/>
    </row>
    <row r="119" spans="2:11" customFormat="1" ht="18.75" customHeight="1">
      <c r="B119" s="242"/>
      <c r="C119" s="243"/>
      <c r="D119" s="243"/>
      <c r="E119" s="243"/>
      <c r="F119" s="244"/>
      <c r="G119" s="243"/>
      <c r="H119" s="243"/>
      <c r="I119" s="243"/>
      <c r="J119" s="243"/>
      <c r="K119" s="242"/>
    </row>
    <row r="120" spans="2:11" customFormat="1" ht="18.75" customHeight="1"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</row>
    <row r="121" spans="2:11" customFormat="1" ht="7.5" customHeight="1">
      <c r="B121" s="245"/>
      <c r="C121" s="246"/>
      <c r="D121" s="246"/>
      <c r="E121" s="246"/>
      <c r="F121" s="246"/>
      <c r="G121" s="246"/>
      <c r="H121" s="246"/>
      <c r="I121" s="246"/>
      <c r="J121" s="246"/>
      <c r="K121" s="247"/>
    </row>
    <row r="122" spans="2:11" customFormat="1" ht="45" customHeight="1">
      <c r="B122" s="248"/>
      <c r="C122" s="331" t="s">
        <v>2251</v>
      </c>
      <c r="D122" s="331"/>
      <c r="E122" s="331"/>
      <c r="F122" s="331"/>
      <c r="G122" s="331"/>
      <c r="H122" s="331"/>
      <c r="I122" s="331"/>
      <c r="J122" s="331"/>
      <c r="K122" s="249"/>
    </row>
    <row r="123" spans="2:11" customFormat="1" ht="17.25" customHeight="1">
      <c r="B123" s="250"/>
      <c r="C123" s="224" t="s">
        <v>2197</v>
      </c>
      <c r="D123" s="224"/>
      <c r="E123" s="224"/>
      <c r="F123" s="224" t="s">
        <v>2198</v>
      </c>
      <c r="G123" s="225"/>
      <c r="H123" s="224" t="s">
        <v>56</v>
      </c>
      <c r="I123" s="224" t="s">
        <v>59</v>
      </c>
      <c r="J123" s="224" t="s">
        <v>2199</v>
      </c>
      <c r="K123" s="251"/>
    </row>
    <row r="124" spans="2:11" customFormat="1" ht="17.25" customHeight="1">
      <c r="B124" s="250"/>
      <c r="C124" s="226" t="s">
        <v>2200</v>
      </c>
      <c r="D124" s="226"/>
      <c r="E124" s="226"/>
      <c r="F124" s="227" t="s">
        <v>2201</v>
      </c>
      <c r="G124" s="228"/>
      <c r="H124" s="226"/>
      <c r="I124" s="226"/>
      <c r="J124" s="226" t="s">
        <v>2202</v>
      </c>
      <c r="K124" s="251"/>
    </row>
    <row r="125" spans="2:11" customFormat="1" ht="5.25" customHeight="1">
      <c r="B125" s="252"/>
      <c r="C125" s="229"/>
      <c r="D125" s="229"/>
      <c r="E125" s="229"/>
      <c r="F125" s="229"/>
      <c r="G125" s="253"/>
      <c r="H125" s="229"/>
      <c r="I125" s="229"/>
      <c r="J125" s="229"/>
      <c r="K125" s="254"/>
    </row>
    <row r="126" spans="2:11" customFormat="1" ht="15" customHeight="1">
      <c r="B126" s="252"/>
      <c r="C126" s="211" t="s">
        <v>2206</v>
      </c>
      <c r="D126" s="231"/>
      <c r="E126" s="231"/>
      <c r="F126" s="232" t="s">
        <v>2203</v>
      </c>
      <c r="G126" s="211"/>
      <c r="H126" s="211" t="s">
        <v>2243</v>
      </c>
      <c r="I126" s="211" t="s">
        <v>2205</v>
      </c>
      <c r="J126" s="211">
        <v>120</v>
      </c>
      <c r="K126" s="255"/>
    </row>
    <row r="127" spans="2:11" customFormat="1" ht="15" customHeight="1">
      <c r="B127" s="252"/>
      <c r="C127" s="211" t="s">
        <v>2252</v>
      </c>
      <c r="D127" s="211"/>
      <c r="E127" s="211"/>
      <c r="F127" s="232" t="s">
        <v>2203</v>
      </c>
      <c r="G127" s="211"/>
      <c r="H127" s="211" t="s">
        <v>2253</v>
      </c>
      <c r="I127" s="211" t="s">
        <v>2205</v>
      </c>
      <c r="J127" s="211" t="s">
        <v>2254</v>
      </c>
      <c r="K127" s="255"/>
    </row>
    <row r="128" spans="2:11" customFormat="1" ht="15" customHeight="1">
      <c r="B128" s="252"/>
      <c r="C128" s="211" t="s">
        <v>87</v>
      </c>
      <c r="D128" s="211"/>
      <c r="E128" s="211"/>
      <c r="F128" s="232" t="s">
        <v>2203</v>
      </c>
      <c r="G128" s="211"/>
      <c r="H128" s="211" t="s">
        <v>2255</v>
      </c>
      <c r="I128" s="211" t="s">
        <v>2205</v>
      </c>
      <c r="J128" s="211" t="s">
        <v>2254</v>
      </c>
      <c r="K128" s="255"/>
    </row>
    <row r="129" spans="2:11" customFormat="1" ht="15" customHeight="1">
      <c r="B129" s="252"/>
      <c r="C129" s="211" t="s">
        <v>2214</v>
      </c>
      <c r="D129" s="211"/>
      <c r="E129" s="211"/>
      <c r="F129" s="232" t="s">
        <v>2209</v>
      </c>
      <c r="G129" s="211"/>
      <c r="H129" s="211" t="s">
        <v>2215</v>
      </c>
      <c r="I129" s="211" t="s">
        <v>2205</v>
      </c>
      <c r="J129" s="211">
        <v>15</v>
      </c>
      <c r="K129" s="255"/>
    </row>
    <row r="130" spans="2:11" customFormat="1" ht="15" customHeight="1">
      <c r="B130" s="252"/>
      <c r="C130" s="211" t="s">
        <v>2216</v>
      </c>
      <c r="D130" s="211"/>
      <c r="E130" s="211"/>
      <c r="F130" s="232" t="s">
        <v>2209</v>
      </c>
      <c r="G130" s="211"/>
      <c r="H130" s="211" t="s">
        <v>2217</v>
      </c>
      <c r="I130" s="211" t="s">
        <v>2205</v>
      </c>
      <c r="J130" s="211">
        <v>15</v>
      </c>
      <c r="K130" s="255"/>
    </row>
    <row r="131" spans="2:11" customFormat="1" ht="15" customHeight="1">
      <c r="B131" s="252"/>
      <c r="C131" s="211" t="s">
        <v>2218</v>
      </c>
      <c r="D131" s="211"/>
      <c r="E131" s="211"/>
      <c r="F131" s="232" t="s">
        <v>2209</v>
      </c>
      <c r="G131" s="211"/>
      <c r="H131" s="211" t="s">
        <v>2219</v>
      </c>
      <c r="I131" s="211" t="s">
        <v>2205</v>
      </c>
      <c r="J131" s="211">
        <v>20</v>
      </c>
      <c r="K131" s="255"/>
    </row>
    <row r="132" spans="2:11" customFormat="1" ht="15" customHeight="1">
      <c r="B132" s="252"/>
      <c r="C132" s="211" t="s">
        <v>2220</v>
      </c>
      <c r="D132" s="211"/>
      <c r="E132" s="211"/>
      <c r="F132" s="232" t="s">
        <v>2209</v>
      </c>
      <c r="G132" s="211"/>
      <c r="H132" s="211" t="s">
        <v>2221</v>
      </c>
      <c r="I132" s="211" t="s">
        <v>2205</v>
      </c>
      <c r="J132" s="211">
        <v>20</v>
      </c>
      <c r="K132" s="255"/>
    </row>
    <row r="133" spans="2:11" customFormat="1" ht="15" customHeight="1">
      <c r="B133" s="252"/>
      <c r="C133" s="211" t="s">
        <v>2208</v>
      </c>
      <c r="D133" s="211"/>
      <c r="E133" s="211"/>
      <c r="F133" s="232" t="s">
        <v>2209</v>
      </c>
      <c r="G133" s="211"/>
      <c r="H133" s="211" t="s">
        <v>2243</v>
      </c>
      <c r="I133" s="211" t="s">
        <v>2205</v>
      </c>
      <c r="J133" s="211">
        <v>50</v>
      </c>
      <c r="K133" s="255"/>
    </row>
    <row r="134" spans="2:11" customFormat="1" ht="15" customHeight="1">
      <c r="B134" s="252"/>
      <c r="C134" s="211" t="s">
        <v>2222</v>
      </c>
      <c r="D134" s="211"/>
      <c r="E134" s="211"/>
      <c r="F134" s="232" t="s">
        <v>2209</v>
      </c>
      <c r="G134" s="211"/>
      <c r="H134" s="211" t="s">
        <v>2243</v>
      </c>
      <c r="I134" s="211" t="s">
        <v>2205</v>
      </c>
      <c r="J134" s="211">
        <v>50</v>
      </c>
      <c r="K134" s="255"/>
    </row>
    <row r="135" spans="2:11" customFormat="1" ht="15" customHeight="1">
      <c r="B135" s="252"/>
      <c r="C135" s="211" t="s">
        <v>2228</v>
      </c>
      <c r="D135" s="211"/>
      <c r="E135" s="211"/>
      <c r="F135" s="232" t="s">
        <v>2209</v>
      </c>
      <c r="G135" s="211"/>
      <c r="H135" s="211" t="s">
        <v>2243</v>
      </c>
      <c r="I135" s="211" t="s">
        <v>2205</v>
      </c>
      <c r="J135" s="211">
        <v>50</v>
      </c>
      <c r="K135" s="255"/>
    </row>
    <row r="136" spans="2:11" customFormat="1" ht="15" customHeight="1">
      <c r="B136" s="252"/>
      <c r="C136" s="211" t="s">
        <v>2230</v>
      </c>
      <c r="D136" s="211"/>
      <c r="E136" s="211"/>
      <c r="F136" s="232" t="s">
        <v>2209</v>
      </c>
      <c r="G136" s="211"/>
      <c r="H136" s="211" t="s">
        <v>2243</v>
      </c>
      <c r="I136" s="211" t="s">
        <v>2205</v>
      </c>
      <c r="J136" s="211">
        <v>50</v>
      </c>
      <c r="K136" s="255"/>
    </row>
    <row r="137" spans="2:11" customFormat="1" ht="15" customHeight="1">
      <c r="B137" s="252"/>
      <c r="C137" s="211" t="s">
        <v>2231</v>
      </c>
      <c r="D137" s="211"/>
      <c r="E137" s="211"/>
      <c r="F137" s="232" t="s">
        <v>2209</v>
      </c>
      <c r="G137" s="211"/>
      <c r="H137" s="211" t="s">
        <v>2256</v>
      </c>
      <c r="I137" s="211" t="s">
        <v>2205</v>
      </c>
      <c r="J137" s="211">
        <v>255</v>
      </c>
      <c r="K137" s="255"/>
    </row>
    <row r="138" spans="2:11" customFormat="1" ht="15" customHeight="1">
      <c r="B138" s="252"/>
      <c r="C138" s="211" t="s">
        <v>2233</v>
      </c>
      <c r="D138" s="211"/>
      <c r="E138" s="211"/>
      <c r="F138" s="232" t="s">
        <v>2203</v>
      </c>
      <c r="G138" s="211"/>
      <c r="H138" s="211" t="s">
        <v>2257</v>
      </c>
      <c r="I138" s="211" t="s">
        <v>2235</v>
      </c>
      <c r="J138" s="211"/>
      <c r="K138" s="255"/>
    </row>
    <row r="139" spans="2:11" customFormat="1" ht="15" customHeight="1">
      <c r="B139" s="252"/>
      <c r="C139" s="211" t="s">
        <v>2236</v>
      </c>
      <c r="D139" s="211"/>
      <c r="E139" s="211"/>
      <c r="F139" s="232" t="s">
        <v>2203</v>
      </c>
      <c r="G139" s="211"/>
      <c r="H139" s="211" t="s">
        <v>2258</v>
      </c>
      <c r="I139" s="211" t="s">
        <v>2238</v>
      </c>
      <c r="J139" s="211"/>
      <c r="K139" s="255"/>
    </row>
    <row r="140" spans="2:11" customFormat="1" ht="15" customHeight="1">
      <c r="B140" s="252"/>
      <c r="C140" s="211" t="s">
        <v>2239</v>
      </c>
      <c r="D140" s="211"/>
      <c r="E140" s="211"/>
      <c r="F140" s="232" t="s">
        <v>2203</v>
      </c>
      <c r="G140" s="211"/>
      <c r="H140" s="211" t="s">
        <v>2239</v>
      </c>
      <c r="I140" s="211" t="s">
        <v>2238</v>
      </c>
      <c r="J140" s="211"/>
      <c r="K140" s="255"/>
    </row>
    <row r="141" spans="2:11" customFormat="1" ht="15" customHeight="1">
      <c r="B141" s="252"/>
      <c r="C141" s="211" t="s">
        <v>40</v>
      </c>
      <c r="D141" s="211"/>
      <c r="E141" s="211"/>
      <c r="F141" s="232" t="s">
        <v>2203</v>
      </c>
      <c r="G141" s="211"/>
      <c r="H141" s="211" t="s">
        <v>2259</v>
      </c>
      <c r="I141" s="211" t="s">
        <v>2238</v>
      </c>
      <c r="J141" s="211"/>
      <c r="K141" s="255"/>
    </row>
    <row r="142" spans="2:11" customFormat="1" ht="15" customHeight="1">
      <c r="B142" s="252"/>
      <c r="C142" s="211" t="s">
        <v>2260</v>
      </c>
      <c r="D142" s="211"/>
      <c r="E142" s="211"/>
      <c r="F142" s="232" t="s">
        <v>2203</v>
      </c>
      <c r="G142" s="211"/>
      <c r="H142" s="211" t="s">
        <v>2261</v>
      </c>
      <c r="I142" s="211" t="s">
        <v>2238</v>
      </c>
      <c r="J142" s="211"/>
      <c r="K142" s="255"/>
    </row>
    <row r="143" spans="2:11" customFormat="1" ht="15" customHeight="1">
      <c r="B143" s="256"/>
      <c r="C143" s="257"/>
      <c r="D143" s="257"/>
      <c r="E143" s="257"/>
      <c r="F143" s="257"/>
      <c r="G143" s="257"/>
      <c r="H143" s="257"/>
      <c r="I143" s="257"/>
      <c r="J143" s="257"/>
      <c r="K143" s="258"/>
    </row>
    <row r="144" spans="2:11" customFormat="1" ht="18.75" customHeight="1">
      <c r="B144" s="243"/>
      <c r="C144" s="243"/>
      <c r="D144" s="243"/>
      <c r="E144" s="243"/>
      <c r="F144" s="244"/>
      <c r="G144" s="243"/>
      <c r="H144" s="243"/>
      <c r="I144" s="243"/>
      <c r="J144" s="243"/>
      <c r="K144" s="243"/>
    </row>
    <row r="145" spans="2:11" customFormat="1" ht="18.75" customHeight="1"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</row>
    <row r="146" spans="2:11" customFormat="1" ht="7.5" customHeight="1">
      <c r="B146" s="219"/>
      <c r="C146" s="220"/>
      <c r="D146" s="220"/>
      <c r="E146" s="220"/>
      <c r="F146" s="220"/>
      <c r="G146" s="220"/>
      <c r="H146" s="220"/>
      <c r="I146" s="220"/>
      <c r="J146" s="220"/>
      <c r="K146" s="221"/>
    </row>
    <row r="147" spans="2:11" customFormat="1" ht="45" customHeight="1">
      <c r="B147" s="222"/>
      <c r="C147" s="333" t="s">
        <v>2262</v>
      </c>
      <c r="D147" s="333"/>
      <c r="E147" s="333"/>
      <c r="F147" s="333"/>
      <c r="G147" s="333"/>
      <c r="H147" s="333"/>
      <c r="I147" s="333"/>
      <c r="J147" s="333"/>
      <c r="K147" s="223"/>
    </row>
    <row r="148" spans="2:11" customFormat="1" ht="17.25" customHeight="1">
      <c r="B148" s="222"/>
      <c r="C148" s="224" t="s">
        <v>2197</v>
      </c>
      <c r="D148" s="224"/>
      <c r="E148" s="224"/>
      <c r="F148" s="224" t="s">
        <v>2198</v>
      </c>
      <c r="G148" s="225"/>
      <c r="H148" s="224" t="s">
        <v>56</v>
      </c>
      <c r="I148" s="224" t="s">
        <v>59</v>
      </c>
      <c r="J148" s="224" t="s">
        <v>2199</v>
      </c>
      <c r="K148" s="223"/>
    </row>
    <row r="149" spans="2:11" customFormat="1" ht="17.25" customHeight="1">
      <c r="B149" s="222"/>
      <c r="C149" s="226" t="s">
        <v>2200</v>
      </c>
      <c r="D149" s="226"/>
      <c r="E149" s="226"/>
      <c r="F149" s="227" t="s">
        <v>2201</v>
      </c>
      <c r="G149" s="228"/>
      <c r="H149" s="226"/>
      <c r="I149" s="226"/>
      <c r="J149" s="226" t="s">
        <v>2202</v>
      </c>
      <c r="K149" s="223"/>
    </row>
    <row r="150" spans="2:11" customFormat="1" ht="5.25" customHeight="1">
      <c r="B150" s="234"/>
      <c r="C150" s="229"/>
      <c r="D150" s="229"/>
      <c r="E150" s="229"/>
      <c r="F150" s="229"/>
      <c r="G150" s="230"/>
      <c r="H150" s="229"/>
      <c r="I150" s="229"/>
      <c r="J150" s="229"/>
      <c r="K150" s="255"/>
    </row>
    <row r="151" spans="2:11" customFormat="1" ht="15" customHeight="1">
      <c r="B151" s="234"/>
      <c r="C151" s="259" t="s">
        <v>2206</v>
      </c>
      <c r="D151" s="211"/>
      <c r="E151" s="211"/>
      <c r="F151" s="260" t="s">
        <v>2203</v>
      </c>
      <c r="G151" s="211"/>
      <c r="H151" s="259" t="s">
        <v>2243</v>
      </c>
      <c r="I151" s="259" t="s">
        <v>2205</v>
      </c>
      <c r="J151" s="259">
        <v>120</v>
      </c>
      <c r="K151" s="255"/>
    </row>
    <row r="152" spans="2:11" customFormat="1" ht="15" customHeight="1">
      <c r="B152" s="234"/>
      <c r="C152" s="259" t="s">
        <v>2252</v>
      </c>
      <c r="D152" s="211"/>
      <c r="E152" s="211"/>
      <c r="F152" s="260" t="s">
        <v>2203</v>
      </c>
      <c r="G152" s="211"/>
      <c r="H152" s="259" t="s">
        <v>2263</v>
      </c>
      <c r="I152" s="259" t="s">
        <v>2205</v>
      </c>
      <c r="J152" s="259" t="s">
        <v>2254</v>
      </c>
      <c r="K152" s="255"/>
    </row>
    <row r="153" spans="2:11" customFormat="1" ht="15" customHeight="1">
      <c r="B153" s="234"/>
      <c r="C153" s="259" t="s">
        <v>87</v>
      </c>
      <c r="D153" s="211"/>
      <c r="E153" s="211"/>
      <c r="F153" s="260" t="s">
        <v>2203</v>
      </c>
      <c r="G153" s="211"/>
      <c r="H153" s="259" t="s">
        <v>2264</v>
      </c>
      <c r="I153" s="259" t="s">
        <v>2205</v>
      </c>
      <c r="J153" s="259" t="s">
        <v>2254</v>
      </c>
      <c r="K153" s="255"/>
    </row>
    <row r="154" spans="2:11" customFormat="1" ht="15" customHeight="1">
      <c r="B154" s="234"/>
      <c r="C154" s="259" t="s">
        <v>2208</v>
      </c>
      <c r="D154" s="211"/>
      <c r="E154" s="211"/>
      <c r="F154" s="260" t="s">
        <v>2209</v>
      </c>
      <c r="G154" s="211"/>
      <c r="H154" s="259" t="s">
        <v>2243</v>
      </c>
      <c r="I154" s="259" t="s">
        <v>2205</v>
      </c>
      <c r="J154" s="259">
        <v>50</v>
      </c>
      <c r="K154" s="255"/>
    </row>
    <row r="155" spans="2:11" customFormat="1" ht="15" customHeight="1">
      <c r="B155" s="234"/>
      <c r="C155" s="259" t="s">
        <v>2211</v>
      </c>
      <c r="D155" s="211"/>
      <c r="E155" s="211"/>
      <c r="F155" s="260" t="s">
        <v>2203</v>
      </c>
      <c r="G155" s="211"/>
      <c r="H155" s="259" t="s">
        <v>2243</v>
      </c>
      <c r="I155" s="259" t="s">
        <v>2213</v>
      </c>
      <c r="J155" s="259"/>
      <c r="K155" s="255"/>
    </row>
    <row r="156" spans="2:11" customFormat="1" ht="15" customHeight="1">
      <c r="B156" s="234"/>
      <c r="C156" s="259" t="s">
        <v>2222</v>
      </c>
      <c r="D156" s="211"/>
      <c r="E156" s="211"/>
      <c r="F156" s="260" t="s">
        <v>2209</v>
      </c>
      <c r="G156" s="211"/>
      <c r="H156" s="259" t="s">
        <v>2243</v>
      </c>
      <c r="I156" s="259" t="s">
        <v>2205</v>
      </c>
      <c r="J156" s="259">
        <v>50</v>
      </c>
      <c r="K156" s="255"/>
    </row>
    <row r="157" spans="2:11" customFormat="1" ht="15" customHeight="1">
      <c r="B157" s="234"/>
      <c r="C157" s="259" t="s">
        <v>2230</v>
      </c>
      <c r="D157" s="211"/>
      <c r="E157" s="211"/>
      <c r="F157" s="260" t="s">
        <v>2209</v>
      </c>
      <c r="G157" s="211"/>
      <c r="H157" s="259" t="s">
        <v>2243</v>
      </c>
      <c r="I157" s="259" t="s">
        <v>2205</v>
      </c>
      <c r="J157" s="259">
        <v>50</v>
      </c>
      <c r="K157" s="255"/>
    </row>
    <row r="158" spans="2:11" customFormat="1" ht="15" customHeight="1">
      <c r="B158" s="234"/>
      <c r="C158" s="259" t="s">
        <v>2228</v>
      </c>
      <c r="D158" s="211"/>
      <c r="E158" s="211"/>
      <c r="F158" s="260" t="s">
        <v>2209</v>
      </c>
      <c r="G158" s="211"/>
      <c r="H158" s="259" t="s">
        <v>2243</v>
      </c>
      <c r="I158" s="259" t="s">
        <v>2205</v>
      </c>
      <c r="J158" s="259">
        <v>50</v>
      </c>
      <c r="K158" s="255"/>
    </row>
    <row r="159" spans="2:11" customFormat="1" ht="15" customHeight="1">
      <c r="B159" s="234"/>
      <c r="C159" s="259" t="s">
        <v>117</v>
      </c>
      <c r="D159" s="211"/>
      <c r="E159" s="211"/>
      <c r="F159" s="260" t="s">
        <v>2203</v>
      </c>
      <c r="G159" s="211"/>
      <c r="H159" s="259" t="s">
        <v>2265</v>
      </c>
      <c r="I159" s="259" t="s">
        <v>2205</v>
      </c>
      <c r="J159" s="259" t="s">
        <v>2266</v>
      </c>
      <c r="K159" s="255"/>
    </row>
    <row r="160" spans="2:11" customFormat="1" ht="15" customHeight="1">
      <c r="B160" s="234"/>
      <c r="C160" s="259" t="s">
        <v>2267</v>
      </c>
      <c r="D160" s="211"/>
      <c r="E160" s="211"/>
      <c r="F160" s="260" t="s">
        <v>2203</v>
      </c>
      <c r="G160" s="211"/>
      <c r="H160" s="259" t="s">
        <v>2268</v>
      </c>
      <c r="I160" s="259" t="s">
        <v>2238</v>
      </c>
      <c r="J160" s="259"/>
      <c r="K160" s="255"/>
    </row>
    <row r="161" spans="2:11" customFormat="1" ht="15" customHeight="1">
      <c r="B161" s="261"/>
      <c r="C161" s="241"/>
      <c r="D161" s="241"/>
      <c r="E161" s="241"/>
      <c r="F161" s="241"/>
      <c r="G161" s="241"/>
      <c r="H161" s="241"/>
      <c r="I161" s="241"/>
      <c r="J161" s="241"/>
      <c r="K161" s="262"/>
    </row>
    <row r="162" spans="2:11" customFormat="1" ht="18.75" customHeight="1">
      <c r="B162" s="243"/>
      <c r="C162" s="253"/>
      <c r="D162" s="253"/>
      <c r="E162" s="253"/>
      <c r="F162" s="263"/>
      <c r="G162" s="253"/>
      <c r="H162" s="253"/>
      <c r="I162" s="253"/>
      <c r="J162" s="253"/>
      <c r="K162" s="243"/>
    </row>
    <row r="163" spans="2:11" customFormat="1" ht="18.75" customHeight="1"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</row>
    <row r="164" spans="2:11" customFormat="1" ht="7.5" customHeight="1">
      <c r="B164" s="200"/>
      <c r="C164" s="201"/>
      <c r="D164" s="201"/>
      <c r="E164" s="201"/>
      <c r="F164" s="201"/>
      <c r="G164" s="201"/>
      <c r="H164" s="201"/>
      <c r="I164" s="201"/>
      <c r="J164" s="201"/>
      <c r="K164" s="202"/>
    </row>
    <row r="165" spans="2:11" customFormat="1" ht="45" customHeight="1">
      <c r="B165" s="203"/>
      <c r="C165" s="331" t="s">
        <v>2269</v>
      </c>
      <c r="D165" s="331"/>
      <c r="E165" s="331"/>
      <c r="F165" s="331"/>
      <c r="G165" s="331"/>
      <c r="H165" s="331"/>
      <c r="I165" s="331"/>
      <c r="J165" s="331"/>
      <c r="K165" s="204"/>
    </row>
    <row r="166" spans="2:11" customFormat="1" ht="17.25" customHeight="1">
      <c r="B166" s="203"/>
      <c r="C166" s="224" t="s">
        <v>2197</v>
      </c>
      <c r="D166" s="224"/>
      <c r="E166" s="224"/>
      <c r="F166" s="224" t="s">
        <v>2198</v>
      </c>
      <c r="G166" s="264"/>
      <c r="H166" s="265" t="s">
        <v>56</v>
      </c>
      <c r="I166" s="265" t="s">
        <v>59</v>
      </c>
      <c r="J166" s="224" t="s">
        <v>2199</v>
      </c>
      <c r="K166" s="204"/>
    </row>
    <row r="167" spans="2:11" customFormat="1" ht="17.25" customHeight="1">
      <c r="B167" s="205"/>
      <c r="C167" s="226" t="s">
        <v>2200</v>
      </c>
      <c r="D167" s="226"/>
      <c r="E167" s="226"/>
      <c r="F167" s="227" t="s">
        <v>2201</v>
      </c>
      <c r="G167" s="266"/>
      <c r="H167" s="267"/>
      <c r="I167" s="267"/>
      <c r="J167" s="226" t="s">
        <v>2202</v>
      </c>
      <c r="K167" s="206"/>
    </row>
    <row r="168" spans="2:11" customFormat="1" ht="5.25" customHeight="1">
      <c r="B168" s="234"/>
      <c r="C168" s="229"/>
      <c r="D168" s="229"/>
      <c r="E168" s="229"/>
      <c r="F168" s="229"/>
      <c r="G168" s="230"/>
      <c r="H168" s="229"/>
      <c r="I168" s="229"/>
      <c r="J168" s="229"/>
      <c r="K168" s="255"/>
    </row>
    <row r="169" spans="2:11" customFormat="1" ht="15" customHeight="1">
      <c r="B169" s="234"/>
      <c r="C169" s="211" t="s">
        <v>2206</v>
      </c>
      <c r="D169" s="211"/>
      <c r="E169" s="211"/>
      <c r="F169" s="232" t="s">
        <v>2203</v>
      </c>
      <c r="G169" s="211"/>
      <c r="H169" s="211" t="s">
        <v>2243</v>
      </c>
      <c r="I169" s="211" t="s">
        <v>2205</v>
      </c>
      <c r="J169" s="211">
        <v>120</v>
      </c>
      <c r="K169" s="255"/>
    </row>
    <row r="170" spans="2:11" customFormat="1" ht="15" customHeight="1">
      <c r="B170" s="234"/>
      <c r="C170" s="211" t="s">
        <v>2252</v>
      </c>
      <c r="D170" s="211"/>
      <c r="E170" s="211"/>
      <c r="F170" s="232" t="s">
        <v>2203</v>
      </c>
      <c r="G170" s="211"/>
      <c r="H170" s="211" t="s">
        <v>2253</v>
      </c>
      <c r="I170" s="211" t="s">
        <v>2205</v>
      </c>
      <c r="J170" s="211" t="s">
        <v>2254</v>
      </c>
      <c r="K170" s="255"/>
    </row>
    <row r="171" spans="2:11" customFormat="1" ht="15" customHeight="1">
      <c r="B171" s="234"/>
      <c r="C171" s="211" t="s">
        <v>87</v>
      </c>
      <c r="D171" s="211"/>
      <c r="E171" s="211"/>
      <c r="F171" s="232" t="s">
        <v>2203</v>
      </c>
      <c r="G171" s="211"/>
      <c r="H171" s="211" t="s">
        <v>2270</v>
      </c>
      <c r="I171" s="211" t="s">
        <v>2205</v>
      </c>
      <c r="J171" s="211" t="s">
        <v>2254</v>
      </c>
      <c r="K171" s="255"/>
    </row>
    <row r="172" spans="2:11" customFormat="1" ht="15" customHeight="1">
      <c r="B172" s="234"/>
      <c r="C172" s="211" t="s">
        <v>2208</v>
      </c>
      <c r="D172" s="211"/>
      <c r="E172" s="211"/>
      <c r="F172" s="232" t="s">
        <v>2209</v>
      </c>
      <c r="G172" s="211"/>
      <c r="H172" s="211" t="s">
        <v>2270</v>
      </c>
      <c r="I172" s="211" t="s">
        <v>2205</v>
      </c>
      <c r="J172" s="211">
        <v>50</v>
      </c>
      <c r="K172" s="255"/>
    </row>
    <row r="173" spans="2:11" customFormat="1" ht="15" customHeight="1">
      <c r="B173" s="234"/>
      <c r="C173" s="211" t="s">
        <v>2211</v>
      </c>
      <c r="D173" s="211"/>
      <c r="E173" s="211"/>
      <c r="F173" s="232" t="s">
        <v>2203</v>
      </c>
      <c r="G173" s="211"/>
      <c r="H173" s="211" t="s">
        <v>2270</v>
      </c>
      <c r="I173" s="211" t="s">
        <v>2213</v>
      </c>
      <c r="J173" s="211"/>
      <c r="K173" s="255"/>
    </row>
    <row r="174" spans="2:11" customFormat="1" ht="15" customHeight="1">
      <c r="B174" s="234"/>
      <c r="C174" s="211" t="s">
        <v>2222</v>
      </c>
      <c r="D174" s="211"/>
      <c r="E174" s="211"/>
      <c r="F174" s="232" t="s">
        <v>2209</v>
      </c>
      <c r="G174" s="211"/>
      <c r="H174" s="211" t="s">
        <v>2270</v>
      </c>
      <c r="I174" s="211" t="s">
        <v>2205</v>
      </c>
      <c r="J174" s="211">
        <v>50</v>
      </c>
      <c r="K174" s="255"/>
    </row>
    <row r="175" spans="2:11" customFormat="1" ht="15" customHeight="1">
      <c r="B175" s="234"/>
      <c r="C175" s="211" t="s">
        <v>2230</v>
      </c>
      <c r="D175" s="211"/>
      <c r="E175" s="211"/>
      <c r="F175" s="232" t="s">
        <v>2209</v>
      </c>
      <c r="G175" s="211"/>
      <c r="H175" s="211" t="s">
        <v>2270</v>
      </c>
      <c r="I175" s="211" t="s">
        <v>2205</v>
      </c>
      <c r="J175" s="211">
        <v>50</v>
      </c>
      <c r="K175" s="255"/>
    </row>
    <row r="176" spans="2:11" customFormat="1" ht="15" customHeight="1">
      <c r="B176" s="234"/>
      <c r="C176" s="211" t="s">
        <v>2228</v>
      </c>
      <c r="D176" s="211"/>
      <c r="E176" s="211"/>
      <c r="F176" s="232" t="s">
        <v>2209</v>
      </c>
      <c r="G176" s="211"/>
      <c r="H176" s="211" t="s">
        <v>2270</v>
      </c>
      <c r="I176" s="211" t="s">
        <v>2205</v>
      </c>
      <c r="J176" s="211">
        <v>50</v>
      </c>
      <c r="K176" s="255"/>
    </row>
    <row r="177" spans="2:11" customFormat="1" ht="15" customHeight="1">
      <c r="B177" s="234"/>
      <c r="C177" s="211" t="s">
        <v>132</v>
      </c>
      <c r="D177" s="211"/>
      <c r="E177" s="211"/>
      <c r="F177" s="232" t="s">
        <v>2203</v>
      </c>
      <c r="G177" s="211"/>
      <c r="H177" s="211" t="s">
        <v>2271</v>
      </c>
      <c r="I177" s="211" t="s">
        <v>2272</v>
      </c>
      <c r="J177" s="211"/>
      <c r="K177" s="255"/>
    </row>
    <row r="178" spans="2:11" customFormat="1" ht="15" customHeight="1">
      <c r="B178" s="234"/>
      <c r="C178" s="211" t="s">
        <v>59</v>
      </c>
      <c r="D178" s="211"/>
      <c r="E178" s="211"/>
      <c r="F178" s="232" t="s">
        <v>2203</v>
      </c>
      <c r="G178" s="211"/>
      <c r="H178" s="211" t="s">
        <v>2273</v>
      </c>
      <c r="I178" s="211" t="s">
        <v>2274</v>
      </c>
      <c r="J178" s="211">
        <v>1</v>
      </c>
      <c r="K178" s="255"/>
    </row>
    <row r="179" spans="2:11" customFormat="1" ht="15" customHeight="1">
      <c r="B179" s="234"/>
      <c r="C179" s="211" t="s">
        <v>55</v>
      </c>
      <c r="D179" s="211"/>
      <c r="E179" s="211"/>
      <c r="F179" s="232" t="s">
        <v>2203</v>
      </c>
      <c r="G179" s="211"/>
      <c r="H179" s="211" t="s">
        <v>2275</v>
      </c>
      <c r="I179" s="211" t="s">
        <v>2205</v>
      </c>
      <c r="J179" s="211">
        <v>20</v>
      </c>
      <c r="K179" s="255"/>
    </row>
    <row r="180" spans="2:11" customFormat="1" ht="15" customHeight="1">
      <c r="B180" s="234"/>
      <c r="C180" s="211" t="s">
        <v>56</v>
      </c>
      <c r="D180" s="211"/>
      <c r="E180" s="211"/>
      <c r="F180" s="232" t="s">
        <v>2203</v>
      </c>
      <c r="G180" s="211"/>
      <c r="H180" s="211" t="s">
        <v>2276</v>
      </c>
      <c r="I180" s="211" t="s">
        <v>2205</v>
      </c>
      <c r="J180" s="211">
        <v>255</v>
      </c>
      <c r="K180" s="255"/>
    </row>
    <row r="181" spans="2:11" customFormat="1" ht="15" customHeight="1">
      <c r="B181" s="234"/>
      <c r="C181" s="211" t="s">
        <v>133</v>
      </c>
      <c r="D181" s="211"/>
      <c r="E181" s="211"/>
      <c r="F181" s="232" t="s">
        <v>2203</v>
      </c>
      <c r="G181" s="211"/>
      <c r="H181" s="211" t="s">
        <v>2167</v>
      </c>
      <c r="I181" s="211" t="s">
        <v>2205</v>
      </c>
      <c r="J181" s="211">
        <v>10</v>
      </c>
      <c r="K181" s="255"/>
    </row>
    <row r="182" spans="2:11" customFormat="1" ht="15" customHeight="1">
      <c r="B182" s="234"/>
      <c r="C182" s="211" t="s">
        <v>134</v>
      </c>
      <c r="D182" s="211"/>
      <c r="E182" s="211"/>
      <c r="F182" s="232" t="s">
        <v>2203</v>
      </c>
      <c r="G182" s="211"/>
      <c r="H182" s="211" t="s">
        <v>2277</v>
      </c>
      <c r="I182" s="211" t="s">
        <v>2238</v>
      </c>
      <c r="J182" s="211"/>
      <c r="K182" s="255"/>
    </row>
    <row r="183" spans="2:11" customFormat="1" ht="15" customHeight="1">
      <c r="B183" s="234"/>
      <c r="C183" s="211" t="s">
        <v>2278</v>
      </c>
      <c r="D183" s="211"/>
      <c r="E183" s="211"/>
      <c r="F183" s="232" t="s">
        <v>2203</v>
      </c>
      <c r="G183" s="211"/>
      <c r="H183" s="211" t="s">
        <v>2279</v>
      </c>
      <c r="I183" s="211" t="s">
        <v>2238</v>
      </c>
      <c r="J183" s="211"/>
      <c r="K183" s="255"/>
    </row>
    <row r="184" spans="2:11" customFormat="1" ht="15" customHeight="1">
      <c r="B184" s="234"/>
      <c r="C184" s="211" t="s">
        <v>2267</v>
      </c>
      <c r="D184" s="211"/>
      <c r="E184" s="211"/>
      <c r="F184" s="232" t="s">
        <v>2203</v>
      </c>
      <c r="G184" s="211"/>
      <c r="H184" s="211" t="s">
        <v>2280</v>
      </c>
      <c r="I184" s="211" t="s">
        <v>2238</v>
      </c>
      <c r="J184" s="211"/>
      <c r="K184" s="255"/>
    </row>
    <row r="185" spans="2:11" customFormat="1" ht="15" customHeight="1">
      <c r="B185" s="234"/>
      <c r="C185" s="211" t="s">
        <v>136</v>
      </c>
      <c r="D185" s="211"/>
      <c r="E185" s="211"/>
      <c r="F185" s="232" t="s">
        <v>2209</v>
      </c>
      <c r="G185" s="211"/>
      <c r="H185" s="211" t="s">
        <v>2281</v>
      </c>
      <c r="I185" s="211" t="s">
        <v>2205</v>
      </c>
      <c r="J185" s="211">
        <v>50</v>
      </c>
      <c r="K185" s="255"/>
    </row>
    <row r="186" spans="2:11" customFormat="1" ht="15" customHeight="1">
      <c r="B186" s="234"/>
      <c r="C186" s="211" t="s">
        <v>2282</v>
      </c>
      <c r="D186" s="211"/>
      <c r="E186" s="211"/>
      <c r="F186" s="232" t="s">
        <v>2209</v>
      </c>
      <c r="G186" s="211"/>
      <c r="H186" s="211" t="s">
        <v>2283</v>
      </c>
      <c r="I186" s="211" t="s">
        <v>2284</v>
      </c>
      <c r="J186" s="211"/>
      <c r="K186" s="255"/>
    </row>
    <row r="187" spans="2:11" customFormat="1" ht="15" customHeight="1">
      <c r="B187" s="234"/>
      <c r="C187" s="211" t="s">
        <v>2285</v>
      </c>
      <c r="D187" s="211"/>
      <c r="E187" s="211"/>
      <c r="F187" s="232" t="s">
        <v>2209</v>
      </c>
      <c r="G187" s="211"/>
      <c r="H187" s="211" t="s">
        <v>2286</v>
      </c>
      <c r="I187" s="211" t="s">
        <v>2284</v>
      </c>
      <c r="J187" s="211"/>
      <c r="K187" s="255"/>
    </row>
    <row r="188" spans="2:11" customFormat="1" ht="15" customHeight="1">
      <c r="B188" s="234"/>
      <c r="C188" s="211" t="s">
        <v>2287</v>
      </c>
      <c r="D188" s="211"/>
      <c r="E188" s="211"/>
      <c r="F188" s="232" t="s">
        <v>2209</v>
      </c>
      <c r="G188" s="211"/>
      <c r="H188" s="211" t="s">
        <v>2288</v>
      </c>
      <c r="I188" s="211" t="s">
        <v>2284</v>
      </c>
      <c r="J188" s="211"/>
      <c r="K188" s="255"/>
    </row>
    <row r="189" spans="2:11" customFormat="1" ht="15" customHeight="1">
      <c r="B189" s="234"/>
      <c r="C189" s="268" t="s">
        <v>2289</v>
      </c>
      <c r="D189" s="211"/>
      <c r="E189" s="211"/>
      <c r="F189" s="232" t="s">
        <v>2209</v>
      </c>
      <c r="G189" s="211"/>
      <c r="H189" s="211" t="s">
        <v>2290</v>
      </c>
      <c r="I189" s="211" t="s">
        <v>2291</v>
      </c>
      <c r="J189" s="269" t="s">
        <v>2292</v>
      </c>
      <c r="K189" s="255"/>
    </row>
    <row r="190" spans="2:11" customFormat="1" ht="15" customHeight="1">
      <c r="B190" s="270"/>
      <c r="C190" s="271" t="s">
        <v>2293</v>
      </c>
      <c r="D190" s="272"/>
      <c r="E190" s="272"/>
      <c r="F190" s="273" t="s">
        <v>2209</v>
      </c>
      <c r="G190" s="272"/>
      <c r="H190" s="272" t="s">
        <v>2294</v>
      </c>
      <c r="I190" s="272" t="s">
        <v>2291</v>
      </c>
      <c r="J190" s="274" t="s">
        <v>2292</v>
      </c>
      <c r="K190" s="275"/>
    </row>
    <row r="191" spans="2:11" customFormat="1" ht="15" customHeight="1">
      <c r="B191" s="234"/>
      <c r="C191" s="268" t="s">
        <v>44</v>
      </c>
      <c r="D191" s="211"/>
      <c r="E191" s="211"/>
      <c r="F191" s="232" t="s">
        <v>2203</v>
      </c>
      <c r="G191" s="211"/>
      <c r="H191" s="208" t="s">
        <v>2295</v>
      </c>
      <c r="I191" s="211" t="s">
        <v>2296</v>
      </c>
      <c r="J191" s="211"/>
      <c r="K191" s="255"/>
    </row>
    <row r="192" spans="2:11" customFormat="1" ht="15" customHeight="1">
      <c r="B192" s="234"/>
      <c r="C192" s="268" t="s">
        <v>2297</v>
      </c>
      <c r="D192" s="211"/>
      <c r="E192" s="211"/>
      <c r="F192" s="232" t="s">
        <v>2203</v>
      </c>
      <c r="G192" s="211"/>
      <c r="H192" s="211" t="s">
        <v>2298</v>
      </c>
      <c r="I192" s="211" t="s">
        <v>2238</v>
      </c>
      <c r="J192" s="211"/>
      <c r="K192" s="255"/>
    </row>
    <row r="193" spans="2:11" customFormat="1" ht="15" customHeight="1">
      <c r="B193" s="234"/>
      <c r="C193" s="268" t="s">
        <v>2299</v>
      </c>
      <c r="D193" s="211"/>
      <c r="E193" s="211"/>
      <c r="F193" s="232" t="s">
        <v>2203</v>
      </c>
      <c r="G193" s="211"/>
      <c r="H193" s="211" t="s">
        <v>2300</v>
      </c>
      <c r="I193" s="211" t="s">
        <v>2238</v>
      </c>
      <c r="J193" s="211"/>
      <c r="K193" s="255"/>
    </row>
    <row r="194" spans="2:11" customFormat="1" ht="15" customHeight="1">
      <c r="B194" s="234"/>
      <c r="C194" s="268" t="s">
        <v>2301</v>
      </c>
      <c r="D194" s="211"/>
      <c r="E194" s="211"/>
      <c r="F194" s="232" t="s">
        <v>2209</v>
      </c>
      <c r="G194" s="211"/>
      <c r="H194" s="211" t="s">
        <v>2302</v>
      </c>
      <c r="I194" s="211" t="s">
        <v>2238</v>
      </c>
      <c r="J194" s="211"/>
      <c r="K194" s="255"/>
    </row>
    <row r="195" spans="2:11" customFormat="1" ht="15" customHeight="1">
      <c r="B195" s="261"/>
      <c r="C195" s="276"/>
      <c r="D195" s="241"/>
      <c r="E195" s="241"/>
      <c r="F195" s="241"/>
      <c r="G195" s="241"/>
      <c r="H195" s="241"/>
      <c r="I195" s="241"/>
      <c r="J195" s="241"/>
      <c r="K195" s="262"/>
    </row>
    <row r="196" spans="2:11" customFormat="1" ht="18.75" customHeight="1">
      <c r="B196" s="243"/>
      <c r="C196" s="253"/>
      <c r="D196" s="253"/>
      <c r="E196" s="253"/>
      <c r="F196" s="263"/>
      <c r="G196" s="253"/>
      <c r="H196" s="253"/>
      <c r="I196" s="253"/>
      <c r="J196" s="253"/>
      <c r="K196" s="243"/>
    </row>
    <row r="197" spans="2:11" customFormat="1" ht="18.75" customHeight="1">
      <c r="B197" s="243"/>
      <c r="C197" s="253"/>
      <c r="D197" s="253"/>
      <c r="E197" s="253"/>
      <c r="F197" s="263"/>
      <c r="G197" s="253"/>
      <c r="H197" s="253"/>
      <c r="I197" s="253"/>
      <c r="J197" s="253"/>
      <c r="K197" s="243"/>
    </row>
    <row r="198" spans="2:11" customFormat="1" ht="18.75" customHeight="1"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</row>
    <row r="199" spans="2:11" customFormat="1" ht="13.5">
      <c r="B199" s="200"/>
      <c r="C199" s="201"/>
      <c r="D199" s="201"/>
      <c r="E199" s="201"/>
      <c r="F199" s="201"/>
      <c r="G199" s="201"/>
      <c r="H199" s="201"/>
      <c r="I199" s="201"/>
      <c r="J199" s="201"/>
      <c r="K199" s="202"/>
    </row>
    <row r="200" spans="2:11" customFormat="1" ht="21">
      <c r="B200" s="203"/>
      <c r="C200" s="331" t="s">
        <v>2303</v>
      </c>
      <c r="D200" s="331"/>
      <c r="E200" s="331"/>
      <c r="F200" s="331"/>
      <c r="G200" s="331"/>
      <c r="H200" s="331"/>
      <c r="I200" s="331"/>
      <c r="J200" s="331"/>
      <c r="K200" s="204"/>
    </row>
    <row r="201" spans="2:11" customFormat="1" ht="25.5" customHeight="1">
      <c r="B201" s="203"/>
      <c r="C201" s="277" t="s">
        <v>2304</v>
      </c>
      <c r="D201" s="277"/>
      <c r="E201" s="277"/>
      <c r="F201" s="277" t="s">
        <v>2305</v>
      </c>
      <c r="G201" s="278"/>
      <c r="H201" s="334" t="s">
        <v>2306</v>
      </c>
      <c r="I201" s="334"/>
      <c r="J201" s="334"/>
      <c r="K201" s="204"/>
    </row>
    <row r="202" spans="2:11" customFormat="1" ht="5.25" customHeight="1">
      <c r="B202" s="234"/>
      <c r="C202" s="229"/>
      <c r="D202" s="229"/>
      <c r="E202" s="229"/>
      <c r="F202" s="229"/>
      <c r="G202" s="253"/>
      <c r="H202" s="229"/>
      <c r="I202" s="229"/>
      <c r="J202" s="229"/>
      <c r="K202" s="255"/>
    </row>
    <row r="203" spans="2:11" customFormat="1" ht="15" customHeight="1">
      <c r="B203" s="234"/>
      <c r="C203" s="211" t="s">
        <v>2296</v>
      </c>
      <c r="D203" s="211"/>
      <c r="E203" s="211"/>
      <c r="F203" s="232" t="s">
        <v>45</v>
      </c>
      <c r="G203" s="211"/>
      <c r="H203" s="335" t="s">
        <v>2307</v>
      </c>
      <c r="I203" s="335"/>
      <c r="J203" s="335"/>
      <c r="K203" s="255"/>
    </row>
    <row r="204" spans="2:11" customFormat="1" ht="15" customHeight="1">
      <c r="B204" s="234"/>
      <c r="C204" s="211"/>
      <c r="D204" s="211"/>
      <c r="E204" s="211"/>
      <c r="F204" s="232" t="s">
        <v>46</v>
      </c>
      <c r="G204" s="211"/>
      <c r="H204" s="335" t="s">
        <v>2308</v>
      </c>
      <c r="I204" s="335"/>
      <c r="J204" s="335"/>
      <c r="K204" s="255"/>
    </row>
    <row r="205" spans="2:11" customFormat="1" ht="15" customHeight="1">
      <c r="B205" s="234"/>
      <c r="C205" s="211"/>
      <c r="D205" s="211"/>
      <c r="E205" s="211"/>
      <c r="F205" s="232" t="s">
        <v>49</v>
      </c>
      <c r="G205" s="211"/>
      <c r="H205" s="335" t="s">
        <v>2309</v>
      </c>
      <c r="I205" s="335"/>
      <c r="J205" s="335"/>
      <c r="K205" s="255"/>
    </row>
    <row r="206" spans="2:11" customFormat="1" ht="15" customHeight="1">
      <c r="B206" s="234"/>
      <c r="C206" s="211"/>
      <c r="D206" s="211"/>
      <c r="E206" s="211"/>
      <c r="F206" s="232" t="s">
        <v>47</v>
      </c>
      <c r="G206" s="211"/>
      <c r="H206" s="335" t="s">
        <v>2310</v>
      </c>
      <c r="I206" s="335"/>
      <c r="J206" s="335"/>
      <c r="K206" s="255"/>
    </row>
    <row r="207" spans="2:11" customFormat="1" ht="15" customHeight="1">
      <c r="B207" s="234"/>
      <c r="C207" s="211"/>
      <c r="D207" s="211"/>
      <c r="E207" s="211"/>
      <c r="F207" s="232" t="s">
        <v>48</v>
      </c>
      <c r="G207" s="211"/>
      <c r="H207" s="335" t="s">
        <v>2311</v>
      </c>
      <c r="I207" s="335"/>
      <c r="J207" s="335"/>
      <c r="K207" s="255"/>
    </row>
    <row r="208" spans="2:11" customFormat="1" ht="15" customHeight="1">
      <c r="B208" s="234"/>
      <c r="C208" s="211"/>
      <c r="D208" s="211"/>
      <c r="E208" s="211"/>
      <c r="F208" s="232"/>
      <c r="G208" s="211"/>
      <c r="H208" s="211"/>
      <c r="I208" s="211"/>
      <c r="J208" s="211"/>
      <c r="K208" s="255"/>
    </row>
    <row r="209" spans="2:11" customFormat="1" ht="15" customHeight="1">
      <c r="B209" s="234"/>
      <c r="C209" s="211" t="s">
        <v>2250</v>
      </c>
      <c r="D209" s="211"/>
      <c r="E209" s="211"/>
      <c r="F209" s="232" t="s">
        <v>80</v>
      </c>
      <c r="G209" s="211"/>
      <c r="H209" s="335" t="s">
        <v>2312</v>
      </c>
      <c r="I209" s="335"/>
      <c r="J209" s="335"/>
      <c r="K209" s="255"/>
    </row>
    <row r="210" spans="2:11" customFormat="1" ht="15" customHeight="1">
      <c r="B210" s="234"/>
      <c r="C210" s="211"/>
      <c r="D210" s="211"/>
      <c r="E210" s="211"/>
      <c r="F210" s="232" t="s">
        <v>2148</v>
      </c>
      <c r="G210" s="211"/>
      <c r="H210" s="335" t="s">
        <v>2149</v>
      </c>
      <c r="I210" s="335"/>
      <c r="J210" s="335"/>
      <c r="K210" s="255"/>
    </row>
    <row r="211" spans="2:11" customFormat="1" ht="15" customHeight="1">
      <c r="B211" s="234"/>
      <c r="C211" s="211"/>
      <c r="D211" s="211"/>
      <c r="E211" s="211"/>
      <c r="F211" s="232" t="s">
        <v>2146</v>
      </c>
      <c r="G211" s="211"/>
      <c r="H211" s="335" t="s">
        <v>2313</v>
      </c>
      <c r="I211" s="335"/>
      <c r="J211" s="335"/>
      <c r="K211" s="255"/>
    </row>
    <row r="212" spans="2:11" customFormat="1" ht="15" customHeight="1">
      <c r="B212" s="279"/>
      <c r="C212" s="211"/>
      <c r="D212" s="211"/>
      <c r="E212" s="211"/>
      <c r="F212" s="232" t="s">
        <v>109</v>
      </c>
      <c r="G212" s="268"/>
      <c r="H212" s="336" t="s">
        <v>2150</v>
      </c>
      <c r="I212" s="336"/>
      <c r="J212" s="336"/>
      <c r="K212" s="280"/>
    </row>
    <row r="213" spans="2:11" customFormat="1" ht="15" customHeight="1">
      <c r="B213" s="279"/>
      <c r="C213" s="211"/>
      <c r="D213" s="211"/>
      <c r="E213" s="211"/>
      <c r="F213" s="232" t="s">
        <v>2151</v>
      </c>
      <c r="G213" s="268"/>
      <c r="H213" s="336" t="s">
        <v>2314</v>
      </c>
      <c r="I213" s="336"/>
      <c r="J213" s="336"/>
      <c r="K213" s="280"/>
    </row>
    <row r="214" spans="2:11" customFormat="1" ht="15" customHeight="1">
      <c r="B214" s="279"/>
      <c r="C214" s="211"/>
      <c r="D214" s="211"/>
      <c r="E214" s="211"/>
      <c r="F214" s="232"/>
      <c r="G214" s="268"/>
      <c r="H214" s="259"/>
      <c r="I214" s="259"/>
      <c r="J214" s="259"/>
      <c r="K214" s="280"/>
    </row>
    <row r="215" spans="2:11" customFormat="1" ht="15" customHeight="1">
      <c r="B215" s="279"/>
      <c r="C215" s="211" t="s">
        <v>2274</v>
      </c>
      <c r="D215" s="211"/>
      <c r="E215" s="211"/>
      <c r="F215" s="232">
        <v>1</v>
      </c>
      <c r="G215" s="268"/>
      <c r="H215" s="336" t="s">
        <v>2315</v>
      </c>
      <c r="I215" s="336"/>
      <c r="J215" s="336"/>
      <c r="K215" s="280"/>
    </row>
    <row r="216" spans="2:11" customFormat="1" ht="15" customHeight="1">
      <c r="B216" s="279"/>
      <c r="C216" s="211"/>
      <c r="D216" s="211"/>
      <c r="E216" s="211"/>
      <c r="F216" s="232">
        <v>2</v>
      </c>
      <c r="G216" s="268"/>
      <c r="H216" s="336" t="s">
        <v>2316</v>
      </c>
      <c r="I216" s="336"/>
      <c r="J216" s="336"/>
      <c r="K216" s="280"/>
    </row>
    <row r="217" spans="2:11" customFormat="1" ht="15" customHeight="1">
      <c r="B217" s="279"/>
      <c r="C217" s="211"/>
      <c r="D217" s="211"/>
      <c r="E217" s="211"/>
      <c r="F217" s="232">
        <v>3</v>
      </c>
      <c r="G217" s="268"/>
      <c r="H217" s="336" t="s">
        <v>2317</v>
      </c>
      <c r="I217" s="336"/>
      <c r="J217" s="336"/>
      <c r="K217" s="280"/>
    </row>
    <row r="218" spans="2:11" customFormat="1" ht="15" customHeight="1">
      <c r="B218" s="279"/>
      <c r="C218" s="211"/>
      <c r="D218" s="211"/>
      <c r="E218" s="211"/>
      <c r="F218" s="232">
        <v>4</v>
      </c>
      <c r="G218" s="268"/>
      <c r="H218" s="336" t="s">
        <v>2318</v>
      </c>
      <c r="I218" s="336"/>
      <c r="J218" s="336"/>
      <c r="K218" s="280"/>
    </row>
    <row r="219" spans="2:11" customFormat="1" ht="12.75" customHeight="1">
      <c r="B219" s="281"/>
      <c r="C219" s="282"/>
      <c r="D219" s="282"/>
      <c r="E219" s="282"/>
      <c r="F219" s="282"/>
      <c r="G219" s="282"/>
      <c r="H219" s="282"/>
      <c r="I219" s="282"/>
      <c r="J219" s="282"/>
      <c r="K219" s="28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88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111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Rekonstrukce zázemí tělocvičny 2.ZŠ Dobříš - revize 01</v>
      </c>
      <c r="F7" s="326"/>
      <c r="G7" s="326"/>
      <c r="H7" s="326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3"/>
      <c r="E9" s="325" t="s">
        <v>113</v>
      </c>
      <c r="F9" s="327"/>
      <c r="G9" s="327"/>
      <c r="H9" s="327"/>
      <c r="L9" s="33"/>
    </row>
    <row r="10" spans="2:46" s="1" customFormat="1" ht="12" customHeight="1">
      <c r="B10" s="33"/>
      <c r="D10" s="28" t="s">
        <v>114</v>
      </c>
      <c r="L10" s="33"/>
    </row>
    <row r="11" spans="2:46" s="1" customFormat="1" ht="16.5" customHeight="1">
      <c r="B11" s="33"/>
      <c r="E11" s="284" t="s">
        <v>115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47.25" customHeight="1">
      <c r="B29" s="92"/>
      <c r="E29" s="314" t="s">
        <v>39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ROUND(J96,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ROUND((SUM(BE96:BE449)),  2)</f>
        <v>0</v>
      </c>
      <c r="I35" s="94">
        <v>0.21</v>
      </c>
      <c r="J35" s="84">
        <f>ROUND(((SUM(BE96:BE449))*I35),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ROUND((SUM(BF96:BF449)),  2)</f>
        <v>0</v>
      </c>
      <c r="I36" s="94">
        <v>0.12</v>
      </c>
      <c r="J36" s="84">
        <f>ROUND(((SUM(BF96:BF449))*I36),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ROUND((SUM(BG96:BG449)),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ROUND((SUM(BH96:BH449)),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ROUND((SUM(BI96:BI449)),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Rekonstrukce zázemí tělocvičny 2.ZŠ Dobříš - revize 01</v>
      </c>
      <c r="F50" s="326"/>
      <c r="G50" s="326"/>
      <c r="H50" s="326"/>
      <c r="L50" s="33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3"/>
      <c r="E52" s="325" t="s">
        <v>113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</v>
      </c>
      <c r="L53" s="33"/>
    </row>
    <row r="54" spans="2:47" s="1" customFormat="1" ht="16.5" customHeight="1">
      <c r="B54" s="33"/>
      <c r="E54" s="284" t="str">
        <f>E11</f>
        <v>SO 01_A - Bourací a přípravné práce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Školní 1974, Dobříš, k.ú. Dobříš, parc.č.st. 2032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Dobříš</v>
      </c>
      <c r="I58" s="28" t="s">
        <v>32</v>
      </c>
      <c r="J58" s="31" t="str">
        <f>E23</f>
        <v>Ing. arch. Jan Zbíral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117</v>
      </c>
      <c r="D61" s="95"/>
      <c r="E61" s="95"/>
      <c r="F61" s="95"/>
      <c r="G61" s="95"/>
      <c r="H61" s="95"/>
      <c r="I61" s="95"/>
      <c r="J61" s="102" t="s">
        <v>118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J96</f>
        <v>0</v>
      </c>
      <c r="L63" s="33"/>
      <c r="AU63" s="18" t="s">
        <v>119</v>
      </c>
    </row>
    <row r="64" spans="2:47" s="8" customFormat="1" ht="24.95" customHeight="1">
      <c r="B64" s="104"/>
      <c r="D64" s="105" t="s">
        <v>120</v>
      </c>
      <c r="E64" s="106"/>
      <c r="F64" s="106"/>
      <c r="G64" s="106"/>
      <c r="H64" s="106"/>
      <c r="I64" s="106"/>
      <c r="J64" s="107">
        <f>J97</f>
        <v>0</v>
      </c>
      <c r="L64" s="104"/>
    </row>
    <row r="65" spans="2:12" s="9" customFormat="1" ht="19.899999999999999" customHeight="1">
      <c r="B65" s="108"/>
      <c r="D65" s="109" t="s">
        <v>121</v>
      </c>
      <c r="E65" s="110"/>
      <c r="F65" s="110"/>
      <c r="G65" s="110"/>
      <c r="H65" s="110"/>
      <c r="I65" s="110"/>
      <c r="J65" s="111">
        <f>J98</f>
        <v>0</v>
      </c>
      <c r="L65" s="108"/>
    </row>
    <row r="66" spans="2:12" s="9" customFormat="1" ht="19.899999999999999" customHeight="1">
      <c r="B66" s="108"/>
      <c r="D66" s="109" t="s">
        <v>122</v>
      </c>
      <c r="E66" s="110"/>
      <c r="F66" s="110"/>
      <c r="G66" s="110"/>
      <c r="H66" s="110"/>
      <c r="I66" s="110"/>
      <c r="J66" s="111">
        <f>J117</f>
        <v>0</v>
      </c>
      <c r="L66" s="108"/>
    </row>
    <row r="67" spans="2:12" s="9" customFormat="1" ht="19.899999999999999" customHeight="1">
      <c r="B67" s="108"/>
      <c r="D67" s="109" t="s">
        <v>123</v>
      </c>
      <c r="E67" s="110"/>
      <c r="F67" s="110"/>
      <c r="G67" s="110"/>
      <c r="H67" s="110"/>
      <c r="I67" s="110"/>
      <c r="J67" s="111">
        <f>J293</f>
        <v>0</v>
      </c>
      <c r="L67" s="108"/>
    </row>
    <row r="68" spans="2:12" s="8" customFormat="1" ht="24.95" customHeight="1">
      <c r="B68" s="104"/>
      <c r="D68" s="105" t="s">
        <v>124</v>
      </c>
      <c r="E68" s="106"/>
      <c r="F68" s="106"/>
      <c r="G68" s="106"/>
      <c r="H68" s="106"/>
      <c r="I68" s="106"/>
      <c r="J68" s="107">
        <f>J315</f>
        <v>0</v>
      </c>
      <c r="L68" s="104"/>
    </row>
    <row r="69" spans="2:12" s="9" customFormat="1" ht="19.899999999999999" customHeight="1">
      <c r="B69" s="108"/>
      <c r="D69" s="109" t="s">
        <v>125</v>
      </c>
      <c r="E69" s="110"/>
      <c r="F69" s="110"/>
      <c r="G69" s="110"/>
      <c r="H69" s="110"/>
      <c r="I69" s="110"/>
      <c r="J69" s="111">
        <f>J316</f>
        <v>0</v>
      </c>
      <c r="L69" s="108"/>
    </row>
    <row r="70" spans="2:12" s="9" customFormat="1" ht="19.899999999999999" customHeight="1">
      <c r="B70" s="108"/>
      <c r="D70" s="109" t="s">
        <v>126</v>
      </c>
      <c r="E70" s="110"/>
      <c r="F70" s="110"/>
      <c r="G70" s="110"/>
      <c r="H70" s="110"/>
      <c r="I70" s="110"/>
      <c r="J70" s="111">
        <f>J327</f>
        <v>0</v>
      </c>
      <c r="L70" s="108"/>
    </row>
    <row r="71" spans="2:12" s="9" customFormat="1" ht="19.899999999999999" customHeight="1">
      <c r="B71" s="108"/>
      <c r="D71" s="109" t="s">
        <v>127</v>
      </c>
      <c r="E71" s="110"/>
      <c r="F71" s="110"/>
      <c r="G71" s="110"/>
      <c r="H71" s="110"/>
      <c r="I71" s="110"/>
      <c r="J71" s="111">
        <f>J358</f>
        <v>0</v>
      </c>
      <c r="L71" s="108"/>
    </row>
    <row r="72" spans="2:12" s="9" customFormat="1" ht="19.899999999999999" customHeight="1">
      <c r="B72" s="108"/>
      <c r="D72" s="109" t="s">
        <v>128</v>
      </c>
      <c r="E72" s="110"/>
      <c r="F72" s="110"/>
      <c r="G72" s="110"/>
      <c r="H72" s="110"/>
      <c r="I72" s="110"/>
      <c r="J72" s="111">
        <f>J376</f>
        <v>0</v>
      </c>
      <c r="L72" s="108"/>
    </row>
    <row r="73" spans="2:12" s="9" customFormat="1" ht="19.899999999999999" customHeight="1">
      <c r="B73" s="108"/>
      <c r="D73" s="109" t="s">
        <v>129</v>
      </c>
      <c r="E73" s="110"/>
      <c r="F73" s="110"/>
      <c r="G73" s="110"/>
      <c r="H73" s="110"/>
      <c r="I73" s="110"/>
      <c r="J73" s="111">
        <f>J382</f>
        <v>0</v>
      </c>
      <c r="L73" s="108"/>
    </row>
    <row r="74" spans="2:12" s="9" customFormat="1" ht="19.899999999999999" customHeight="1">
      <c r="B74" s="108"/>
      <c r="D74" s="109" t="s">
        <v>130</v>
      </c>
      <c r="E74" s="110"/>
      <c r="F74" s="110"/>
      <c r="G74" s="110"/>
      <c r="H74" s="110"/>
      <c r="I74" s="110"/>
      <c r="J74" s="111">
        <f>J397</f>
        <v>0</v>
      </c>
      <c r="L74" s="108"/>
    </row>
    <row r="75" spans="2:12" s="1" customFormat="1" ht="21.75" customHeight="1">
      <c r="B75" s="33"/>
      <c r="L75" s="33"/>
    </row>
    <row r="76" spans="2:12" s="1" customFormat="1" ht="6.9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12" s="1" customFormat="1" ht="6.95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63" s="1" customFormat="1" ht="24.95" customHeight="1">
      <c r="B81" s="33"/>
      <c r="C81" s="22" t="s">
        <v>131</v>
      </c>
      <c r="L81" s="33"/>
    </row>
    <row r="82" spans="2:63" s="1" customFormat="1" ht="6.95" customHeight="1">
      <c r="B82" s="33"/>
      <c r="L82" s="33"/>
    </row>
    <row r="83" spans="2:63" s="1" customFormat="1" ht="12" customHeight="1">
      <c r="B83" s="33"/>
      <c r="C83" s="28" t="s">
        <v>16</v>
      </c>
      <c r="L83" s="33"/>
    </row>
    <row r="84" spans="2:63" s="1" customFormat="1" ht="16.5" customHeight="1">
      <c r="B84" s="33"/>
      <c r="E84" s="325" t="str">
        <f>E7</f>
        <v>Rekonstrukce zázemí tělocvičny 2.ZŠ Dobříš - revize 01</v>
      </c>
      <c r="F84" s="326"/>
      <c r="G84" s="326"/>
      <c r="H84" s="326"/>
      <c r="L84" s="33"/>
    </row>
    <row r="85" spans="2:63" ht="12" customHeight="1">
      <c r="B85" s="21"/>
      <c r="C85" s="28" t="s">
        <v>112</v>
      </c>
      <c r="L85" s="21"/>
    </row>
    <row r="86" spans="2:63" s="1" customFormat="1" ht="16.5" customHeight="1">
      <c r="B86" s="33"/>
      <c r="E86" s="325" t="s">
        <v>113</v>
      </c>
      <c r="F86" s="327"/>
      <c r="G86" s="327"/>
      <c r="H86" s="327"/>
      <c r="L86" s="33"/>
    </row>
    <row r="87" spans="2:63" s="1" customFormat="1" ht="12" customHeight="1">
      <c r="B87" s="33"/>
      <c r="C87" s="28" t="s">
        <v>114</v>
      </c>
      <c r="L87" s="33"/>
    </row>
    <row r="88" spans="2:63" s="1" customFormat="1" ht="16.5" customHeight="1">
      <c r="B88" s="33"/>
      <c r="E88" s="284" t="str">
        <f>E11</f>
        <v>SO 01_A - Bourací a přípravné práce</v>
      </c>
      <c r="F88" s="327"/>
      <c r="G88" s="327"/>
      <c r="H88" s="327"/>
      <c r="L88" s="33"/>
    </row>
    <row r="89" spans="2:63" s="1" customFormat="1" ht="6.95" customHeight="1">
      <c r="B89" s="33"/>
      <c r="L89" s="33"/>
    </row>
    <row r="90" spans="2:63" s="1" customFormat="1" ht="12" customHeight="1">
      <c r="B90" s="33"/>
      <c r="C90" s="28" t="s">
        <v>21</v>
      </c>
      <c r="F90" s="26" t="str">
        <f>F14</f>
        <v>Školní 1974, Dobříš, k.ú. Dobříš, parc.č.st. 2032</v>
      </c>
      <c r="I90" s="28" t="s">
        <v>23</v>
      </c>
      <c r="J90" s="50" t="str">
        <f>IF(J14="","",J14)</f>
        <v>31. 3. 2025</v>
      </c>
      <c r="L90" s="33"/>
    </row>
    <row r="91" spans="2:63" s="1" customFormat="1" ht="6.95" customHeight="1">
      <c r="B91" s="33"/>
      <c r="L91" s="33"/>
    </row>
    <row r="92" spans="2:63" s="1" customFormat="1" ht="15.2" customHeight="1">
      <c r="B92" s="33"/>
      <c r="C92" s="28" t="s">
        <v>25</v>
      </c>
      <c r="F92" s="26" t="str">
        <f>E17</f>
        <v>Město Dobříš</v>
      </c>
      <c r="I92" s="28" t="s">
        <v>32</v>
      </c>
      <c r="J92" s="31" t="str">
        <f>E23</f>
        <v>Ing. arch. Jan Zbíral</v>
      </c>
      <c r="L92" s="33"/>
    </row>
    <row r="93" spans="2:63" s="1" customFormat="1" ht="15.2" customHeight="1">
      <c r="B93" s="33"/>
      <c r="C93" s="28" t="s">
        <v>30</v>
      </c>
      <c r="F93" s="26" t="str">
        <f>IF(E20="","",E20)</f>
        <v>Vyplň údaj</v>
      </c>
      <c r="I93" s="28" t="s">
        <v>36</v>
      </c>
      <c r="J93" s="31" t="str">
        <f>E26</f>
        <v xml:space="preserve"> </v>
      </c>
      <c r="L93" s="33"/>
    </row>
    <row r="94" spans="2:63" s="1" customFormat="1" ht="10.35" customHeight="1">
      <c r="B94" s="33"/>
      <c r="L94" s="33"/>
    </row>
    <row r="95" spans="2:63" s="10" customFormat="1" ht="29.25" customHeight="1">
      <c r="B95" s="112"/>
      <c r="C95" s="113" t="s">
        <v>132</v>
      </c>
      <c r="D95" s="114" t="s">
        <v>59</v>
      </c>
      <c r="E95" s="114" t="s">
        <v>55</v>
      </c>
      <c r="F95" s="114" t="s">
        <v>56</v>
      </c>
      <c r="G95" s="114" t="s">
        <v>133</v>
      </c>
      <c r="H95" s="114" t="s">
        <v>134</v>
      </c>
      <c r="I95" s="114" t="s">
        <v>135</v>
      </c>
      <c r="J95" s="114" t="s">
        <v>118</v>
      </c>
      <c r="K95" s="115" t="s">
        <v>136</v>
      </c>
      <c r="L95" s="112"/>
      <c r="M95" s="57" t="s">
        <v>19</v>
      </c>
      <c r="N95" s="58" t="s">
        <v>44</v>
      </c>
      <c r="O95" s="58" t="s">
        <v>137</v>
      </c>
      <c r="P95" s="58" t="s">
        <v>138</v>
      </c>
      <c r="Q95" s="58" t="s">
        <v>139</v>
      </c>
      <c r="R95" s="58" t="s">
        <v>140</v>
      </c>
      <c r="S95" s="58" t="s">
        <v>141</v>
      </c>
      <c r="T95" s="59" t="s">
        <v>142</v>
      </c>
    </row>
    <row r="96" spans="2:63" s="1" customFormat="1" ht="22.9" customHeight="1">
      <c r="B96" s="33"/>
      <c r="C96" s="62" t="s">
        <v>143</v>
      </c>
      <c r="J96" s="116">
        <f>BK96</f>
        <v>0</v>
      </c>
      <c r="L96" s="33"/>
      <c r="M96" s="60"/>
      <c r="N96" s="51"/>
      <c r="O96" s="51"/>
      <c r="P96" s="117">
        <f>P97+P315</f>
        <v>0</v>
      </c>
      <c r="Q96" s="51"/>
      <c r="R96" s="117">
        <f>R97+R315</f>
        <v>0.94796000000000002</v>
      </c>
      <c r="S96" s="51"/>
      <c r="T96" s="118">
        <f>T97+T315</f>
        <v>52.388038600000009</v>
      </c>
      <c r="AT96" s="18" t="s">
        <v>73</v>
      </c>
      <c r="AU96" s="18" t="s">
        <v>119</v>
      </c>
      <c r="BK96" s="119">
        <f>BK97+BK315</f>
        <v>0</v>
      </c>
    </row>
    <row r="97" spans="2:65" s="11" customFormat="1" ht="25.9" customHeight="1">
      <c r="B97" s="120"/>
      <c r="D97" s="121" t="s">
        <v>73</v>
      </c>
      <c r="E97" s="122" t="s">
        <v>144</v>
      </c>
      <c r="F97" s="122" t="s">
        <v>145</v>
      </c>
      <c r="I97" s="123"/>
      <c r="J97" s="124">
        <f>BK97</f>
        <v>0</v>
      </c>
      <c r="L97" s="120"/>
      <c r="M97" s="125"/>
      <c r="P97" s="126">
        <f>P98+P117+P293</f>
        <v>0</v>
      </c>
      <c r="R97" s="126">
        <f>R98+R117+R293</f>
        <v>0</v>
      </c>
      <c r="T97" s="127">
        <f>T98+T117+T293</f>
        <v>50.789845000000007</v>
      </c>
      <c r="AR97" s="121" t="s">
        <v>81</v>
      </c>
      <c r="AT97" s="128" t="s">
        <v>73</v>
      </c>
      <c r="AU97" s="128" t="s">
        <v>74</v>
      </c>
      <c r="AY97" s="121" t="s">
        <v>146</v>
      </c>
      <c r="BK97" s="129">
        <f>BK98+BK117+BK293</f>
        <v>0</v>
      </c>
    </row>
    <row r="98" spans="2:65" s="11" customFormat="1" ht="22.9" customHeight="1">
      <c r="B98" s="120"/>
      <c r="D98" s="121" t="s">
        <v>73</v>
      </c>
      <c r="E98" s="130" t="s">
        <v>81</v>
      </c>
      <c r="F98" s="130" t="s">
        <v>147</v>
      </c>
      <c r="I98" s="123"/>
      <c r="J98" s="131">
        <f>BK98</f>
        <v>0</v>
      </c>
      <c r="L98" s="120"/>
      <c r="M98" s="125"/>
      <c r="P98" s="126">
        <f>SUM(P99:P116)</f>
        <v>0</v>
      </c>
      <c r="R98" s="126">
        <f>SUM(R99:R116)</f>
        <v>0</v>
      </c>
      <c r="T98" s="127">
        <f>SUM(T99:T116)</f>
        <v>0</v>
      </c>
      <c r="AR98" s="121" t="s">
        <v>81</v>
      </c>
      <c r="AT98" s="128" t="s">
        <v>73</v>
      </c>
      <c r="AU98" s="128" t="s">
        <v>81</v>
      </c>
      <c r="AY98" s="121" t="s">
        <v>146</v>
      </c>
      <c r="BK98" s="129">
        <f>SUM(BK99:BK116)</f>
        <v>0</v>
      </c>
    </row>
    <row r="99" spans="2:65" s="1" customFormat="1" ht="16.5" customHeight="1">
      <c r="B99" s="33"/>
      <c r="C99" s="132" t="s">
        <v>81</v>
      </c>
      <c r="D99" s="132" t="s">
        <v>148</v>
      </c>
      <c r="E99" s="133" t="s">
        <v>149</v>
      </c>
      <c r="F99" s="134" t="s">
        <v>150</v>
      </c>
      <c r="G99" s="135" t="s">
        <v>151</v>
      </c>
      <c r="H99" s="136">
        <v>12.34</v>
      </c>
      <c r="I99" s="137"/>
      <c r="J99" s="138">
        <f>ROUND(I99*H99,2)</f>
        <v>0</v>
      </c>
      <c r="K99" s="134" t="s">
        <v>152</v>
      </c>
      <c r="L99" s="33"/>
      <c r="M99" s="139" t="s">
        <v>19</v>
      </c>
      <c r="N99" s="140" t="s">
        <v>45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153</v>
      </c>
      <c r="AT99" s="143" t="s">
        <v>148</v>
      </c>
      <c r="AU99" s="143" t="s">
        <v>83</v>
      </c>
      <c r="AY99" s="18" t="s">
        <v>146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81</v>
      </c>
      <c r="BK99" s="144">
        <f>ROUND(I99*H99,2)</f>
        <v>0</v>
      </c>
      <c r="BL99" s="18" t="s">
        <v>153</v>
      </c>
      <c r="BM99" s="143" t="s">
        <v>154</v>
      </c>
    </row>
    <row r="100" spans="2:65" s="1" customFormat="1" ht="11.25">
      <c r="B100" s="33"/>
      <c r="D100" s="145" t="s">
        <v>155</v>
      </c>
      <c r="F100" s="146" t="s">
        <v>156</v>
      </c>
      <c r="I100" s="147"/>
      <c r="L100" s="33"/>
      <c r="M100" s="148"/>
      <c r="T100" s="54"/>
      <c r="AT100" s="18" t="s">
        <v>155</v>
      </c>
      <c r="AU100" s="18" t="s">
        <v>83</v>
      </c>
    </row>
    <row r="101" spans="2:65" s="12" customFormat="1" ht="11.25">
      <c r="B101" s="149"/>
      <c r="D101" s="150" t="s">
        <v>157</v>
      </c>
      <c r="E101" s="151" t="s">
        <v>19</v>
      </c>
      <c r="F101" s="152" t="s">
        <v>158</v>
      </c>
      <c r="H101" s="151" t="s">
        <v>19</v>
      </c>
      <c r="I101" s="153"/>
      <c r="L101" s="149"/>
      <c r="M101" s="154"/>
      <c r="T101" s="155"/>
      <c r="AT101" s="151" t="s">
        <v>157</v>
      </c>
      <c r="AU101" s="151" t="s">
        <v>83</v>
      </c>
      <c r="AV101" s="12" t="s">
        <v>81</v>
      </c>
      <c r="AW101" s="12" t="s">
        <v>35</v>
      </c>
      <c r="AX101" s="12" t="s">
        <v>74</v>
      </c>
      <c r="AY101" s="151" t="s">
        <v>146</v>
      </c>
    </row>
    <row r="102" spans="2:65" s="13" customFormat="1" ht="11.25">
      <c r="B102" s="156"/>
      <c r="D102" s="150" t="s">
        <v>157</v>
      </c>
      <c r="E102" s="157" t="s">
        <v>19</v>
      </c>
      <c r="F102" s="158" t="s">
        <v>159</v>
      </c>
      <c r="H102" s="159">
        <v>12.34</v>
      </c>
      <c r="I102" s="160"/>
      <c r="L102" s="156"/>
      <c r="M102" s="161"/>
      <c r="T102" s="162"/>
      <c r="AT102" s="157" t="s">
        <v>157</v>
      </c>
      <c r="AU102" s="157" t="s">
        <v>83</v>
      </c>
      <c r="AV102" s="13" t="s">
        <v>83</v>
      </c>
      <c r="AW102" s="13" t="s">
        <v>35</v>
      </c>
      <c r="AX102" s="13" t="s">
        <v>74</v>
      </c>
      <c r="AY102" s="157" t="s">
        <v>146</v>
      </c>
    </row>
    <row r="103" spans="2:65" s="14" customFormat="1" ht="11.25">
      <c r="B103" s="163"/>
      <c r="D103" s="150" t="s">
        <v>157</v>
      </c>
      <c r="E103" s="164" t="s">
        <v>19</v>
      </c>
      <c r="F103" s="165" t="s">
        <v>160</v>
      </c>
      <c r="H103" s="166">
        <v>12.34</v>
      </c>
      <c r="I103" s="167"/>
      <c r="L103" s="163"/>
      <c r="M103" s="168"/>
      <c r="T103" s="169"/>
      <c r="AT103" s="164" t="s">
        <v>157</v>
      </c>
      <c r="AU103" s="164" t="s">
        <v>83</v>
      </c>
      <c r="AV103" s="14" t="s">
        <v>153</v>
      </c>
      <c r="AW103" s="14" t="s">
        <v>35</v>
      </c>
      <c r="AX103" s="14" t="s">
        <v>81</v>
      </c>
      <c r="AY103" s="164" t="s">
        <v>146</v>
      </c>
    </row>
    <row r="104" spans="2:65" s="1" customFormat="1" ht="33" customHeight="1">
      <c r="B104" s="33"/>
      <c r="C104" s="132" t="s">
        <v>83</v>
      </c>
      <c r="D104" s="132" t="s">
        <v>148</v>
      </c>
      <c r="E104" s="133" t="s">
        <v>161</v>
      </c>
      <c r="F104" s="134" t="s">
        <v>162</v>
      </c>
      <c r="G104" s="135" t="s">
        <v>151</v>
      </c>
      <c r="H104" s="136">
        <v>24.68</v>
      </c>
      <c r="I104" s="137"/>
      <c r="J104" s="138">
        <f>ROUND(I104*H104,2)</f>
        <v>0</v>
      </c>
      <c r="K104" s="134" t="s">
        <v>152</v>
      </c>
      <c r="L104" s="33"/>
      <c r="M104" s="139" t="s">
        <v>19</v>
      </c>
      <c r="N104" s="140" t="s">
        <v>45</v>
      </c>
      <c r="P104" s="141">
        <f>O104*H104</f>
        <v>0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143" t="s">
        <v>153</v>
      </c>
      <c r="AT104" s="143" t="s">
        <v>148</v>
      </c>
      <c r="AU104" s="143" t="s">
        <v>83</v>
      </c>
      <c r="AY104" s="18" t="s">
        <v>146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81</v>
      </c>
      <c r="BK104" s="144">
        <f>ROUND(I104*H104,2)</f>
        <v>0</v>
      </c>
      <c r="BL104" s="18" t="s">
        <v>153</v>
      </c>
      <c r="BM104" s="143" t="s">
        <v>163</v>
      </c>
    </row>
    <row r="105" spans="2:65" s="1" customFormat="1" ht="11.25">
      <c r="B105" s="33"/>
      <c r="D105" s="145" t="s">
        <v>155</v>
      </c>
      <c r="F105" s="146" t="s">
        <v>164</v>
      </c>
      <c r="I105" s="147"/>
      <c r="L105" s="33"/>
      <c r="M105" s="148"/>
      <c r="T105" s="54"/>
      <c r="AT105" s="18" t="s">
        <v>155</v>
      </c>
      <c r="AU105" s="18" t="s">
        <v>83</v>
      </c>
    </row>
    <row r="106" spans="2:65" s="12" customFormat="1" ht="11.25">
      <c r="B106" s="149"/>
      <c r="D106" s="150" t="s">
        <v>157</v>
      </c>
      <c r="E106" s="151" t="s">
        <v>19</v>
      </c>
      <c r="F106" s="152" t="s">
        <v>165</v>
      </c>
      <c r="H106" s="151" t="s">
        <v>19</v>
      </c>
      <c r="I106" s="153"/>
      <c r="L106" s="149"/>
      <c r="M106" s="154"/>
      <c r="T106" s="155"/>
      <c r="AT106" s="151" t="s">
        <v>157</v>
      </c>
      <c r="AU106" s="151" t="s">
        <v>83</v>
      </c>
      <c r="AV106" s="12" t="s">
        <v>81</v>
      </c>
      <c r="AW106" s="12" t="s">
        <v>35</v>
      </c>
      <c r="AX106" s="12" t="s">
        <v>74</v>
      </c>
      <c r="AY106" s="151" t="s">
        <v>146</v>
      </c>
    </row>
    <row r="107" spans="2:65" s="13" customFormat="1" ht="11.25">
      <c r="B107" s="156"/>
      <c r="D107" s="150" t="s">
        <v>157</v>
      </c>
      <c r="E107" s="157" t="s">
        <v>19</v>
      </c>
      <c r="F107" s="158" t="s">
        <v>166</v>
      </c>
      <c r="H107" s="159">
        <v>24.68</v>
      </c>
      <c r="I107" s="160"/>
      <c r="L107" s="156"/>
      <c r="M107" s="161"/>
      <c r="T107" s="162"/>
      <c r="AT107" s="157" t="s">
        <v>157</v>
      </c>
      <c r="AU107" s="157" t="s">
        <v>83</v>
      </c>
      <c r="AV107" s="13" t="s">
        <v>83</v>
      </c>
      <c r="AW107" s="13" t="s">
        <v>35</v>
      </c>
      <c r="AX107" s="13" t="s">
        <v>74</v>
      </c>
      <c r="AY107" s="157" t="s">
        <v>146</v>
      </c>
    </row>
    <row r="108" spans="2:65" s="14" customFormat="1" ht="11.25">
      <c r="B108" s="163"/>
      <c r="D108" s="150" t="s">
        <v>157</v>
      </c>
      <c r="E108" s="164" t="s">
        <v>19</v>
      </c>
      <c r="F108" s="165" t="s">
        <v>160</v>
      </c>
      <c r="H108" s="166">
        <v>24.68</v>
      </c>
      <c r="I108" s="167"/>
      <c r="L108" s="163"/>
      <c r="M108" s="168"/>
      <c r="T108" s="169"/>
      <c r="AT108" s="164" t="s">
        <v>157</v>
      </c>
      <c r="AU108" s="164" t="s">
        <v>83</v>
      </c>
      <c r="AV108" s="14" t="s">
        <v>153</v>
      </c>
      <c r="AW108" s="14" t="s">
        <v>35</v>
      </c>
      <c r="AX108" s="14" t="s">
        <v>81</v>
      </c>
      <c r="AY108" s="164" t="s">
        <v>146</v>
      </c>
    </row>
    <row r="109" spans="2:65" s="1" customFormat="1" ht="33" customHeight="1">
      <c r="B109" s="33"/>
      <c r="C109" s="132" t="s">
        <v>167</v>
      </c>
      <c r="D109" s="132" t="s">
        <v>148</v>
      </c>
      <c r="E109" s="133" t="s">
        <v>168</v>
      </c>
      <c r="F109" s="134" t="s">
        <v>169</v>
      </c>
      <c r="G109" s="135" t="s">
        <v>151</v>
      </c>
      <c r="H109" s="136">
        <v>50.8</v>
      </c>
      <c r="I109" s="137"/>
      <c r="J109" s="138">
        <f>ROUND(I109*H109,2)</f>
        <v>0</v>
      </c>
      <c r="K109" s="134" t="s">
        <v>152</v>
      </c>
      <c r="L109" s="33"/>
      <c r="M109" s="139" t="s">
        <v>19</v>
      </c>
      <c r="N109" s="140" t="s">
        <v>45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153</v>
      </c>
      <c r="AT109" s="143" t="s">
        <v>148</v>
      </c>
      <c r="AU109" s="143" t="s">
        <v>83</v>
      </c>
      <c r="AY109" s="18" t="s">
        <v>146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81</v>
      </c>
      <c r="BK109" s="144">
        <f>ROUND(I109*H109,2)</f>
        <v>0</v>
      </c>
      <c r="BL109" s="18" t="s">
        <v>153</v>
      </c>
      <c r="BM109" s="143" t="s">
        <v>170</v>
      </c>
    </row>
    <row r="110" spans="2:65" s="1" customFormat="1" ht="11.25">
      <c r="B110" s="33"/>
      <c r="D110" s="145" t="s">
        <v>155</v>
      </c>
      <c r="F110" s="146" t="s">
        <v>171</v>
      </c>
      <c r="I110" s="147"/>
      <c r="L110" s="33"/>
      <c r="M110" s="148"/>
      <c r="T110" s="54"/>
      <c r="AT110" s="18" t="s">
        <v>155</v>
      </c>
      <c r="AU110" s="18" t="s">
        <v>83</v>
      </c>
    </row>
    <row r="111" spans="2:65" s="13" customFormat="1" ht="11.25">
      <c r="B111" s="156"/>
      <c r="D111" s="150" t="s">
        <v>157</v>
      </c>
      <c r="E111" s="157" t="s">
        <v>19</v>
      </c>
      <c r="F111" s="158" t="s">
        <v>172</v>
      </c>
      <c r="H111" s="159">
        <v>50.8</v>
      </c>
      <c r="I111" s="160"/>
      <c r="L111" s="156"/>
      <c r="M111" s="161"/>
      <c r="T111" s="162"/>
      <c r="AT111" s="157" t="s">
        <v>157</v>
      </c>
      <c r="AU111" s="157" t="s">
        <v>83</v>
      </c>
      <c r="AV111" s="13" t="s">
        <v>83</v>
      </c>
      <c r="AW111" s="13" t="s">
        <v>35</v>
      </c>
      <c r="AX111" s="13" t="s">
        <v>74</v>
      </c>
      <c r="AY111" s="157" t="s">
        <v>146</v>
      </c>
    </row>
    <row r="112" spans="2:65" s="14" customFormat="1" ht="11.25">
      <c r="B112" s="163"/>
      <c r="D112" s="150" t="s">
        <v>157</v>
      </c>
      <c r="E112" s="164" t="s">
        <v>19</v>
      </c>
      <c r="F112" s="165" t="s">
        <v>160</v>
      </c>
      <c r="H112" s="166">
        <v>50.8</v>
      </c>
      <c r="I112" s="167"/>
      <c r="L112" s="163"/>
      <c r="M112" s="168"/>
      <c r="T112" s="169"/>
      <c r="AT112" s="164" t="s">
        <v>157</v>
      </c>
      <c r="AU112" s="164" t="s">
        <v>83</v>
      </c>
      <c r="AV112" s="14" t="s">
        <v>153</v>
      </c>
      <c r="AW112" s="14" t="s">
        <v>35</v>
      </c>
      <c r="AX112" s="14" t="s">
        <v>81</v>
      </c>
      <c r="AY112" s="164" t="s">
        <v>146</v>
      </c>
    </row>
    <row r="113" spans="2:65" s="1" customFormat="1" ht="24.2" customHeight="1">
      <c r="B113" s="33"/>
      <c r="C113" s="132" t="s">
        <v>153</v>
      </c>
      <c r="D113" s="132" t="s">
        <v>148</v>
      </c>
      <c r="E113" s="133" t="s">
        <v>173</v>
      </c>
      <c r="F113" s="134" t="s">
        <v>174</v>
      </c>
      <c r="G113" s="135" t="s">
        <v>151</v>
      </c>
      <c r="H113" s="136">
        <v>12.34</v>
      </c>
      <c r="I113" s="137"/>
      <c r="J113" s="138">
        <f>ROUND(I113*H113,2)</f>
        <v>0</v>
      </c>
      <c r="K113" s="134" t="s">
        <v>152</v>
      </c>
      <c r="L113" s="33"/>
      <c r="M113" s="139" t="s">
        <v>19</v>
      </c>
      <c r="N113" s="140" t="s">
        <v>45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153</v>
      </c>
      <c r="AT113" s="143" t="s">
        <v>148</v>
      </c>
      <c r="AU113" s="143" t="s">
        <v>83</v>
      </c>
      <c r="AY113" s="18" t="s">
        <v>146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81</v>
      </c>
      <c r="BK113" s="144">
        <f>ROUND(I113*H113,2)</f>
        <v>0</v>
      </c>
      <c r="BL113" s="18" t="s">
        <v>153</v>
      </c>
      <c r="BM113" s="143" t="s">
        <v>175</v>
      </c>
    </row>
    <row r="114" spans="2:65" s="1" customFormat="1" ht="11.25">
      <c r="B114" s="33"/>
      <c r="D114" s="145" t="s">
        <v>155</v>
      </c>
      <c r="F114" s="146" t="s">
        <v>176</v>
      </c>
      <c r="I114" s="147"/>
      <c r="L114" s="33"/>
      <c r="M114" s="148"/>
      <c r="T114" s="54"/>
      <c r="AT114" s="18" t="s">
        <v>155</v>
      </c>
      <c r="AU114" s="18" t="s">
        <v>83</v>
      </c>
    </row>
    <row r="115" spans="2:65" s="1" customFormat="1" ht="24.2" customHeight="1">
      <c r="B115" s="33"/>
      <c r="C115" s="132" t="s">
        <v>177</v>
      </c>
      <c r="D115" s="132" t="s">
        <v>148</v>
      </c>
      <c r="E115" s="133" t="s">
        <v>178</v>
      </c>
      <c r="F115" s="134" t="s">
        <v>179</v>
      </c>
      <c r="G115" s="135" t="s">
        <v>151</v>
      </c>
      <c r="H115" s="136">
        <v>12.34</v>
      </c>
      <c r="I115" s="137"/>
      <c r="J115" s="138">
        <f>ROUND(I115*H115,2)</f>
        <v>0</v>
      </c>
      <c r="K115" s="134" t="s">
        <v>152</v>
      </c>
      <c r="L115" s="33"/>
      <c r="M115" s="139" t="s">
        <v>19</v>
      </c>
      <c r="N115" s="140" t="s">
        <v>45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153</v>
      </c>
      <c r="AT115" s="143" t="s">
        <v>148</v>
      </c>
      <c r="AU115" s="143" t="s">
        <v>83</v>
      </c>
      <c r="AY115" s="18" t="s">
        <v>146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81</v>
      </c>
      <c r="BK115" s="144">
        <f>ROUND(I115*H115,2)</f>
        <v>0</v>
      </c>
      <c r="BL115" s="18" t="s">
        <v>153</v>
      </c>
      <c r="BM115" s="143" t="s">
        <v>180</v>
      </c>
    </row>
    <row r="116" spans="2:65" s="1" customFormat="1" ht="11.25">
      <c r="B116" s="33"/>
      <c r="D116" s="145" t="s">
        <v>155</v>
      </c>
      <c r="F116" s="146" t="s">
        <v>181</v>
      </c>
      <c r="I116" s="147"/>
      <c r="L116" s="33"/>
      <c r="M116" s="148"/>
      <c r="T116" s="54"/>
      <c r="AT116" s="18" t="s">
        <v>155</v>
      </c>
      <c r="AU116" s="18" t="s">
        <v>83</v>
      </c>
    </row>
    <row r="117" spans="2:65" s="11" customFormat="1" ht="22.9" customHeight="1">
      <c r="B117" s="120"/>
      <c r="D117" s="121" t="s">
        <v>73</v>
      </c>
      <c r="E117" s="130" t="s">
        <v>182</v>
      </c>
      <c r="F117" s="130" t="s">
        <v>183</v>
      </c>
      <c r="I117" s="123"/>
      <c r="J117" s="131">
        <f>BK117</f>
        <v>0</v>
      </c>
      <c r="L117" s="120"/>
      <c r="M117" s="125"/>
      <c r="P117" s="126">
        <f>SUM(P118:P292)</f>
        <v>0</v>
      </c>
      <c r="R117" s="126">
        <f>SUM(R118:R292)</f>
        <v>0</v>
      </c>
      <c r="T117" s="127">
        <f>SUM(T118:T292)</f>
        <v>50.789845000000007</v>
      </c>
      <c r="AR117" s="121" t="s">
        <v>81</v>
      </c>
      <c r="AT117" s="128" t="s">
        <v>73</v>
      </c>
      <c r="AU117" s="128" t="s">
        <v>81</v>
      </c>
      <c r="AY117" s="121" t="s">
        <v>146</v>
      </c>
      <c r="BK117" s="129">
        <f>SUM(BK118:BK292)</f>
        <v>0</v>
      </c>
    </row>
    <row r="118" spans="2:65" s="1" customFormat="1" ht="16.5" customHeight="1">
      <c r="B118" s="33"/>
      <c r="C118" s="132" t="s">
        <v>184</v>
      </c>
      <c r="D118" s="132" t="s">
        <v>148</v>
      </c>
      <c r="E118" s="133" t="s">
        <v>185</v>
      </c>
      <c r="F118" s="134" t="s">
        <v>186</v>
      </c>
      <c r="G118" s="135" t="s">
        <v>151</v>
      </c>
      <c r="H118" s="136">
        <v>2.1480000000000001</v>
      </c>
      <c r="I118" s="137"/>
      <c r="J118" s="138">
        <f>ROUND(I118*H118,2)</f>
        <v>0</v>
      </c>
      <c r="K118" s="134" t="s">
        <v>152</v>
      </c>
      <c r="L118" s="33"/>
      <c r="M118" s="139" t="s">
        <v>19</v>
      </c>
      <c r="N118" s="140" t="s">
        <v>45</v>
      </c>
      <c r="P118" s="141">
        <f>O118*H118</f>
        <v>0</v>
      </c>
      <c r="Q118" s="141">
        <v>0</v>
      </c>
      <c r="R118" s="141">
        <f>Q118*H118</f>
        <v>0</v>
      </c>
      <c r="S118" s="141">
        <v>2.2000000000000002</v>
      </c>
      <c r="T118" s="142">
        <f>S118*H118</f>
        <v>4.7256000000000009</v>
      </c>
      <c r="AR118" s="143" t="s">
        <v>153</v>
      </c>
      <c r="AT118" s="143" t="s">
        <v>148</v>
      </c>
      <c r="AU118" s="143" t="s">
        <v>83</v>
      </c>
      <c r="AY118" s="18" t="s">
        <v>146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81</v>
      </c>
      <c r="BK118" s="144">
        <f>ROUND(I118*H118,2)</f>
        <v>0</v>
      </c>
      <c r="BL118" s="18" t="s">
        <v>153</v>
      </c>
      <c r="BM118" s="143" t="s">
        <v>187</v>
      </c>
    </row>
    <row r="119" spans="2:65" s="1" customFormat="1" ht="11.25">
      <c r="B119" s="33"/>
      <c r="D119" s="145" t="s">
        <v>155</v>
      </c>
      <c r="F119" s="146" t="s">
        <v>188</v>
      </c>
      <c r="I119" s="147"/>
      <c r="L119" s="33"/>
      <c r="M119" s="148"/>
      <c r="T119" s="54"/>
      <c r="AT119" s="18" t="s">
        <v>155</v>
      </c>
      <c r="AU119" s="18" t="s">
        <v>83</v>
      </c>
    </row>
    <row r="120" spans="2:65" s="12" customFormat="1" ht="11.25">
      <c r="B120" s="149"/>
      <c r="D120" s="150" t="s">
        <v>157</v>
      </c>
      <c r="E120" s="151" t="s">
        <v>19</v>
      </c>
      <c r="F120" s="152" t="s">
        <v>158</v>
      </c>
      <c r="H120" s="151" t="s">
        <v>19</v>
      </c>
      <c r="I120" s="153"/>
      <c r="L120" s="149"/>
      <c r="M120" s="154"/>
      <c r="T120" s="155"/>
      <c r="AT120" s="151" t="s">
        <v>157</v>
      </c>
      <c r="AU120" s="151" t="s">
        <v>83</v>
      </c>
      <c r="AV120" s="12" t="s">
        <v>81</v>
      </c>
      <c r="AW120" s="12" t="s">
        <v>35</v>
      </c>
      <c r="AX120" s="12" t="s">
        <v>74</v>
      </c>
      <c r="AY120" s="151" t="s">
        <v>146</v>
      </c>
    </row>
    <row r="121" spans="2:65" s="13" customFormat="1" ht="11.25">
      <c r="B121" s="156"/>
      <c r="D121" s="150" t="s">
        <v>157</v>
      </c>
      <c r="E121" s="157" t="s">
        <v>19</v>
      </c>
      <c r="F121" s="158" t="s">
        <v>189</v>
      </c>
      <c r="H121" s="159">
        <v>1.0740000000000001</v>
      </c>
      <c r="I121" s="160"/>
      <c r="L121" s="156"/>
      <c r="M121" s="161"/>
      <c r="T121" s="162"/>
      <c r="AT121" s="157" t="s">
        <v>157</v>
      </c>
      <c r="AU121" s="157" t="s">
        <v>83</v>
      </c>
      <c r="AV121" s="13" t="s">
        <v>83</v>
      </c>
      <c r="AW121" s="13" t="s">
        <v>35</v>
      </c>
      <c r="AX121" s="13" t="s">
        <v>74</v>
      </c>
      <c r="AY121" s="157" t="s">
        <v>146</v>
      </c>
    </row>
    <row r="122" spans="2:65" s="13" customFormat="1" ht="11.25">
      <c r="B122" s="156"/>
      <c r="D122" s="150" t="s">
        <v>157</v>
      </c>
      <c r="E122" s="157" t="s">
        <v>19</v>
      </c>
      <c r="F122" s="158" t="s">
        <v>190</v>
      </c>
      <c r="H122" s="159">
        <v>1.0740000000000001</v>
      </c>
      <c r="I122" s="160"/>
      <c r="L122" s="156"/>
      <c r="M122" s="161"/>
      <c r="T122" s="162"/>
      <c r="AT122" s="157" t="s">
        <v>157</v>
      </c>
      <c r="AU122" s="157" t="s">
        <v>83</v>
      </c>
      <c r="AV122" s="13" t="s">
        <v>83</v>
      </c>
      <c r="AW122" s="13" t="s">
        <v>35</v>
      </c>
      <c r="AX122" s="13" t="s">
        <v>74</v>
      </c>
      <c r="AY122" s="157" t="s">
        <v>146</v>
      </c>
    </row>
    <row r="123" spans="2:65" s="14" customFormat="1" ht="11.25">
      <c r="B123" s="163"/>
      <c r="D123" s="150" t="s">
        <v>157</v>
      </c>
      <c r="E123" s="164" t="s">
        <v>19</v>
      </c>
      <c r="F123" s="165" t="s">
        <v>160</v>
      </c>
      <c r="H123" s="166">
        <v>2.1480000000000001</v>
      </c>
      <c r="I123" s="167"/>
      <c r="L123" s="163"/>
      <c r="M123" s="168"/>
      <c r="T123" s="169"/>
      <c r="AT123" s="164" t="s">
        <v>157</v>
      </c>
      <c r="AU123" s="164" t="s">
        <v>83</v>
      </c>
      <c r="AV123" s="14" t="s">
        <v>153</v>
      </c>
      <c r="AW123" s="14" t="s">
        <v>35</v>
      </c>
      <c r="AX123" s="14" t="s">
        <v>81</v>
      </c>
      <c r="AY123" s="164" t="s">
        <v>146</v>
      </c>
    </row>
    <row r="124" spans="2:65" s="1" customFormat="1" ht="16.5" customHeight="1">
      <c r="B124" s="33"/>
      <c r="C124" s="132" t="s">
        <v>182</v>
      </c>
      <c r="D124" s="132" t="s">
        <v>148</v>
      </c>
      <c r="E124" s="133" t="s">
        <v>191</v>
      </c>
      <c r="F124" s="134" t="s">
        <v>192</v>
      </c>
      <c r="G124" s="135" t="s">
        <v>151</v>
      </c>
      <c r="H124" s="136">
        <v>1.3859999999999999</v>
      </c>
      <c r="I124" s="137"/>
      <c r="J124" s="138">
        <f>ROUND(I124*H124,2)</f>
        <v>0</v>
      </c>
      <c r="K124" s="134" t="s">
        <v>152</v>
      </c>
      <c r="L124" s="33"/>
      <c r="M124" s="139" t="s">
        <v>19</v>
      </c>
      <c r="N124" s="140" t="s">
        <v>45</v>
      </c>
      <c r="P124" s="141">
        <f>O124*H124</f>
        <v>0</v>
      </c>
      <c r="Q124" s="141">
        <v>0</v>
      </c>
      <c r="R124" s="141">
        <f>Q124*H124</f>
        <v>0</v>
      </c>
      <c r="S124" s="141">
        <v>2.2000000000000002</v>
      </c>
      <c r="T124" s="142">
        <f>S124*H124</f>
        <v>3.0491999999999999</v>
      </c>
      <c r="AR124" s="143" t="s">
        <v>153</v>
      </c>
      <c r="AT124" s="143" t="s">
        <v>148</v>
      </c>
      <c r="AU124" s="143" t="s">
        <v>83</v>
      </c>
      <c r="AY124" s="18" t="s">
        <v>146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81</v>
      </c>
      <c r="BK124" s="144">
        <f>ROUND(I124*H124,2)</f>
        <v>0</v>
      </c>
      <c r="BL124" s="18" t="s">
        <v>153</v>
      </c>
      <c r="BM124" s="143" t="s">
        <v>193</v>
      </c>
    </row>
    <row r="125" spans="2:65" s="1" customFormat="1" ht="11.25">
      <c r="B125" s="33"/>
      <c r="D125" s="145" t="s">
        <v>155</v>
      </c>
      <c r="F125" s="146" t="s">
        <v>194</v>
      </c>
      <c r="I125" s="147"/>
      <c r="L125" s="33"/>
      <c r="M125" s="148"/>
      <c r="T125" s="54"/>
      <c r="AT125" s="18" t="s">
        <v>155</v>
      </c>
      <c r="AU125" s="18" t="s">
        <v>83</v>
      </c>
    </row>
    <row r="126" spans="2:65" s="1" customFormat="1" ht="29.25">
      <c r="B126" s="33"/>
      <c r="D126" s="150" t="s">
        <v>195</v>
      </c>
      <c r="F126" s="170" t="s">
        <v>196</v>
      </c>
      <c r="I126" s="147"/>
      <c r="L126" s="33"/>
      <c r="M126" s="148"/>
      <c r="T126" s="54"/>
      <c r="AT126" s="18" t="s">
        <v>195</v>
      </c>
      <c r="AU126" s="18" t="s">
        <v>83</v>
      </c>
    </row>
    <row r="127" spans="2:65" s="12" customFormat="1" ht="11.25">
      <c r="B127" s="149"/>
      <c r="D127" s="150" t="s">
        <v>157</v>
      </c>
      <c r="E127" s="151" t="s">
        <v>19</v>
      </c>
      <c r="F127" s="152" t="s">
        <v>158</v>
      </c>
      <c r="H127" s="151" t="s">
        <v>19</v>
      </c>
      <c r="I127" s="153"/>
      <c r="L127" s="149"/>
      <c r="M127" s="154"/>
      <c r="T127" s="155"/>
      <c r="AT127" s="151" t="s">
        <v>157</v>
      </c>
      <c r="AU127" s="151" t="s">
        <v>83</v>
      </c>
      <c r="AV127" s="12" t="s">
        <v>81</v>
      </c>
      <c r="AW127" s="12" t="s">
        <v>35</v>
      </c>
      <c r="AX127" s="12" t="s">
        <v>74</v>
      </c>
      <c r="AY127" s="151" t="s">
        <v>146</v>
      </c>
    </row>
    <row r="128" spans="2:65" s="13" customFormat="1" ht="11.25">
      <c r="B128" s="156"/>
      <c r="D128" s="150" t="s">
        <v>157</v>
      </c>
      <c r="E128" s="157" t="s">
        <v>19</v>
      </c>
      <c r="F128" s="158" t="s">
        <v>197</v>
      </c>
      <c r="H128" s="159">
        <v>0.27800000000000002</v>
      </c>
      <c r="I128" s="160"/>
      <c r="L128" s="156"/>
      <c r="M128" s="161"/>
      <c r="T128" s="162"/>
      <c r="AT128" s="157" t="s">
        <v>157</v>
      </c>
      <c r="AU128" s="157" t="s">
        <v>83</v>
      </c>
      <c r="AV128" s="13" t="s">
        <v>83</v>
      </c>
      <c r="AW128" s="13" t="s">
        <v>35</v>
      </c>
      <c r="AX128" s="13" t="s">
        <v>74</v>
      </c>
      <c r="AY128" s="157" t="s">
        <v>146</v>
      </c>
    </row>
    <row r="129" spans="2:65" s="13" customFormat="1" ht="11.25">
      <c r="B129" s="156"/>
      <c r="D129" s="150" t="s">
        <v>157</v>
      </c>
      <c r="E129" s="157" t="s">
        <v>19</v>
      </c>
      <c r="F129" s="158" t="s">
        <v>198</v>
      </c>
      <c r="H129" s="159">
        <v>0.55100000000000005</v>
      </c>
      <c r="I129" s="160"/>
      <c r="L129" s="156"/>
      <c r="M129" s="161"/>
      <c r="T129" s="162"/>
      <c r="AT129" s="157" t="s">
        <v>157</v>
      </c>
      <c r="AU129" s="157" t="s">
        <v>83</v>
      </c>
      <c r="AV129" s="13" t="s">
        <v>83</v>
      </c>
      <c r="AW129" s="13" t="s">
        <v>35</v>
      </c>
      <c r="AX129" s="13" t="s">
        <v>74</v>
      </c>
      <c r="AY129" s="157" t="s">
        <v>146</v>
      </c>
    </row>
    <row r="130" spans="2:65" s="13" customFormat="1" ht="11.25">
      <c r="B130" s="156"/>
      <c r="D130" s="150" t="s">
        <v>157</v>
      </c>
      <c r="E130" s="157" t="s">
        <v>19</v>
      </c>
      <c r="F130" s="158" t="s">
        <v>199</v>
      </c>
      <c r="H130" s="159">
        <v>0.55700000000000005</v>
      </c>
      <c r="I130" s="160"/>
      <c r="L130" s="156"/>
      <c r="M130" s="161"/>
      <c r="T130" s="162"/>
      <c r="AT130" s="157" t="s">
        <v>157</v>
      </c>
      <c r="AU130" s="157" t="s">
        <v>83</v>
      </c>
      <c r="AV130" s="13" t="s">
        <v>83</v>
      </c>
      <c r="AW130" s="13" t="s">
        <v>35</v>
      </c>
      <c r="AX130" s="13" t="s">
        <v>74</v>
      </c>
      <c r="AY130" s="157" t="s">
        <v>146</v>
      </c>
    </row>
    <row r="131" spans="2:65" s="14" customFormat="1" ht="11.25">
      <c r="B131" s="163"/>
      <c r="D131" s="150" t="s">
        <v>157</v>
      </c>
      <c r="E131" s="164" t="s">
        <v>19</v>
      </c>
      <c r="F131" s="165" t="s">
        <v>160</v>
      </c>
      <c r="H131" s="166">
        <v>1.3859999999999999</v>
      </c>
      <c r="I131" s="167"/>
      <c r="L131" s="163"/>
      <c r="M131" s="168"/>
      <c r="T131" s="169"/>
      <c r="AT131" s="164" t="s">
        <v>157</v>
      </c>
      <c r="AU131" s="164" t="s">
        <v>83</v>
      </c>
      <c r="AV131" s="14" t="s">
        <v>153</v>
      </c>
      <c r="AW131" s="14" t="s">
        <v>35</v>
      </c>
      <c r="AX131" s="14" t="s">
        <v>81</v>
      </c>
      <c r="AY131" s="164" t="s">
        <v>146</v>
      </c>
    </row>
    <row r="132" spans="2:65" s="1" customFormat="1" ht="16.5" customHeight="1">
      <c r="B132" s="33"/>
      <c r="C132" s="132" t="s">
        <v>200</v>
      </c>
      <c r="D132" s="132" t="s">
        <v>148</v>
      </c>
      <c r="E132" s="133" t="s">
        <v>201</v>
      </c>
      <c r="F132" s="134" t="s">
        <v>202</v>
      </c>
      <c r="G132" s="135" t="s">
        <v>151</v>
      </c>
      <c r="H132" s="136">
        <v>0.33300000000000002</v>
      </c>
      <c r="I132" s="137"/>
      <c r="J132" s="138">
        <f>ROUND(I132*H132,2)</f>
        <v>0</v>
      </c>
      <c r="K132" s="134" t="s">
        <v>152</v>
      </c>
      <c r="L132" s="33"/>
      <c r="M132" s="139" t="s">
        <v>19</v>
      </c>
      <c r="N132" s="140" t="s">
        <v>45</v>
      </c>
      <c r="P132" s="141">
        <f>O132*H132</f>
        <v>0</v>
      </c>
      <c r="Q132" s="141">
        <v>0</v>
      </c>
      <c r="R132" s="141">
        <f>Q132*H132</f>
        <v>0</v>
      </c>
      <c r="S132" s="141">
        <v>2.2000000000000002</v>
      </c>
      <c r="T132" s="142">
        <f>S132*H132</f>
        <v>0.73260000000000014</v>
      </c>
      <c r="AR132" s="143" t="s">
        <v>153</v>
      </c>
      <c r="AT132" s="143" t="s">
        <v>148</v>
      </c>
      <c r="AU132" s="143" t="s">
        <v>83</v>
      </c>
      <c r="AY132" s="18" t="s">
        <v>146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81</v>
      </c>
      <c r="BK132" s="144">
        <f>ROUND(I132*H132,2)</f>
        <v>0</v>
      </c>
      <c r="BL132" s="18" t="s">
        <v>153</v>
      </c>
      <c r="BM132" s="143" t="s">
        <v>203</v>
      </c>
    </row>
    <row r="133" spans="2:65" s="1" customFormat="1" ht="11.25">
      <c r="B133" s="33"/>
      <c r="D133" s="145" t="s">
        <v>155</v>
      </c>
      <c r="F133" s="146" t="s">
        <v>204</v>
      </c>
      <c r="I133" s="147"/>
      <c r="L133" s="33"/>
      <c r="M133" s="148"/>
      <c r="T133" s="54"/>
      <c r="AT133" s="18" t="s">
        <v>155</v>
      </c>
      <c r="AU133" s="18" t="s">
        <v>83</v>
      </c>
    </row>
    <row r="134" spans="2:65" s="1" customFormat="1" ht="29.25">
      <c r="B134" s="33"/>
      <c r="D134" s="150" t="s">
        <v>195</v>
      </c>
      <c r="F134" s="170" t="s">
        <v>205</v>
      </c>
      <c r="I134" s="147"/>
      <c r="L134" s="33"/>
      <c r="M134" s="148"/>
      <c r="T134" s="54"/>
      <c r="AT134" s="18" t="s">
        <v>195</v>
      </c>
      <c r="AU134" s="18" t="s">
        <v>83</v>
      </c>
    </row>
    <row r="135" spans="2:65" s="12" customFormat="1" ht="11.25">
      <c r="B135" s="149"/>
      <c r="D135" s="150" t="s">
        <v>157</v>
      </c>
      <c r="E135" s="151" t="s">
        <v>19</v>
      </c>
      <c r="F135" s="152" t="s">
        <v>158</v>
      </c>
      <c r="H135" s="151" t="s">
        <v>19</v>
      </c>
      <c r="I135" s="153"/>
      <c r="L135" s="149"/>
      <c r="M135" s="154"/>
      <c r="T135" s="155"/>
      <c r="AT135" s="151" t="s">
        <v>157</v>
      </c>
      <c r="AU135" s="151" t="s">
        <v>83</v>
      </c>
      <c r="AV135" s="12" t="s">
        <v>81</v>
      </c>
      <c r="AW135" s="12" t="s">
        <v>35</v>
      </c>
      <c r="AX135" s="12" t="s">
        <v>74</v>
      </c>
      <c r="AY135" s="151" t="s">
        <v>146</v>
      </c>
    </row>
    <row r="136" spans="2:65" s="13" customFormat="1" ht="11.25">
      <c r="B136" s="156"/>
      <c r="D136" s="150" t="s">
        <v>157</v>
      </c>
      <c r="E136" s="157" t="s">
        <v>19</v>
      </c>
      <c r="F136" s="158" t="s">
        <v>206</v>
      </c>
      <c r="H136" s="159">
        <v>0.33300000000000002</v>
      </c>
      <c r="I136" s="160"/>
      <c r="L136" s="156"/>
      <c r="M136" s="161"/>
      <c r="T136" s="162"/>
      <c r="AT136" s="157" t="s">
        <v>157</v>
      </c>
      <c r="AU136" s="157" t="s">
        <v>83</v>
      </c>
      <c r="AV136" s="13" t="s">
        <v>83</v>
      </c>
      <c r="AW136" s="13" t="s">
        <v>35</v>
      </c>
      <c r="AX136" s="13" t="s">
        <v>74</v>
      </c>
      <c r="AY136" s="157" t="s">
        <v>146</v>
      </c>
    </row>
    <row r="137" spans="2:65" s="14" customFormat="1" ht="11.25">
      <c r="B137" s="163"/>
      <c r="D137" s="150" t="s">
        <v>157</v>
      </c>
      <c r="E137" s="164" t="s">
        <v>19</v>
      </c>
      <c r="F137" s="165" t="s">
        <v>160</v>
      </c>
      <c r="H137" s="166">
        <v>0.33300000000000002</v>
      </c>
      <c r="I137" s="167"/>
      <c r="L137" s="163"/>
      <c r="M137" s="168"/>
      <c r="T137" s="169"/>
      <c r="AT137" s="164" t="s">
        <v>157</v>
      </c>
      <c r="AU137" s="164" t="s">
        <v>83</v>
      </c>
      <c r="AV137" s="14" t="s">
        <v>153</v>
      </c>
      <c r="AW137" s="14" t="s">
        <v>35</v>
      </c>
      <c r="AX137" s="14" t="s">
        <v>81</v>
      </c>
      <c r="AY137" s="164" t="s">
        <v>146</v>
      </c>
    </row>
    <row r="138" spans="2:65" s="1" customFormat="1" ht="16.5" customHeight="1">
      <c r="B138" s="33"/>
      <c r="C138" s="132" t="s">
        <v>207</v>
      </c>
      <c r="D138" s="132" t="s">
        <v>148</v>
      </c>
      <c r="E138" s="133" t="s">
        <v>208</v>
      </c>
      <c r="F138" s="134" t="s">
        <v>209</v>
      </c>
      <c r="G138" s="135" t="s">
        <v>151</v>
      </c>
      <c r="H138" s="136">
        <v>3.8639999999999999</v>
      </c>
      <c r="I138" s="137"/>
      <c r="J138" s="138">
        <f>ROUND(I138*H138,2)</f>
        <v>0</v>
      </c>
      <c r="K138" s="134" t="s">
        <v>19</v>
      </c>
      <c r="L138" s="33"/>
      <c r="M138" s="139" t="s">
        <v>19</v>
      </c>
      <c r="N138" s="140" t="s">
        <v>45</v>
      </c>
      <c r="P138" s="141">
        <f>O138*H138</f>
        <v>0</v>
      </c>
      <c r="Q138" s="141">
        <v>0</v>
      </c>
      <c r="R138" s="141">
        <f>Q138*H138</f>
        <v>0</v>
      </c>
      <c r="S138" s="141">
        <v>4.3999999999999997E-2</v>
      </c>
      <c r="T138" s="142">
        <f>S138*H138</f>
        <v>0.17001599999999997</v>
      </c>
      <c r="AR138" s="143" t="s">
        <v>153</v>
      </c>
      <c r="AT138" s="143" t="s">
        <v>148</v>
      </c>
      <c r="AU138" s="143" t="s">
        <v>83</v>
      </c>
      <c r="AY138" s="18" t="s">
        <v>146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81</v>
      </c>
      <c r="BK138" s="144">
        <f>ROUND(I138*H138,2)</f>
        <v>0</v>
      </c>
      <c r="BL138" s="18" t="s">
        <v>153</v>
      </c>
      <c r="BM138" s="143" t="s">
        <v>210</v>
      </c>
    </row>
    <row r="139" spans="2:65" s="13" customFormat="1" ht="11.25">
      <c r="B139" s="156"/>
      <c r="D139" s="150" t="s">
        <v>157</v>
      </c>
      <c r="E139" s="157" t="s">
        <v>19</v>
      </c>
      <c r="F139" s="158" t="s">
        <v>211</v>
      </c>
      <c r="H139" s="159">
        <v>3.8639999999999999</v>
      </c>
      <c r="I139" s="160"/>
      <c r="L139" s="156"/>
      <c r="M139" s="161"/>
      <c r="T139" s="162"/>
      <c r="AT139" s="157" t="s">
        <v>157</v>
      </c>
      <c r="AU139" s="157" t="s">
        <v>83</v>
      </c>
      <c r="AV139" s="13" t="s">
        <v>83</v>
      </c>
      <c r="AW139" s="13" t="s">
        <v>35</v>
      </c>
      <c r="AX139" s="13" t="s">
        <v>74</v>
      </c>
      <c r="AY139" s="157" t="s">
        <v>146</v>
      </c>
    </row>
    <row r="140" spans="2:65" s="14" customFormat="1" ht="11.25">
      <c r="B140" s="163"/>
      <c r="D140" s="150" t="s">
        <v>157</v>
      </c>
      <c r="E140" s="164" t="s">
        <v>19</v>
      </c>
      <c r="F140" s="165" t="s">
        <v>160</v>
      </c>
      <c r="H140" s="166">
        <v>3.8639999999999999</v>
      </c>
      <c r="I140" s="167"/>
      <c r="L140" s="163"/>
      <c r="M140" s="168"/>
      <c r="T140" s="169"/>
      <c r="AT140" s="164" t="s">
        <v>157</v>
      </c>
      <c r="AU140" s="164" t="s">
        <v>83</v>
      </c>
      <c r="AV140" s="14" t="s">
        <v>153</v>
      </c>
      <c r="AW140" s="14" t="s">
        <v>35</v>
      </c>
      <c r="AX140" s="14" t="s">
        <v>81</v>
      </c>
      <c r="AY140" s="164" t="s">
        <v>146</v>
      </c>
    </row>
    <row r="141" spans="2:65" s="1" customFormat="1" ht="24.2" customHeight="1">
      <c r="B141" s="33"/>
      <c r="C141" s="132" t="s">
        <v>8</v>
      </c>
      <c r="D141" s="132" t="s">
        <v>148</v>
      </c>
      <c r="E141" s="133" t="s">
        <v>212</v>
      </c>
      <c r="F141" s="134" t="s">
        <v>213</v>
      </c>
      <c r="G141" s="135" t="s">
        <v>214</v>
      </c>
      <c r="H141" s="136">
        <v>186.03</v>
      </c>
      <c r="I141" s="137"/>
      <c r="J141" s="138">
        <f>ROUND(I141*H141,2)</f>
        <v>0</v>
      </c>
      <c r="K141" s="134" t="s">
        <v>152</v>
      </c>
      <c r="L141" s="33"/>
      <c r="M141" s="139" t="s">
        <v>19</v>
      </c>
      <c r="N141" s="140" t="s">
        <v>45</v>
      </c>
      <c r="P141" s="141">
        <f>O141*H141</f>
        <v>0</v>
      </c>
      <c r="Q141" s="141">
        <v>0</v>
      </c>
      <c r="R141" s="141">
        <f>Q141*H141</f>
        <v>0</v>
      </c>
      <c r="S141" s="141">
        <v>3.5000000000000003E-2</v>
      </c>
      <c r="T141" s="142">
        <f>S141*H141</f>
        <v>6.5110500000000009</v>
      </c>
      <c r="AR141" s="143" t="s">
        <v>153</v>
      </c>
      <c r="AT141" s="143" t="s">
        <v>148</v>
      </c>
      <c r="AU141" s="143" t="s">
        <v>83</v>
      </c>
      <c r="AY141" s="18" t="s">
        <v>146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81</v>
      </c>
      <c r="BK141" s="144">
        <f>ROUND(I141*H141,2)</f>
        <v>0</v>
      </c>
      <c r="BL141" s="18" t="s">
        <v>153</v>
      </c>
      <c r="BM141" s="143" t="s">
        <v>215</v>
      </c>
    </row>
    <row r="142" spans="2:65" s="1" customFormat="1" ht="11.25">
      <c r="B142" s="33"/>
      <c r="D142" s="145" t="s">
        <v>155</v>
      </c>
      <c r="F142" s="146" t="s">
        <v>216</v>
      </c>
      <c r="I142" s="147"/>
      <c r="L142" s="33"/>
      <c r="M142" s="148"/>
      <c r="T142" s="54"/>
      <c r="AT142" s="18" t="s">
        <v>155</v>
      </c>
      <c r="AU142" s="18" t="s">
        <v>83</v>
      </c>
    </row>
    <row r="143" spans="2:65" s="12" customFormat="1" ht="11.25">
      <c r="B143" s="149"/>
      <c r="D143" s="150" t="s">
        <v>157</v>
      </c>
      <c r="E143" s="151" t="s">
        <v>19</v>
      </c>
      <c r="F143" s="152" t="s">
        <v>158</v>
      </c>
      <c r="H143" s="151" t="s">
        <v>19</v>
      </c>
      <c r="I143" s="153"/>
      <c r="L143" s="149"/>
      <c r="M143" s="154"/>
      <c r="T143" s="155"/>
      <c r="AT143" s="151" t="s">
        <v>157</v>
      </c>
      <c r="AU143" s="151" t="s">
        <v>83</v>
      </c>
      <c r="AV143" s="12" t="s">
        <v>81</v>
      </c>
      <c r="AW143" s="12" t="s">
        <v>35</v>
      </c>
      <c r="AX143" s="12" t="s">
        <v>74</v>
      </c>
      <c r="AY143" s="151" t="s">
        <v>146</v>
      </c>
    </row>
    <row r="144" spans="2:65" s="13" customFormat="1" ht="11.25">
      <c r="B144" s="156"/>
      <c r="D144" s="150" t="s">
        <v>157</v>
      </c>
      <c r="E144" s="157" t="s">
        <v>19</v>
      </c>
      <c r="F144" s="158" t="s">
        <v>217</v>
      </c>
      <c r="H144" s="159">
        <v>2.11</v>
      </c>
      <c r="I144" s="160"/>
      <c r="L144" s="156"/>
      <c r="M144" s="161"/>
      <c r="T144" s="162"/>
      <c r="AT144" s="157" t="s">
        <v>157</v>
      </c>
      <c r="AU144" s="157" t="s">
        <v>83</v>
      </c>
      <c r="AV144" s="13" t="s">
        <v>83</v>
      </c>
      <c r="AW144" s="13" t="s">
        <v>35</v>
      </c>
      <c r="AX144" s="13" t="s">
        <v>74</v>
      </c>
      <c r="AY144" s="157" t="s">
        <v>146</v>
      </c>
    </row>
    <row r="145" spans="2:65" s="13" customFormat="1" ht="11.25">
      <c r="B145" s="156"/>
      <c r="D145" s="150" t="s">
        <v>157</v>
      </c>
      <c r="E145" s="157" t="s">
        <v>19</v>
      </c>
      <c r="F145" s="158" t="s">
        <v>218</v>
      </c>
      <c r="H145" s="159">
        <v>66.290000000000006</v>
      </c>
      <c r="I145" s="160"/>
      <c r="L145" s="156"/>
      <c r="M145" s="161"/>
      <c r="T145" s="162"/>
      <c r="AT145" s="157" t="s">
        <v>157</v>
      </c>
      <c r="AU145" s="157" t="s">
        <v>83</v>
      </c>
      <c r="AV145" s="13" t="s">
        <v>83</v>
      </c>
      <c r="AW145" s="13" t="s">
        <v>35</v>
      </c>
      <c r="AX145" s="13" t="s">
        <v>74</v>
      </c>
      <c r="AY145" s="157" t="s">
        <v>146</v>
      </c>
    </row>
    <row r="146" spans="2:65" s="13" customFormat="1" ht="11.25">
      <c r="B146" s="156"/>
      <c r="D146" s="150" t="s">
        <v>157</v>
      </c>
      <c r="E146" s="157" t="s">
        <v>19</v>
      </c>
      <c r="F146" s="158" t="s">
        <v>219</v>
      </c>
      <c r="H146" s="159">
        <v>11.88</v>
      </c>
      <c r="I146" s="160"/>
      <c r="L146" s="156"/>
      <c r="M146" s="161"/>
      <c r="T146" s="162"/>
      <c r="AT146" s="157" t="s">
        <v>157</v>
      </c>
      <c r="AU146" s="157" t="s">
        <v>83</v>
      </c>
      <c r="AV146" s="13" t="s">
        <v>83</v>
      </c>
      <c r="AW146" s="13" t="s">
        <v>35</v>
      </c>
      <c r="AX146" s="13" t="s">
        <v>74</v>
      </c>
      <c r="AY146" s="157" t="s">
        <v>146</v>
      </c>
    </row>
    <row r="147" spans="2:65" s="13" customFormat="1" ht="11.25">
      <c r="B147" s="156"/>
      <c r="D147" s="150" t="s">
        <v>157</v>
      </c>
      <c r="E147" s="157" t="s">
        <v>19</v>
      </c>
      <c r="F147" s="158" t="s">
        <v>220</v>
      </c>
      <c r="H147" s="159">
        <v>12.34</v>
      </c>
      <c r="I147" s="160"/>
      <c r="L147" s="156"/>
      <c r="M147" s="161"/>
      <c r="T147" s="162"/>
      <c r="AT147" s="157" t="s">
        <v>157</v>
      </c>
      <c r="AU147" s="157" t="s">
        <v>83</v>
      </c>
      <c r="AV147" s="13" t="s">
        <v>83</v>
      </c>
      <c r="AW147" s="13" t="s">
        <v>35</v>
      </c>
      <c r="AX147" s="13" t="s">
        <v>74</v>
      </c>
      <c r="AY147" s="157" t="s">
        <v>146</v>
      </c>
    </row>
    <row r="148" spans="2:65" s="13" customFormat="1" ht="11.25">
      <c r="B148" s="156"/>
      <c r="D148" s="150" t="s">
        <v>157</v>
      </c>
      <c r="E148" s="157" t="s">
        <v>19</v>
      </c>
      <c r="F148" s="158" t="s">
        <v>221</v>
      </c>
      <c r="H148" s="159">
        <v>19.41</v>
      </c>
      <c r="I148" s="160"/>
      <c r="L148" s="156"/>
      <c r="M148" s="161"/>
      <c r="T148" s="162"/>
      <c r="AT148" s="157" t="s">
        <v>157</v>
      </c>
      <c r="AU148" s="157" t="s">
        <v>83</v>
      </c>
      <c r="AV148" s="13" t="s">
        <v>83</v>
      </c>
      <c r="AW148" s="13" t="s">
        <v>35</v>
      </c>
      <c r="AX148" s="13" t="s">
        <v>74</v>
      </c>
      <c r="AY148" s="157" t="s">
        <v>146</v>
      </c>
    </row>
    <row r="149" spans="2:65" s="13" customFormat="1" ht="11.25">
      <c r="B149" s="156"/>
      <c r="D149" s="150" t="s">
        <v>157</v>
      </c>
      <c r="E149" s="157" t="s">
        <v>19</v>
      </c>
      <c r="F149" s="158" t="s">
        <v>222</v>
      </c>
      <c r="H149" s="159">
        <v>17.899999999999999</v>
      </c>
      <c r="I149" s="160"/>
      <c r="L149" s="156"/>
      <c r="M149" s="161"/>
      <c r="T149" s="162"/>
      <c r="AT149" s="157" t="s">
        <v>157</v>
      </c>
      <c r="AU149" s="157" t="s">
        <v>83</v>
      </c>
      <c r="AV149" s="13" t="s">
        <v>83</v>
      </c>
      <c r="AW149" s="13" t="s">
        <v>35</v>
      </c>
      <c r="AX149" s="13" t="s">
        <v>74</v>
      </c>
      <c r="AY149" s="157" t="s">
        <v>146</v>
      </c>
    </row>
    <row r="150" spans="2:65" s="13" customFormat="1" ht="11.25">
      <c r="B150" s="156"/>
      <c r="D150" s="150" t="s">
        <v>157</v>
      </c>
      <c r="E150" s="157" t="s">
        <v>19</v>
      </c>
      <c r="F150" s="158" t="s">
        <v>223</v>
      </c>
      <c r="H150" s="159">
        <v>19.100000000000001</v>
      </c>
      <c r="I150" s="160"/>
      <c r="L150" s="156"/>
      <c r="M150" s="161"/>
      <c r="T150" s="162"/>
      <c r="AT150" s="157" t="s">
        <v>157</v>
      </c>
      <c r="AU150" s="157" t="s">
        <v>83</v>
      </c>
      <c r="AV150" s="13" t="s">
        <v>83</v>
      </c>
      <c r="AW150" s="13" t="s">
        <v>35</v>
      </c>
      <c r="AX150" s="13" t="s">
        <v>74</v>
      </c>
      <c r="AY150" s="157" t="s">
        <v>146</v>
      </c>
    </row>
    <row r="151" spans="2:65" s="13" customFormat="1" ht="11.25">
      <c r="B151" s="156"/>
      <c r="D151" s="150" t="s">
        <v>157</v>
      </c>
      <c r="E151" s="157" t="s">
        <v>19</v>
      </c>
      <c r="F151" s="158" t="s">
        <v>224</v>
      </c>
      <c r="H151" s="159">
        <v>19.100000000000001</v>
      </c>
      <c r="I151" s="160"/>
      <c r="L151" s="156"/>
      <c r="M151" s="161"/>
      <c r="T151" s="162"/>
      <c r="AT151" s="157" t="s">
        <v>157</v>
      </c>
      <c r="AU151" s="157" t="s">
        <v>83</v>
      </c>
      <c r="AV151" s="13" t="s">
        <v>83</v>
      </c>
      <c r="AW151" s="13" t="s">
        <v>35</v>
      </c>
      <c r="AX151" s="13" t="s">
        <v>74</v>
      </c>
      <c r="AY151" s="157" t="s">
        <v>146</v>
      </c>
    </row>
    <row r="152" spans="2:65" s="13" customFormat="1" ht="11.25">
      <c r="B152" s="156"/>
      <c r="D152" s="150" t="s">
        <v>157</v>
      </c>
      <c r="E152" s="157" t="s">
        <v>19</v>
      </c>
      <c r="F152" s="158" t="s">
        <v>225</v>
      </c>
      <c r="H152" s="159">
        <v>17.899999999999999</v>
      </c>
      <c r="I152" s="160"/>
      <c r="L152" s="156"/>
      <c r="M152" s="161"/>
      <c r="T152" s="162"/>
      <c r="AT152" s="157" t="s">
        <v>157</v>
      </c>
      <c r="AU152" s="157" t="s">
        <v>83</v>
      </c>
      <c r="AV152" s="13" t="s">
        <v>83</v>
      </c>
      <c r="AW152" s="13" t="s">
        <v>35</v>
      </c>
      <c r="AX152" s="13" t="s">
        <v>74</v>
      </c>
      <c r="AY152" s="157" t="s">
        <v>146</v>
      </c>
    </row>
    <row r="153" spans="2:65" s="14" customFormat="1" ht="11.25">
      <c r="B153" s="163"/>
      <c r="D153" s="150" t="s">
        <v>157</v>
      </c>
      <c r="E153" s="164" t="s">
        <v>19</v>
      </c>
      <c r="F153" s="165" t="s">
        <v>160</v>
      </c>
      <c r="H153" s="166">
        <v>186.03</v>
      </c>
      <c r="I153" s="167"/>
      <c r="L153" s="163"/>
      <c r="M153" s="168"/>
      <c r="T153" s="169"/>
      <c r="AT153" s="164" t="s">
        <v>157</v>
      </c>
      <c r="AU153" s="164" t="s">
        <v>83</v>
      </c>
      <c r="AV153" s="14" t="s">
        <v>153</v>
      </c>
      <c r="AW153" s="14" t="s">
        <v>35</v>
      </c>
      <c r="AX153" s="14" t="s">
        <v>81</v>
      </c>
      <c r="AY153" s="164" t="s">
        <v>146</v>
      </c>
    </row>
    <row r="154" spans="2:65" s="1" customFormat="1" ht="16.5" customHeight="1">
      <c r="B154" s="33"/>
      <c r="C154" s="132" t="s">
        <v>226</v>
      </c>
      <c r="D154" s="132" t="s">
        <v>148</v>
      </c>
      <c r="E154" s="133" t="s">
        <v>227</v>
      </c>
      <c r="F154" s="134" t="s">
        <v>228</v>
      </c>
      <c r="G154" s="135" t="s">
        <v>229</v>
      </c>
      <c r="H154" s="136">
        <v>127.505</v>
      </c>
      <c r="I154" s="137"/>
      <c r="J154" s="138">
        <f>ROUND(I154*H154,2)</f>
        <v>0</v>
      </c>
      <c r="K154" s="134" t="s">
        <v>152</v>
      </c>
      <c r="L154" s="33"/>
      <c r="M154" s="139" t="s">
        <v>19</v>
      </c>
      <c r="N154" s="140" t="s">
        <v>45</v>
      </c>
      <c r="P154" s="141">
        <f>O154*H154</f>
        <v>0</v>
      </c>
      <c r="Q154" s="141">
        <v>0</v>
      </c>
      <c r="R154" s="141">
        <f>Q154*H154</f>
        <v>0</v>
      </c>
      <c r="S154" s="141">
        <v>8.9999999999999993E-3</v>
      </c>
      <c r="T154" s="142">
        <f>S154*H154</f>
        <v>1.1475449999999998</v>
      </c>
      <c r="AR154" s="143" t="s">
        <v>153</v>
      </c>
      <c r="AT154" s="143" t="s">
        <v>148</v>
      </c>
      <c r="AU154" s="143" t="s">
        <v>83</v>
      </c>
      <c r="AY154" s="18" t="s">
        <v>146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81</v>
      </c>
      <c r="BK154" s="144">
        <f>ROUND(I154*H154,2)</f>
        <v>0</v>
      </c>
      <c r="BL154" s="18" t="s">
        <v>153</v>
      </c>
      <c r="BM154" s="143" t="s">
        <v>230</v>
      </c>
    </row>
    <row r="155" spans="2:65" s="1" customFormat="1" ht="11.25">
      <c r="B155" s="33"/>
      <c r="D155" s="145" t="s">
        <v>155</v>
      </c>
      <c r="F155" s="146" t="s">
        <v>231</v>
      </c>
      <c r="I155" s="147"/>
      <c r="L155" s="33"/>
      <c r="M155" s="148"/>
      <c r="T155" s="54"/>
      <c r="AT155" s="18" t="s">
        <v>155</v>
      </c>
      <c r="AU155" s="18" t="s">
        <v>83</v>
      </c>
    </row>
    <row r="156" spans="2:65" s="12" customFormat="1" ht="11.25">
      <c r="B156" s="149"/>
      <c r="D156" s="150" t="s">
        <v>157</v>
      </c>
      <c r="E156" s="151" t="s">
        <v>19</v>
      </c>
      <c r="F156" s="152" t="s">
        <v>158</v>
      </c>
      <c r="H156" s="151" t="s">
        <v>19</v>
      </c>
      <c r="I156" s="153"/>
      <c r="L156" s="149"/>
      <c r="M156" s="154"/>
      <c r="T156" s="155"/>
      <c r="AT156" s="151" t="s">
        <v>157</v>
      </c>
      <c r="AU156" s="151" t="s">
        <v>83</v>
      </c>
      <c r="AV156" s="12" t="s">
        <v>81</v>
      </c>
      <c r="AW156" s="12" t="s">
        <v>35</v>
      </c>
      <c r="AX156" s="12" t="s">
        <v>74</v>
      </c>
      <c r="AY156" s="151" t="s">
        <v>146</v>
      </c>
    </row>
    <row r="157" spans="2:65" s="13" customFormat="1" ht="11.25">
      <c r="B157" s="156"/>
      <c r="D157" s="150" t="s">
        <v>157</v>
      </c>
      <c r="E157" s="157" t="s">
        <v>19</v>
      </c>
      <c r="F157" s="158" t="s">
        <v>232</v>
      </c>
      <c r="H157" s="159">
        <v>1.62</v>
      </c>
      <c r="I157" s="160"/>
      <c r="L157" s="156"/>
      <c r="M157" s="161"/>
      <c r="T157" s="162"/>
      <c r="AT157" s="157" t="s">
        <v>157</v>
      </c>
      <c r="AU157" s="157" t="s">
        <v>83</v>
      </c>
      <c r="AV157" s="13" t="s">
        <v>83</v>
      </c>
      <c r="AW157" s="13" t="s">
        <v>35</v>
      </c>
      <c r="AX157" s="13" t="s">
        <v>74</v>
      </c>
      <c r="AY157" s="157" t="s">
        <v>146</v>
      </c>
    </row>
    <row r="158" spans="2:65" s="13" customFormat="1" ht="11.25">
      <c r="B158" s="156"/>
      <c r="D158" s="150" t="s">
        <v>157</v>
      </c>
      <c r="E158" s="157" t="s">
        <v>19</v>
      </c>
      <c r="F158" s="158" t="s">
        <v>233</v>
      </c>
      <c r="H158" s="159">
        <v>51.6</v>
      </c>
      <c r="I158" s="160"/>
      <c r="L158" s="156"/>
      <c r="M158" s="161"/>
      <c r="T158" s="162"/>
      <c r="AT158" s="157" t="s">
        <v>157</v>
      </c>
      <c r="AU158" s="157" t="s">
        <v>83</v>
      </c>
      <c r="AV158" s="13" t="s">
        <v>83</v>
      </c>
      <c r="AW158" s="13" t="s">
        <v>35</v>
      </c>
      <c r="AX158" s="13" t="s">
        <v>74</v>
      </c>
      <c r="AY158" s="157" t="s">
        <v>146</v>
      </c>
    </row>
    <row r="159" spans="2:65" s="13" customFormat="1" ht="11.25">
      <c r="B159" s="156"/>
      <c r="D159" s="150" t="s">
        <v>157</v>
      </c>
      <c r="E159" s="157" t="s">
        <v>19</v>
      </c>
      <c r="F159" s="158" t="s">
        <v>234</v>
      </c>
      <c r="H159" s="159">
        <v>11.984999999999999</v>
      </c>
      <c r="I159" s="160"/>
      <c r="L159" s="156"/>
      <c r="M159" s="161"/>
      <c r="T159" s="162"/>
      <c r="AT159" s="157" t="s">
        <v>157</v>
      </c>
      <c r="AU159" s="157" t="s">
        <v>83</v>
      </c>
      <c r="AV159" s="13" t="s">
        <v>83</v>
      </c>
      <c r="AW159" s="13" t="s">
        <v>35</v>
      </c>
      <c r="AX159" s="13" t="s">
        <v>74</v>
      </c>
      <c r="AY159" s="157" t="s">
        <v>146</v>
      </c>
    </row>
    <row r="160" spans="2:65" s="13" customFormat="1" ht="11.25">
      <c r="B160" s="156"/>
      <c r="D160" s="150" t="s">
        <v>157</v>
      </c>
      <c r="E160" s="157" t="s">
        <v>19</v>
      </c>
      <c r="F160" s="158" t="s">
        <v>235</v>
      </c>
      <c r="H160" s="159">
        <v>13.6</v>
      </c>
      <c r="I160" s="160"/>
      <c r="L160" s="156"/>
      <c r="M160" s="161"/>
      <c r="T160" s="162"/>
      <c r="AT160" s="157" t="s">
        <v>157</v>
      </c>
      <c r="AU160" s="157" t="s">
        <v>83</v>
      </c>
      <c r="AV160" s="13" t="s">
        <v>83</v>
      </c>
      <c r="AW160" s="13" t="s">
        <v>35</v>
      </c>
      <c r="AX160" s="13" t="s">
        <v>74</v>
      </c>
      <c r="AY160" s="157" t="s">
        <v>146</v>
      </c>
    </row>
    <row r="161" spans="2:65" s="13" customFormat="1" ht="11.25">
      <c r="B161" s="156"/>
      <c r="D161" s="150" t="s">
        <v>157</v>
      </c>
      <c r="E161" s="157" t="s">
        <v>19</v>
      </c>
      <c r="F161" s="158" t="s">
        <v>236</v>
      </c>
      <c r="H161" s="159">
        <v>18.3</v>
      </c>
      <c r="I161" s="160"/>
      <c r="L161" s="156"/>
      <c r="M161" s="161"/>
      <c r="T161" s="162"/>
      <c r="AT161" s="157" t="s">
        <v>157</v>
      </c>
      <c r="AU161" s="157" t="s">
        <v>83</v>
      </c>
      <c r="AV161" s="13" t="s">
        <v>83</v>
      </c>
      <c r="AW161" s="13" t="s">
        <v>35</v>
      </c>
      <c r="AX161" s="13" t="s">
        <v>74</v>
      </c>
      <c r="AY161" s="157" t="s">
        <v>146</v>
      </c>
    </row>
    <row r="162" spans="2:65" s="13" customFormat="1" ht="11.25">
      <c r="B162" s="156"/>
      <c r="D162" s="150" t="s">
        <v>157</v>
      </c>
      <c r="E162" s="157" t="s">
        <v>19</v>
      </c>
      <c r="F162" s="158" t="s">
        <v>237</v>
      </c>
      <c r="H162" s="159">
        <v>15.2</v>
      </c>
      <c r="I162" s="160"/>
      <c r="L162" s="156"/>
      <c r="M162" s="161"/>
      <c r="T162" s="162"/>
      <c r="AT162" s="157" t="s">
        <v>157</v>
      </c>
      <c r="AU162" s="157" t="s">
        <v>83</v>
      </c>
      <c r="AV162" s="13" t="s">
        <v>83</v>
      </c>
      <c r="AW162" s="13" t="s">
        <v>35</v>
      </c>
      <c r="AX162" s="13" t="s">
        <v>74</v>
      </c>
      <c r="AY162" s="157" t="s">
        <v>146</v>
      </c>
    </row>
    <row r="163" spans="2:65" s="13" customFormat="1" ht="11.25">
      <c r="B163" s="156"/>
      <c r="D163" s="150" t="s">
        <v>157</v>
      </c>
      <c r="E163" s="157" t="s">
        <v>19</v>
      </c>
      <c r="F163" s="158" t="s">
        <v>238</v>
      </c>
      <c r="H163" s="159">
        <v>15.2</v>
      </c>
      <c r="I163" s="160"/>
      <c r="L163" s="156"/>
      <c r="M163" s="161"/>
      <c r="T163" s="162"/>
      <c r="AT163" s="157" t="s">
        <v>157</v>
      </c>
      <c r="AU163" s="157" t="s">
        <v>83</v>
      </c>
      <c r="AV163" s="13" t="s">
        <v>83</v>
      </c>
      <c r="AW163" s="13" t="s">
        <v>35</v>
      </c>
      <c r="AX163" s="13" t="s">
        <v>74</v>
      </c>
      <c r="AY163" s="157" t="s">
        <v>146</v>
      </c>
    </row>
    <row r="164" spans="2:65" s="14" customFormat="1" ht="11.25">
      <c r="B164" s="163"/>
      <c r="D164" s="150" t="s">
        <v>157</v>
      </c>
      <c r="E164" s="164" t="s">
        <v>19</v>
      </c>
      <c r="F164" s="165" t="s">
        <v>160</v>
      </c>
      <c r="H164" s="166">
        <v>127.505</v>
      </c>
      <c r="I164" s="167"/>
      <c r="L164" s="163"/>
      <c r="M164" s="168"/>
      <c r="T164" s="169"/>
      <c r="AT164" s="164" t="s">
        <v>157</v>
      </c>
      <c r="AU164" s="164" t="s">
        <v>83</v>
      </c>
      <c r="AV164" s="14" t="s">
        <v>153</v>
      </c>
      <c r="AW164" s="14" t="s">
        <v>35</v>
      </c>
      <c r="AX164" s="14" t="s">
        <v>81</v>
      </c>
      <c r="AY164" s="164" t="s">
        <v>146</v>
      </c>
    </row>
    <row r="165" spans="2:65" s="1" customFormat="1" ht="16.5" customHeight="1">
      <c r="B165" s="33"/>
      <c r="C165" s="132" t="s">
        <v>239</v>
      </c>
      <c r="D165" s="132" t="s">
        <v>148</v>
      </c>
      <c r="E165" s="133" t="s">
        <v>240</v>
      </c>
      <c r="F165" s="134" t="s">
        <v>241</v>
      </c>
      <c r="G165" s="135" t="s">
        <v>214</v>
      </c>
      <c r="H165" s="136">
        <v>103.366</v>
      </c>
      <c r="I165" s="137"/>
      <c r="J165" s="138">
        <f>ROUND(I165*H165,2)</f>
        <v>0</v>
      </c>
      <c r="K165" s="134" t="s">
        <v>152</v>
      </c>
      <c r="L165" s="33"/>
      <c r="M165" s="139" t="s">
        <v>19</v>
      </c>
      <c r="N165" s="140" t="s">
        <v>45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153</v>
      </c>
      <c r="AT165" s="143" t="s">
        <v>148</v>
      </c>
      <c r="AU165" s="143" t="s">
        <v>83</v>
      </c>
      <c r="AY165" s="18" t="s">
        <v>146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81</v>
      </c>
      <c r="BK165" s="144">
        <f>ROUND(I165*H165,2)</f>
        <v>0</v>
      </c>
      <c r="BL165" s="18" t="s">
        <v>153</v>
      </c>
      <c r="BM165" s="143" t="s">
        <v>242</v>
      </c>
    </row>
    <row r="166" spans="2:65" s="1" customFormat="1" ht="11.25">
      <c r="B166" s="33"/>
      <c r="D166" s="145" t="s">
        <v>155</v>
      </c>
      <c r="F166" s="146" t="s">
        <v>243</v>
      </c>
      <c r="I166" s="147"/>
      <c r="L166" s="33"/>
      <c r="M166" s="148"/>
      <c r="T166" s="54"/>
      <c r="AT166" s="18" t="s">
        <v>155</v>
      </c>
      <c r="AU166" s="18" t="s">
        <v>83</v>
      </c>
    </row>
    <row r="167" spans="2:65" s="1" customFormat="1" ht="19.5">
      <c r="B167" s="33"/>
      <c r="D167" s="150" t="s">
        <v>195</v>
      </c>
      <c r="F167" s="170" t="s">
        <v>244</v>
      </c>
      <c r="I167" s="147"/>
      <c r="L167" s="33"/>
      <c r="M167" s="148"/>
      <c r="T167" s="54"/>
      <c r="AT167" s="18" t="s">
        <v>195</v>
      </c>
      <c r="AU167" s="18" t="s">
        <v>83</v>
      </c>
    </row>
    <row r="168" spans="2:65" s="13" customFormat="1" ht="11.25">
      <c r="B168" s="156"/>
      <c r="D168" s="150" t="s">
        <v>157</v>
      </c>
      <c r="E168" s="157" t="s">
        <v>19</v>
      </c>
      <c r="F168" s="158" t="s">
        <v>245</v>
      </c>
      <c r="H168" s="159">
        <v>186.03</v>
      </c>
      <c r="I168" s="160"/>
      <c r="L168" s="156"/>
      <c r="M168" s="161"/>
      <c r="T168" s="162"/>
      <c r="AT168" s="157" t="s">
        <v>157</v>
      </c>
      <c r="AU168" s="157" t="s">
        <v>83</v>
      </c>
      <c r="AV168" s="13" t="s">
        <v>83</v>
      </c>
      <c r="AW168" s="13" t="s">
        <v>35</v>
      </c>
      <c r="AX168" s="13" t="s">
        <v>74</v>
      </c>
      <c r="AY168" s="157" t="s">
        <v>146</v>
      </c>
    </row>
    <row r="169" spans="2:65" s="13" customFormat="1" ht="11.25">
      <c r="B169" s="156"/>
      <c r="D169" s="150" t="s">
        <v>157</v>
      </c>
      <c r="E169" s="157" t="s">
        <v>19</v>
      </c>
      <c r="F169" s="158" t="s">
        <v>246</v>
      </c>
      <c r="H169" s="159">
        <v>-82.664000000000001</v>
      </c>
      <c r="I169" s="160"/>
      <c r="L169" s="156"/>
      <c r="M169" s="161"/>
      <c r="T169" s="162"/>
      <c r="AT169" s="157" t="s">
        <v>157</v>
      </c>
      <c r="AU169" s="157" t="s">
        <v>83</v>
      </c>
      <c r="AV169" s="13" t="s">
        <v>83</v>
      </c>
      <c r="AW169" s="13" t="s">
        <v>35</v>
      </c>
      <c r="AX169" s="13" t="s">
        <v>74</v>
      </c>
      <c r="AY169" s="157" t="s">
        <v>146</v>
      </c>
    </row>
    <row r="170" spans="2:65" s="14" customFormat="1" ht="11.25">
      <c r="B170" s="163"/>
      <c r="D170" s="150" t="s">
        <v>157</v>
      </c>
      <c r="E170" s="164" t="s">
        <v>19</v>
      </c>
      <c r="F170" s="165" t="s">
        <v>160</v>
      </c>
      <c r="H170" s="166">
        <v>103.366</v>
      </c>
      <c r="I170" s="167"/>
      <c r="L170" s="163"/>
      <c r="M170" s="168"/>
      <c r="T170" s="169"/>
      <c r="AT170" s="164" t="s">
        <v>157</v>
      </c>
      <c r="AU170" s="164" t="s">
        <v>83</v>
      </c>
      <c r="AV170" s="14" t="s">
        <v>153</v>
      </c>
      <c r="AW170" s="14" t="s">
        <v>35</v>
      </c>
      <c r="AX170" s="14" t="s">
        <v>81</v>
      </c>
      <c r="AY170" s="164" t="s">
        <v>146</v>
      </c>
    </row>
    <row r="171" spans="2:65" s="1" customFormat="1" ht="24.2" customHeight="1">
      <c r="B171" s="33"/>
      <c r="C171" s="132" t="s">
        <v>247</v>
      </c>
      <c r="D171" s="132" t="s">
        <v>148</v>
      </c>
      <c r="E171" s="133" t="s">
        <v>248</v>
      </c>
      <c r="F171" s="134" t="s">
        <v>249</v>
      </c>
      <c r="G171" s="135" t="s">
        <v>214</v>
      </c>
      <c r="H171" s="136">
        <v>12.15</v>
      </c>
      <c r="I171" s="137"/>
      <c r="J171" s="138">
        <f>ROUND(I171*H171,2)</f>
        <v>0</v>
      </c>
      <c r="K171" s="134" t="s">
        <v>152</v>
      </c>
      <c r="L171" s="33"/>
      <c r="M171" s="139" t="s">
        <v>19</v>
      </c>
      <c r="N171" s="140" t="s">
        <v>45</v>
      </c>
      <c r="P171" s="141">
        <f>O171*H171</f>
        <v>0</v>
      </c>
      <c r="Q171" s="141">
        <v>0</v>
      </c>
      <c r="R171" s="141">
        <f>Q171*H171</f>
        <v>0</v>
      </c>
      <c r="S171" s="141">
        <v>3.4000000000000002E-2</v>
      </c>
      <c r="T171" s="142">
        <f>S171*H171</f>
        <v>0.41310000000000002</v>
      </c>
      <c r="AR171" s="143" t="s">
        <v>153</v>
      </c>
      <c r="AT171" s="143" t="s">
        <v>148</v>
      </c>
      <c r="AU171" s="143" t="s">
        <v>83</v>
      </c>
      <c r="AY171" s="18" t="s">
        <v>146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81</v>
      </c>
      <c r="BK171" s="144">
        <f>ROUND(I171*H171,2)</f>
        <v>0</v>
      </c>
      <c r="BL171" s="18" t="s">
        <v>153</v>
      </c>
      <c r="BM171" s="143" t="s">
        <v>250</v>
      </c>
    </row>
    <row r="172" spans="2:65" s="1" customFormat="1" ht="11.25">
      <c r="B172" s="33"/>
      <c r="D172" s="145" t="s">
        <v>155</v>
      </c>
      <c r="F172" s="146" t="s">
        <v>251</v>
      </c>
      <c r="I172" s="147"/>
      <c r="L172" s="33"/>
      <c r="M172" s="148"/>
      <c r="T172" s="54"/>
      <c r="AT172" s="18" t="s">
        <v>155</v>
      </c>
      <c r="AU172" s="18" t="s">
        <v>83</v>
      </c>
    </row>
    <row r="173" spans="2:65" s="12" customFormat="1" ht="11.25">
      <c r="B173" s="149"/>
      <c r="D173" s="150" t="s">
        <v>157</v>
      </c>
      <c r="E173" s="151" t="s">
        <v>19</v>
      </c>
      <c r="F173" s="152" t="s">
        <v>158</v>
      </c>
      <c r="H173" s="151" t="s">
        <v>19</v>
      </c>
      <c r="I173" s="153"/>
      <c r="L173" s="149"/>
      <c r="M173" s="154"/>
      <c r="T173" s="155"/>
      <c r="AT173" s="151" t="s">
        <v>157</v>
      </c>
      <c r="AU173" s="151" t="s">
        <v>83</v>
      </c>
      <c r="AV173" s="12" t="s">
        <v>81</v>
      </c>
      <c r="AW173" s="12" t="s">
        <v>35</v>
      </c>
      <c r="AX173" s="12" t="s">
        <v>74</v>
      </c>
      <c r="AY173" s="151" t="s">
        <v>146</v>
      </c>
    </row>
    <row r="174" spans="2:65" s="13" customFormat="1" ht="11.25">
      <c r="B174" s="156"/>
      <c r="D174" s="150" t="s">
        <v>157</v>
      </c>
      <c r="E174" s="157" t="s">
        <v>19</v>
      </c>
      <c r="F174" s="158" t="s">
        <v>252</v>
      </c>
      <c r="H174" s="159">
        <v>2.0249999999999999</v>
      </c>
      <c r="I174" s="160"/>
      <c r="L174" s="156"/>
      <c r="M174" s="161"/>
      <c r="T174" s="162"/>
      <c r="AT174" s="157" t="s">
        <v>157</v>
      </c>
      <c r="AU174" s="157" t="s">
        <v>83</v>
      </c>
      <c r="AV174" s="13" t="s">
        <v>83</v>
      </c>
      <c r="AW174" s="13" t="s">
        <v>35</v>
      </c>
      <c r="AX174" s="13" t="s">
        <v>74</v>
      </c>
      <c r="AY174" s="157" t="s">
        <v>146</v>
      </c>
    </row>
    <row r="175" spans="2:65" s="13" customFormat="1" ht="11.25">
      <c r="B175" s="156"/>
      <c r="D175" s="150" t="s">
        <v>157</v>
      </c>
      <c r="E175" s="157" t="s">
        <v>19</v>
      </c>
      <c r="F175" s="158" t="s">
        <v>253</v>
      </c>
      <c r="H175" s="159">
        <v>2.0249999999999999</v>
      </c>
      <c r="I175" s="160"/>
      <c r="L175" s="156"/>
      <c r="M175" s="161"/>
      <c r="T175" s="162"/>
      <c r="AT175" s="157" t="s">
        <v>157</v>
      </c>
      <c r="AU175" s="157" t="s">
        <v>83</v>
      </c>
      <c r="AV175" s="13" t="s">
        <v>83</v>
      </c>
      <c r="AW175" s="13" t="s">
        <v>35</v>
      </c>
      <c r="AX175" s="13" t="s">
        <v>74</v>
      </c>
      <c r="AY175" s="157" t="s">
        <v>146</v>
      </c>
    </row>
    <row r="176" spans="2:65" s="13" customFormat="1" ht="11.25">
      <c r="B176" s="156"/>
      <c r="D176" s="150" t="s">
        <v>157</v>
      </c>
      <c r="E176" s="157" t="s">
        <v>19</v>
      </c>
      <c r="F176" s="158" t="s">
        <v>254</v>
      </c>
      <c r="H176" s="159">
        <v>2.0249999999999999</v>
      </c>
      <c r="I176" s="160"/>
      <c r="L176" s="156"/>
      <c r="M176" s="161"/>
      <c r="T176" s="162"/>
      <c r="AT176" s="157" t="s">
        <v>157</v>
      </c>
      <c r="AU176" s="157" t="s">
        <v>83</v>
      </c>
      <c r="AV176" s="13" t="s">
        <v>83</v>
      </c>
      <c r="AW176" s="13" t="s">
        <v>35</v>
      </c>
      <c r="AX176" s="13" t="s">
        <v>74</v>
      </c>
      <c r="AY176" s="157" t="s">
        <v>146</v>
      </c>
    </row>
    <row r="177" spans="2:65" s="13" customFormat="1" ht="11.25">
      <c r="B177" s="156"/>
      <c r="D177" s="150" t="s">
        <v>157</v>
      </c>
      <c r="E177" s="157" t="s">
        <v>19</v>
      </c>
      <c r="F177" s="158" t="s">
        <v>255</v>
      </c>
      <c r="H177" s="159">
        <v>2.0249999999999999</v>
      </c>
      <c r="I177" s="160"/>
      <c r="L177" s="156"/>
      <c r="M177" s="161"/>
      <c r="T177" s="162"/>
      <c r="AT177" s="157" t="s">
        <v>157</v>
      </c>
      <c r="AU177" s="157" t="s">
        <v>83</v>
      </c>
      <c r="AV177" s="13" t="s">
        <v>83</v>
      </c>
      <c r="AW177" s="13" t="s">
        <v>35</v>
      </c>
      <c r="AX177" s="13" t="s">
        <v>74</v>
      </c>
      <c r="AY177" s="157" t="s">
        <v>146</v>
      </c>
    </row>
    <row r="178" spans="2:65" s="13" customFormat="1" ht="11.25">
      <c r="B178" s="156"/>
      <c r="D178" s="150" t="s">
        <v>157</v>
      </c>
      <c r="E178" s="157" t="s">
        <v>19</v>
      </c>
      <c r="F178" s="158" t="s">
        <v>256</v>
      </c>
      <c r="H178" s="159">
        <v>2.0249999999999999</v>
      </c>
      <c r="I178" s="160"/>
      <c r="L178" s="156"/>
      <c r="M178" s="161"/>
      <c r="T178" s="162"/>
      <c r="AT178" s="157" t="s">
        <v>157</v>
      </c>
      <c r="AU178" s="157" t="s">
        <v>83</v>
      </c>
      <c r="AV178" s="13" t="s">
        <v>83</v>
      </c>
      <c r="AW178" s="13" t="s">
        <v>35</v>
      </c>
      <c r="AX178" s="13" t="s">
        <v>74</v>
      </c>
      <c r="AY178" s="157" t="s">
        <v>146</v>
      </c>
    </row>
    <row r="179" spans="2:65" s="13" customFormat="1" ht="11.25">
      <c r="B179" s="156"/>
      <c r="D179" s="150" t="s">
        <v>157</v>
      </c>
      <c r="E179" s="157" t="s">
        <v>19</v>
      </c>
      <c r="F179" s="158" t="s">
        <v>257</v>
      </c>
      <c r="H179" s="159">
        <v>2.0249999999999999</v>
      </c>
      <c r="I179" s="160"/>
      <c r="L179" s="156"/>
      <c r="M179" s="161"/>
      <c r="T179" s="162"/>
      <c r="AT179" s="157" t="s">
        <v>157</v>
      </c>
      <c r="AU179" s="157" t="s">
        <v>83</v>
      </c>
      <c r="AV179" s="13" t="s">
        <v>83</v>
      </c>
      <c r="AW179" s="13" t="s">
        <v>35</v>
      </c>
      <c r="AX179" s="13" t="s">
        <v>74</v>
      </c>
      <c r="AY179" s="157" t="s">
        <v>146</v>
      </c>
    </row>
    <row r="180" spans="2:65" s="14" customFormat="1" ht="11.25">
      <c r="B180" s="163"/>
      <c r="D180" s="150" t="s">
        <v>157</v>
      </c>
      <c r="E180" s="164" t="s">
        <v>19</v>
      </c>
      <c r="F180" s="165" t="s">
        <v>160</v>
      </c>
      <c r="H180" s="166">
        <v>12.15</v>
      </c>
      <c r="I180" s="167"/>
      <c r="L180" s="163"/>
      <c r="M180" s="168"/>
      <c r="T180" s="169"/>
      <c r="AT180" s="164" t="s">
        <v>157</v>
      </c>
      <c r="AU180" s="164" t="s">
        <v>83</v>
      </c>
      <c r="AV180" s="14" t="s">
        <v>153</v>
      </c>
      <c r="AW180" s="14" t="s">
        <v>35</v>
      </c>
      <c r="AX180" s="14" t="s">
        <v>81</v>
      </c>
      <c r="AY180" s="164" t="s">
        <v>146</v>
      </c>
    </row>
    <row r="181" spans="2:65" s="1" customFormat="1" ht="24.2" customHeight="1">
      <c r="B181" s="33"/>
      <c r="C181" s="132" t="s">
        <v>258</v>
      </c>
      <c r="D181" s="132" t="s">
        <v>148</v>
      </c>
      <c r="E181" s="133" t="s">
        <v>259</v>
      </c>
      <c r="F181" s="134" t="s">
        <v>260</v>
      </c>
      <c r="G181" s="135" t="s">
        <v>214</v>
      </c>
      <c r="H181" s="136">
        <v>26.975000000000001</v>
      </c>
      <c r="I181" s="137"/>
      <c r="J181" s="138">
        <f>ROUND(I181*H181,2)</f>
        <v>0</v>
      </c>
      <c r="K181" s="134" t="s">
        <v>152</v>
      </c>
      <c r="L181" s="33"/>
      <c r="M181" s="139" t="s">
        <v>19</v>
      </c>
      <c r="N181" s="140" t="s">
        <v>45</v>
      </c>
      <c r="P181" s="141">
        <f>O181*H181</f>
        <v>0</v>
      </c>
      <c r="Q181" s="141">
        <v>0</v>
      </c>
      <c r="R181" s="141">
        <f>Q181*H181</f>
        <v>0</v>
      </c>
      <c r="S181" s="141">
        <v>7.5999999999999998E-2</v>
      </c>
      <c r="T181" s="142">
        <f>S181*H181</f>
        <v>2.0501</v>
      </c>
      <c r="AR181" s="143" t="s">
        <v>153</v>
      </c>
      <c r="AT181" s="143" t="s">
        <v>148</v>
      </c>
      <c r="AU181" s="143" t="s">
        <v>83</v>
      </c>
      <c r="AY181" s="18" t="s">
        <v>146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81</v>
      </c>
      <c r="BK181" s="144">
        <f>ROUND(I181*H181,2)</f>
        <v>0</v>
      </c>
      <c r="BL181" s="18" t="s">
        <v>153</v>
      </c>
      <c r="BM181" s="143" t="s">
        <v>261</v>
      </c>
    </row>
    <row r="182" spans="2:65" s="1" customFormat="1" ht="11.25">
      <c r="B182" s="33"/>
      <c r="D182" s="145" t="s">
        <v>155</v>
      </c>
      <c r="F182" s="146" t="s">
        <v>262</v>
      </c>
      <c r="I182" s="147"/>
      <c r="L182" s="33"/>
      <c r="M182" s="148"/>
      <c r="T182" s="54"/>
      <c r="AT182" s="18" t="s">
        <v>155</v>
      </c>
      <c r="AU182" s="18" t="s">
        <v>83</v>
      </c>
    </row>
    <row r="183" spans="2:65" s="12" customFormat="1" ht="11.25">
      <c r="B183" s="149"/>
      <c r="D183" s="150" t="s">
        <v>157</v>
      </c>
      <c r="E183" s="151" t="s">
        <v>19</v>
      </c>
      <c r="F183" s="152" t="s">
        <v>158</v>
      </c>
      <c r="H183" s="151" t="s">
        <v>19</v>
      </c>
      <c r="I183" s="153"/>
      <c r="L183" s="149"/>
      <c r="M183" s="154"/>
      <c r="T183" s="155"/>
      <c r="AT183" s="151" t="s">
        <v>157</v>
      </c>
      <c r="AU183" s="151" t="s">
        <v>83</v>
      </c>
      <c r="AV183" s="12" t="s">
        <v>81</v>
      </c>
      <c r="AW183" s="12" t="s">
        <v>35</v>
      </c>
      <c r="AX183" s="12" t="s">
        <v>74</v>
      </c>
      <c r="AY183" s="151" t="s">
        <v>146</v>
      </c>
    </row>
    <row r="184" spans="2:65" s="13" customFormat="1" ht="11.25">
      <c r="B184" s="156"/>
      <c r="D184" s="150" t="s">
        <v>157</v>
      </c>
      <c r="E184" s="157" t="s">
        <v>19</v>
      </c>
      <c r="F184" s="158" t="s">
        <v>263</v>
      </c>
      <c r="H184" s="159">
        <v>1.4350000000000001</v>
      </c>
      <c r="I184" s="160"/>
      <c r="L184" s="156"/>
      <c r="M184" s="161"/>
      <c r="T184" s="162"/>
      <c r="AT184" s="157" t="s">
        <v>157</v>
      </c>
      <c r="AU184" s="157" t="s">
        <v>83</v>
      </c>
      <c r="AV184" s="13" t="s">
        <v>83</v>
      </c>
      <c r="AW184" s="13" t="s">
        <v>35</v>
      </c>
      <c r="AX184" s="13" t="s">
        <v>74</v>
      </c>
      <c r="AY184" s="157" t="s">
        <v>146</v>
      </c>
    </row>
    <row r="185" spans="2:65" s="13" customFormat="1" ht="11.25">
      <c r="B185" s="156"/>
      <c r="D185" s="150" t="s">
        <v>157</v>
      </c>
      <c r="E185" s="157" t="s">
        <v>19</v>
      </c>
      <c r="F185" s="158" t="s">
        <v>264</v>
      </c>
      <c r="H185" s="159">
        <v>5.74</v>
      </c>
      <c r="I185" s="160"/>
      <c r="L185" s="156"/>
      <c r="M185" s="161"/>
      <c r="T185" s="162"/>
      <c r="AT185" s="157" t="s">
        <v>157</v>
      </c>
      <c r="AU185" s="157" t="s">
        <v>83</v>
      </c>
      <c r="AV185" s="13" t="s">
        <v>83</v>
      </c>
      <c r="AW185" s="13" t="s">
        <v>35</v>
      </c>
      <c r="AX185" s="13" t="s">
        <v>74</v>
      </c>
      <c r="AY185" s="157" t="s">
        <v>146</v>
      </c>
    </row>
    <row r="186" spans="2:65" s="13" customFormat="1" ht="11.25">
      <c r="B186" s="156"/>
      <c r="D186" s="150" t="s">
        <v>157</v>
      </c>
      <c r="E186" s="157" t="s">
        <v>19</v>
      </c>
      <c r="F186" s="158" t="s">
        <v>265</v>
      </c>
      <c r="H186" s="159">
        <v>1.8</v>
      </c>
      <c r="I186" s="160"/>
      <c r="L186" s="156"/>
      <c r="M186" s="161"/>
      <c r="T186" s="162"/>
      <c r="AT186" s="157" t="s">
        <v>157</v>
      </c>
      <c r="AU186" s="157" t="s">
        <v>83</v>
      </c>
      <c r="AV186" s="13" t="s">
        <v>83</v>
      </c>
      <c r="AW186" s="13" t="s">
        <v>35</v>
      </c>
      <c r="AX186" s="13" t="s">
        <v>74</v>
      </c>
      <c r="AY186" s="157" t="s">
        <v>146</v>
      </c>
    </row>
    <row r="187" spans="2:65" s="13" customFormat="1" ht="11.25">
      <c r="B187" s="156"/>
      <c r="D187" s="150" t="s">
        <v>157</v>
      </c>
      <c r="E187" s="157" t="s">
        <v>19</v>
      </c>
      <c r="F187" s="158" t="s">
        <v>266</v>
      </c>
      <c r="H187" s="159">
        <v>1.8</v>
      </c>
      <c r="I187" s="160"/>
      <c r="L187" s="156"/>
      <c r="M187" s="161"/>
      <c r="T187" s="162"/>
      <c r="AT187" s="157" t="s">
        <v>157</v>
      </c>
      <c r="AU187" s="157" t="s">
        <v>83</v>
      </c>
      <c r="AV187" s="13" t="s">
        <v>83</v>
      </c>
      <c r="AW187" s="13" t="s">
        <v>35</v>
      </c>
      <c r="AX187" s="13" t="s">
        <v>74</v>
      </c>
      <c r="AY187" s="157" t="s">
        <v>146</v>
      </c>
    </row>
    <row r="188" spans="2:65" s="13" customFormat="1" ht="11.25">
      <c r="B188" s="156"/>
      <c r="D188" s="150" t="s">
        <v>157</v>
      </c>
      <c r="E188" s="157" t="s">
        <v>19</v>
      </c>
      <c r="F188" s="158" t="s">
        <v>267</v>
      </c>
      <c r="H188" s="159">
        <v>3.6</v>
      </c>
      <c r="I188" s="160"/>
      <c r="L188" s="156"/>
      <c r="M188" s="161"/>
      <c r="T188" s="162"/>
      <c r="AT188" s="157" t="s">
        <v>157</v>
      </c>
      <c r="AU188" s="157" t="s">
        <v>83</v>
      </c>
      <c r="AV188" s="13" t="s">
        <v>83</v>
      </c>
      <c r="AW188" s="13" t="s">
        <v>35</v>
      </c>
      <c r="AX188" s="13" t="s">
        <v>74</v>
      </c>
      <c r="AY188" s="157" t="s">
        <v>146</v>
      </c>
    </row>
    <row r="189" spans="2:65" s="13" customFormat="1" ht="11.25">
      <c r="B189" s="156"/>
      <c r="D189" s="150" t="s">
        <v>157</v>
      </c>
      <c r="E189" s="157" t="s">
        <v>19</v>
      </c>
      <c r="F189" s="158" t="s">
        <v>268</v>
      </c>
      <c r="H189" s="159">
        <v>1.8</v>
      </c>
      <c r="I189" s="160"/>
      <c r="L189" s="156"/>
      <c r="M189" s="161"/>
      <c r="T189" s="162"/>
      <c r="AT189" s="157" t="s">
        <v>157</v>
      </c>
      <c r="AU189" s="157" t="s">
        <v>83</v>
      </c>
      <c r="AV189" s="13" t="s">
        <v>83</v>
      </c>
      <c r="AW189" s="13" t="s">
        <v>35</v>
      </c>
      <c r="AX189" s="13" t="s">
        <v>74</v>
      </c>
      <c r="AY189" s="157" t="s">
        <v>146</v>
      </c>
    </row>
    <row r="190" spans="2:65" s="13" customFormat="1" ht="11.25">
      <c r="B190" s="156"/>
      <c r="D190" s="150" t="s">
        <v>157</v>
      </c>
      <c r="E190" s="157" t="s">
        <v>19</v>
      </c>
      <c r="F190" s="158" t="s">
        <v>269</v>
      </c>
      <c r="H190" s="159">
        <v>1.8</v>
      </c>
      <c r="I190" s="160"/>
      <c r="L190" s="156"/>
      <c r="M190" s="161"/>
      <c r="T190" s="162"/>
      <c r="AT190" s="157" t="s">
        <v>157</v>
      </c>
      <c r="AU190" s="157" t="s">
        <v>83</v>
      </c>
      <c r="AV190" s="13" t="s">
        <v>83</v>
      </c>
      <c r="AW190" s="13" t="s">
        <v>35</v>
      </c>
      <c r="AX190" s="13" t="s">
        <v>74</v>
      </c>
      <c r="AY190" s="157" t="s">
        <v>146</v>
      </c>
    </row>
    <row r="191" spans="2:65" s="13" customFormat="1" ht="11.25">
      <c r="B191" s="156"/>
      <c r="D191" s="150" t="s">
        <v>157</v>
      </c>
      <c r="E191" s="157" t="s">
        <v>19</v>
      </c>
      <c r="F191" s="158" t="s">
        <v>270</v>
      </c>
      <c r="H191" s="159">
        <v>3.6</v>
      </c>
      <c r="I191" s="160"/>
      <c r="L191" s="156"/>
      <c r="M191" s="161"/>
      <c r="T191" s="162"/>
      <c r="AT191" s="157" t="s">
        <v>157</v>
      </c>
      <c r="AU191" s="157" t="s">
        <v>83</v>
      </c>
      <c r="AV191" s="13" t="s">
        <v>83</v>
      </c>
      <c r="AW191" s="13" t="s">
        <v>35</v>
      </c>
      <c r="AX191" s="13" t="s">
        <v>74</v>
      </c>
      <c r="AY191" s="157" t="s">
        <v>146</v>
      </c>
    </row>
    <row r="192" spans="2:65" s="13" customFormat="1" ht="11.25">
      <c r="B192" s="156"/>
      <c r="D192" s="150" t="s">
        <v>157</v>
      </c>
      <c r="E192" s="157" t="s">
        <v>19</v>
      </c>
      <c r="F192" s="158" t="s">
        <v>271</v>
      </c>
      <c r="H192" s="159">
        <v>5.4</v>
      </c>
      <c r="I192" s="160"/>
      <c r="L192" s="156"/>
      <c r="M192" s="161"/>
      <c r="T192" s="162"/>
      <c r="AT192" s="157" t="s">
        <v>157</v>
      </c>
      <c r="AU192" s="157" t="s">
        <v>83</v>
      </c>
      <c r="AV192" s="13" t="s">
        <v>83</v>
      </c>
      <c r="AW192" s="13" t="s">
        <v>35</v>
      </c>
      <c r="AX192" s="13" t="s">
        <v>74</v>
      </c>
      <c r="AY192" s="157" t="s">
        <v>146</v>
      </c>
    </row>
    <row r="193" spans="2:65" s="14" customFormat="1" ht="11.25">
      <c r="B193" s="163"/>
      <c r="D193" s="150" t="s">
        <v>157</v>
      </c>
      <c r="E193" s="164" t="s">
        <v>19</v>
      </c>
      <c r="F193" s="165" t="s">
        <v>160</v>
      </c>
      <c r="H193" s="166">
        <v>26.975000000000001</v>
      </c>
      <c r="I193" s="167"/>
      <c r="L193" s="163"/>
      <c r="M193" s="168"/>
      <c r="T193" s="169"/>
      <c r="AT193" s="164" t="s">
        <v>157</v>
      </c>
      <c r="AU193" s="164" t="s">
        <v>83</v>
      </c>
      <c r="AV193" s="14" t="s">
        <v>153</v>
      </c>
      <c r="AW193" s="14" t="s">
        <v>35</v>
      </c>
      <c r="AX193" s="14" t="s">
        <v>81</v>
      </c>
      <c r="AY193" s="164" t="s">
        <v>146</v>
      </c>
    </row>
    <row r="194" spans="2:65" s="1" customFormat="1" ht="16.5" customHeight="1">
      <c r="B194" s="33"/>
      <c r="C194" s="132" t="s">
        <v>272</v>
      </c>
      <c r="D194" s="132" t="s">
        <v>148</v>
      </c>
      <c r="E194" s="133" t="s">
        <v>273</v>
      </c>
      <c r="F194" s="134" t="s">
        <v>274</v>
      </c>
      <c r="G194" s="135" t="s">
        <v>214</v>
      </c>
      <c r="H194" s="136">
        <v>16.878</v>
      </c>
      <c r="I194" s="137"/>
      <c r="J194" s="138">
        <f>ROUND(I194*H194,2)</f>
        <v>0</v>
      </c>
      <c r="K194" s="134" t="s">
        <v>152</v>
      </c>
      <c r="L194" s="33"/>
      <c r="M194" s="139" t="s">
        <v>19</v>
      </c>
      <c r="N194" s="140" t="s">
        <v>45</v>
      </c>
      <c r="P194" s="141">
        <f>O194*H194</f>
        <v>0</v>
      </c>
      <c r="Q194" s="141">
        <v>0</v>
      </c>
      <c r="R194" s="141">
        <f>Q194*H194</f>
        <v>0</v>
      </c>
      <c r="S194" s="141">
        <v>0.18099999999999999</v>
      </c>
      <c r="T194" s="142">
        <f>S194*H194</f>
        <v>3.0549179999999998</v>
      </c>
      <c r="AR194" s="143" t="s">
        <v>153</v>
      </c>
      <c r="AT194" s="143" t="s">
        <v>148</v>
      </c>
      <c r="AU194" s="143" t="s">
        <v>83</v>
      </c>
      <c r="AY194" s="18" t="s">
        <v>146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81</v>
      </c>
      <c r="BK194" s="144">
        <f>ROUND(I194*H194,2)</f>
        <v>0</v>
      </c>
      <c r="BL194" s="18" t="s">
        <v>153</v>
      </c>
      <c r="BM194" s="143" t="s">
        <v>275</v>
      </c>
    </row>
    <row r="195" spans="2:65" s="1" customFormat="1" ht="11.25">
      <c r="B195" s="33"/>
      <c r="D195" s="145" t="s">
        <v>155</v>
      </c>
      <c r="F195" s="146" t="s">
        <v>276</v>
      </c>
      <c r="I195" s="147"/>
      <c r="L195" s="33"/>
      <c r="M195" s="148"/>
      <c r="T195" s="54"/>
      <c r="AT195" s="18" t="s">
        <v>155</v>
      </c>
      <c r="AU195" s="18" t="s">
        <v>83</v>
      </c>
    </row>
    <row r="196" spans="2:65" s="12" customFormat="1" ht="11.25">
      <c r="B196" s="149"/>
      <c r="D196" s="150" t="s">
        <v>157</v>
      </c>
      <c r="E196" s="151" t="s">
        <v>19</v>
      </c>
      <c r="F196" s="152" t="s">
        <v>158</v>
      </c>
      <c r="H196" s="151" t="s">
        <v>19</v>
      </c>
      <c r="I196" s="153"/>
      <c r="L196" s="149"/>
      <c r="M196" s="154"/>
      <c r="T196" s="155"/>
      <c r="AT196" s="151" t="s">
        <v>157</v>
      </c>
      <c r="AU196" s="151" t="s">
        <v>83</v>
      </c>
      <c r="AV196" s="12" t="s">
        <v>81</v>
      </c>
      <c r="AW196" s="12" t="s">
        <v>35</v>
      </c>
      <c r="AX196" s="12" t="s">
        <v>74</v>
      </c>
      <c r="AY196" s="151" t="s">
        <v>146</v>
      </c>
    </row>
    <row r="197" spans="2:65" s="13" customFormat="1" ht="11.25">
      <c r="B197" s="156"/>
      <c r="D197" s="150" t="s">
        <v>157</v>
      </c>
      <c r="E197" s="157" t="s">
        <v>19</v>
      </c>
      <c r="F197" s="158" t="s">
        <v>277</v>
      </c>
      <c r="H197" s="159">
        <v>16.878</v>
      </c>
      <c r="I197" s="160"/>
      <c r="L197" s="156"/>
      <c r="M197" s="161"/>
      <c r="T197" s="162"/>
      <c r="AT197" s="157" t="s">
        <v>157</v>
      </c>
      <c r="AU197" s="157" t="s">
        <v>83</v>
      </c>
      <c r="AV197" s="13" t="s">
        <v>83</v>
      </c>
      <c r="AW197" s="13" t="s">
        <v>35</v>
      </c>
      <c r="AX197" s="13" t="s">
        <v>74</v>
      </c>
      <c r="AY197" s="157" t="s">
        <v>146</v>
      </c>
    </row>
    <row r="198" spans="2:65" s="14" customFormat="1" ht="11.25">
      <c r="B198" s="163"/>
      <c r="D198" s="150" t="s">
        <v>157</v>
      </c>
      <c r="E198" s="164" t="s">
        <v>19</v>
      </c>
      <c r="F198" s="165" t="s">
        <v>160</v>
      </c>
      <c r="H198" s="166">
        <v>16.878</v>
      </c>
      <c r="I198" s="167"/>
      <c r="L198" s="163"/>
      <c r="M198" s="168"/>
      <c r="T198" s="169"/>
      <c r="AT198" s="164" t="s">
        <v>157</v>
      </c>
      <c r="AU198" s="164" t="s">
        <v>83</v>
      </c>
      <c r="AV198" s="14" t="s">
        <v>153</v>
      </c>
      <c r="AW198" s="14" t="s">
        <v>35</v>
      </c>
      <c r="AX198" s="14" t="s">
        <v>81</v>
      </c>
      <c r="AY198" s="164" t="s">
        <v>146</v>
      </c>
    </row>
    <row r="199" spans="2:65" s="1" customFormat="1" ht="16.5" customHeight="1">
      <c r="B199" s="33"/>
      <c r="C199" s="132" t="s">
        <v>278</v>
      </c>
      <c r="D199" s="132" t="s">
        <v>148</v>
      </c>
      <c r="E199" s="133" t="s">
        <v>279</v>
      </c>
      <c r="F199" s="134" t="s">
        <v>280</v>
      </c>
      <c r="G199" s="135" t="s">
        <v>214</v>
      </c>
      <c r="H199" s="136">
        <v>22.58</v>
      </c>
      <c r="I199" s="137"/>
      <c r="J199" s="138">
        <f>ROUND(I199*H199,2)</f>
        <v>0</v>
      </c>
      <c r="K199" s="134" t="s">
        <v>152</v>
      </c>
      <c r="L199" s="33"/>
      <c r="M199" s="139" t="s">
        <v>19</v>
      </c>
      <c r="N199" s="140" t="s">
        <v>45</v>
      </c>
      <c r="P199" s="141">
        <f>O199*H199</f>
        <v>0</v>
      </c>
      <c r="Q199" s="141">
        <v>0</v>
      </c>
      <c r="R199" s="141">
        <f>Q199*H199</f>
        <v>0</v>
      </c>
      <c r="S199" s="141">
        <v>0.26100000000000001</v>
      </c>
      <c r="T199" s="142">
        <f>S199*H199</f>
        <v>5.8933799999999996</v>
      </c>
      <c r="AR199" s="143" t="s">
        <v>153</v>
      </c>
      <c r="AT199" s="143" t="s">
        <v>148</v>
      </c>
      <c r="AU199" s="143" t="s">
        <v>83</v>
      </c>
      <c r="AY199" s="18" t="s">
        <v>146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81</v>
      </c>
      <c r="BK199" s="144">
        <f>ROUND(I199*H199,2)</f>
        <v>0</v>
      </c>
      <c r="BL199" s="18" t="s">
        <v>153</v>
      </c>
      <c r="BM199" s="143" t="s">
        <v>281</v>
      </c>
    </row>
    <row r="200" spans="2:65" s="1" customFormat="1" ht="11.25">
      <c r="B200" s="33"/>
      <c r="D200" s="145" t="s">
        <v>155</v>
      </c>
      <c r="F200" s="146" t="s">
        <v>282</v>
      </c>
      <c r="I200" s="147"/>
      <c r="L200" s="33"/>
      <c r="M200" s="148"/>
      <c r="T200" s="54"/>
      <c r="AT200" s="18" t="s">
        <v>155</v>
      </c>
      <c r="AU200" s="18" t="s">
        <v>83</v>
      </c>
    </row>
    <row r="201" spans="2:65" s="12" customFormat="1" ht="11.25">
      <c r="B201" s="149"/>
      <c r="D201" s="150" t="s">
        <v>157</v>
      </c>
      <c r="E201" s="151" t="s">
        <v>19</v>
      </c>
      <c r="F201" s="152" t="s">
        <v>158</v>
      </c>
      <c r="H201" s="151" t="s">
        <v>19</v>
      </c>
      <c r="I201" s="153"/>
      <c r="L201" s="149"/>
      <c r="M201" s="154"/>
      <c r="T201" s="155"/>
      <c r="AT201" s="151" t="s">
        <v>157</v>
      </c>
      <c r="AU201" s="151" t="s">
        <v>83</v>
      </c>
      <c r="AV201" s="12" t="s">
        <v>81</v>
      </c>
      <c r="AW201" s="12" t="s">
        <v>35</v>
      </c>
      <c r="AX201" s="12" t="s">
        <v>74</v>
      </c>
      <c r="AY201" s="151" t="s">
        <v>146</v>
      </c>
    </row>
    <row r="202" spans="2:65" s="13" customFormat="1" ht="11.25">
      <c r="B202" s="156"/>
      <c r="D202" s="150" t="s">
        <v>157</v>
      </c>
      <c r="E202" s="157" t="s">
        <v>19</v>
      </c>
      <c r="F202" s="158" t="s">
        <v>283</v>
      </c>
      <c r="H202" s="159">
        <v>11.12</v>
      </c>
      <c r="I202" s="160"/>
      <c r="L202" s="156"/>
      <c r="M202" s="161"/>
      <c r="T202" s="162"/>
      <c r="AT202" s="157" t="s">
        <v>157</v>
      </c>
      <c r="AU202" s="157" t="s">
        <v>83</v>
      </c>
      <c r="AV202" s="13" t="s">
        <v>83</v>
      </c>
      <c r="AW202" s="13" t="s">
        <v>35</v>
      </c>
      <c r="AX202" s="13" t="s">
        <v>74</v>
      </c>
      <c r="AY202" s="157" t="s">
        <v>146</v>
      </c>
    </row>
    <row r="203" spans="2:65" s="13" customFormat="1" ht="11.25">
      <c r="B203" s="156"/>
      <c r="D203" s="150" t="s">
        <v>157</v>
      </c>
      <c r="E203" s="157" t="s">
        <v>19</v>
      </c>
      <c r="F203" s="158" t="s">
        <v>284</v>
      </c>
      <c r="H203" s="159">
        <v>3.9</v>
      </c>
      <c r="I203" s="160"/>
      <c r="L203" s="156"/>
      <c r="M203" s="161"/>
      <c r="T203" s="162"/>
      <c r="AT203" s="157" t="s">
        <v>157</v>
      </c>
      <c r="AU203" s="157" t="s">
        <v>83</v>
      </c>
      <c r="AV203" s="13" t="s">
        <v>83</v>
      </c>
      <c r="AW203" s="13" t="s">
        <v>35</v>
      </c>
      <c r="AX203" s="13" t="s">
        <v>74</v>
      </c>
      <c r="AY203" s="157" t="s">
        <v>146</v>
      </c>
    </row>
    <row r="204" spans="2:65" s="13" customFormat="1" ht="11.25">
      <c r="B204" s="156"/>
      <c r="D204" s="150" t="s">
        <v>157</v>
      </c>
      <c r="E204" s="157" t="s">
        <v>19</v>
      </c>
      <c r="F204" s="158" t="s">
        <v>285</v>
      </c>
      <c r="H204" s="159">
        <v>3.9</v>
      </c>
      <c r="I204" s="160"/>
      <c r="L204" s="156"/>
      <c r="M204" s="161"/>
      <c r="T204" s="162"/>
      <c r="AT204" s="157" t="s">
        <v>157</v>
      </c>
      <c r="AU204" s="157" t="s">
        <v>83</v>
      </c>
      <c r="AV204" s="13" t="s">
        <v>83</v>
      </c>
      <c r="AW204" s="13" t="s">
        <v>35</v>
      </c>
      <c r="AX204" s="13" t="s">
        <v>74</v>
      </c>
      <c r="AY204" s="157" t="s">
        <v>146</v>
      </c>
    </row>
    <row r="205" spans="2:65" s="13" customFormat="1" ht="11.25">
      <c r="B205" s="156"/>
      <c r="D205" s="150" t="s">
        <v>157</v>
      </c>
      <c r="E205" s="157" t="s">
        <v>19</v>
      </c>
      <c r="F205" s="158" t="s">
        <v>286</v>
      </c>
      <c r="H205" s="159">
        <v>3.66</v>
      </c>
      <c r="I205" s="160"/>
      <c r="L205" s="156"/>
      <c r="M205" s="161"/>
      <c r="T205" s="162"/>
      <c r="AT205" s="157" t="s">
        <v>157</v>
      </c>
      <c r="AU205" s="157" t="s">
        <v>83</v>
      </c>
      <c r="AV205" s="13" t="s">
        <v>83</v>
      </c>
      <c r="AW205" s="13" t="s">
        <v>35</v>
      </c>
      <c r="AX205" s="13" t="s">
        <v>74</v>
      </c>
      <c r="AY205" s="157" t="s">
        <v>146</v>
      </c>
    </row>
    <row r="206" spans="2:65" s="14" customFormat="1" ht="11.25">
      <c r="B206" s="163"/>
      <c r="D206" s="150" t="s">
        <v>157</v>
      </c>
      <c r="E206" s="164" t="s">
        <v>19</v>
      </c>
      <c r="F206" s="165" t="s">
        <v>160</v>
      </c>
      <c r="H206" s="166">
        <v>22.58</v>
      </c>
      <c r="I206" s="167"/>
      <c r="L206" s="163"/>
      <c r="M206" s="168"/>
      <c r="T206" s="169"/>
      <c r="AT206" s="164" t="s">
        <v>157</v>
      </c>
      <c r="AU206" s="164" t="s">
        <v>83</v>
      </c>
      <c r="AV206" s="14" t="s">
        <v>153</v>
      </c>
      <c r="AW206" s="14" t="s">
        <v>35</v>
      </c>
      <c r="AX206" s="14" t="s">
        <v>81</v>
      </c>
      <c r="AY206" s="164" t="s">
        <v>146</v>
      </c>
    </row>
    <row r="207" spans="2:65" s="1" customFormat="1" ht="24.2" customHeight="1">
      <c r="B207" s="33"/>
      <c r="C207" s="132" t="s">
        <v>287</v>
      </c>
      <c r="D207" s="132" t="s">
        <v>148</v>
      </c>
      <c r="E207" s="133" t="s">
        <v>288</v>
      </c>
      <c r="F207" s="134" t="s">
        <v>289</v>
      </c>
      <c r="G207" s="135" t="s">
        <v>214</v>
      </c>
      <c r="H207" s="136">
        <v>3.96</v>
      </c>
      <c r="I207" s="137"/>
      <c r="J207" s="138">
        <f>ROUND(I207*H207,2)</f>
        <v>0</v>
      </c>
      <c r="K207" s="134" t="s">
        <v>152</v>
      </c>
      <c r="L207" s="33"/>
      <c r="M207" s="139" t="s">
        <v>19</v>
      </c>
      <c r="N207" s="140" t="s">
        <v>45</v>
      </c>
      <c r="P207" s="141">
        <f>O207*H207</f>
        <v>0</v>
      </c>
      <c r="Q207" s="141">
        <v>0</v>
      </c>
      <c r="R207" s="141">
        <f>Q207*H207</f>
        <v>0</v>
      </c>
      <c r="S207" s="141">
        <v>0.18</v>
      </c>
      <c r="T207" s="142">
        <f>S207*H207</f>
        <v>0.71279999999999999</v>
      </c>
      <c r="AR207" s="143" t="s">
        <v>153</v>
      </c>
      <c r="AT207" s="143" t="s">
        <v>148</v>
      </c>
      <c r="AU207" s="143" t="s">
        <v>83</v>
      </c>
      <c r="AY207" s="18" t="s">
        <v>146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81</v>
      </c>
      <c r="BK207" s="144">
        <f>ROUND(I207*H207,2)</f>
        <v>0</v>
      </c>
      <c r="BL207" s="18" t="s">
        <v>153</v>
      </c>
      <c r="BM207" s="143" t="s">
        <v>290</v>
      </c>
    </row>
    <row r="208" spans="2:65" s="1" customFormat="1" ht="11.25">
      <c r="B208" s="33"/>
      <c r="D208" s="145" t="s">
        <v>155</v>
      </c>
      <c r="F208" s="146" t="s">
        <v>291</v>
      </c>
      <c r="I208" s="147"/>
      <c r="L208" s="33"/>
      <c r="M208" s="148"/>
      <c r="T208" s="54"/>
      <c r="AT208" s="18" t="s">
        <v>155</v>
      </c>
      <c r="AU208" s="18" t="s">
        <v>83</v>
      </c>
    </row>
    <row r="209" spans="2:65" s="13" customFormat="1" ht="11.25">
      <c r="B209" s="156"/>
      <c r="D209" s="150" t="s">
        <v>157</v>
      </c>
      <c r="E209" s="157" t="s">
        <v>19</v>
      </c>
      <c r="F209" s="158" t="s">
        <v>292</v>
      </c>
      <c r="H209" s="159">
        <v>3.96</v>
      </c>
      <c r="I209" s="160"/>
      <c r="L209" s="156"/>
      <c r="M209" s="161"/>
      <c r="T209" s="162"/>
      <c r="AT209" s="157" t="s">
        <v>157</v>
      </c>
      <c r="AU209" s="157" t="s">
        <v>83</v>
      </c>
      <c r="AV209" s="13" t="s">
        <v>83</v>
      </c>
      <c r="AW209" s="13" t="s">
        <v>35</v>
      </c>
      <c r="AX209" s="13" t="s">
        <v>74</v>
      </c>
      <c r="AY209" s="157" t="s">
        <v>146</v>
      </c>
    </row>
    <row r="210" spans="2:65" s="14" customFormat="1" ht="11.25">
      <c r="B210" s="163"/>
      <c r="D210" s="150" t="s">
        <v>157</v>
      </c>
      <c r="E210" s="164" t="s">
        <v>19</v>
      </c>
      <c r="F210" s="165" t="s">
        <v>160</v>
      </c>
      <c r="H210" s="166">
        <v>3.96</v>
      </c>
      <c r="I210" s="167"/>
      <c r="L210" s="163"/>
      <c r="M210" s="168"/>
      <c r="T210" s="169"/>
      <c r="AT210" s="164" t="s">
        <v>157</v>
      </c>
      <c r="AU210" s="164" t="s">
        <v>83</v>
      </c>
      <c r="AV210" s="14" t="s">
        <v>153</v>
      </c>
      <c r="AW210" s="14" t="s">
        <v>35</v>
      </c>
      <c r="AX210" s="14" t="s">
        <v>81</v>
      </c>
      <c r="AY210" s="164" t="s">
        <v>146</v>
      </c>
    </row>
    <row r="211" spans="2:65" s="1" customFormat="1" ht="24.2" customHeight="1">
      <c r="B211" s="33"/>
      <c r="C211" s="132" t="s">
        <v>293</v>
      </c>
      <c r="D211" s="132" t="s">
        <v>148</v>
      </c>
      <c r="E211" s="133" t="s">
        <v>294</v>
      </c>
      <c r="F211" s="134" t="s">
        <v>295</v>
      </c>
      <c r="G211" s="135" t="s">
        <v>214</v>
      </c>
      <c r="H211" s="136">
        <v>5.72</v>
      </c>
      <c r="I211" s="137"/>
      <c r="J211" s="138">
        <f>ROUND(I211*H211,2)</f>
        <v>0</v>
      </c>
      <c r="K211" s="134" t="s">
        <v>152</v>
      </c>
      <c r="L211" s="33"/>
      <c r="M211" s="139" t="s">
        <v>19</v>
      </c>
      <c r="N211" s="140" t="s">
        <v>45</v>
      </c>
      <c r="P211" s="141">
        <f>O211*H211</f>
        <v>0</v>
      </c>
      <c r="Q211" s="141">
        <v>0</v>
      </c>
      <c r="R211" s="141">
        <f>Q211*H211</f>
        <v>0</v>
      </c>
      <c r="S211" s="141">
        <v>0.27</v>
      </c>
      <c r="T211" s="142">
        <f>S211*H211</f>
        <v>1.5444</v>
      </c>
      <c r="AR211" s="143" t="s">
        <v>153</v>
      </c>
      <c r="AT211" s="143" t="s">
        <v>148</v>
      </c>
      <c r="AU211" s="143" t="s">
        <v>83</v>
      </c>
      <c r="AY211" s="18" t="s">
        <v>146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81</v>
      </c>
      <c r="BK211" s="144">
        <f>ROUND(I211*H211,2)</f>
        <v>0</v>
      </c>
      <c r="BL211" s="18" t="s">
        <v>153</v>
      </c>
      <c r="BM211" s="143" t="s">
        <v>296</v>
      </c>
    </row>
    <row r="212" spans="2:65" s="1" customFormat="1" ht="11.25">
      <c r="B212" s="33"/>
      <c r="D212" s="145" t="s">
        <v>155</v>
      </c>
      <c r="F212" s="146" t="s">
        <v>297</v>
      </c>
      <c r="I212" s="147"/>
      <c r="L212" s="33"/>
      <c r="M212" s="148"/>
      <c r="T212" s="54"/>
      <c r="AT212" s="18" t="s">
        <v>155</v>
      </c>
      <c r="AU212" s="18" t="s">
        <v>83</v>
      </c>
    </row>
    <row r="213" spans="2:65" s="12" customFormat="1" ht="11.25">
      <c r="B213" s="149"/>
      <c r="D213" s="150" t="s">
        <v>157</v>
      </c>
      <c r="E213" s="151" t="s">
        <v>19</v>
      </c>
      <c r="F213" s="152" t="s">
        <v>158</v>
      </c>
      <c r="H213" s="151" t="s">
        <v>19</v>
      </c>
      <c r="I213" s="153"/>
      <c r="L213" s="149"/>
      <c r="M213" s="154"/>
      <c r="T213" s="155"/>
      <c r="AT213" s="151" t="s">
        <v>157</v>
      </c>
      <c r="AU213" s="151" t="s">
        <v>83</v>
      </c>
      <c r="AV213" s="12" t="s">
        <v>81</v>
      </c>
      <c r="AW213" s="12" t="s">
        <v>35</v>
      </c>
      <c r="AX213" s="12" t="s">
        <v>74</v>
      </c>
      <c r="AY213" s="151" t="s">
        <v>146</v>
      </c>
    </row>
    <row r="214" spans="2:65" s="13" customFormat="1" ht="11.25">
      <c r="B214" s="156"/>
      <c r="D214" s="150" t="s">
        <v>157</v>
      </c>
      <c r="E214" s="157" t="s">
        <v>19</v>
      </c>
      <c r="F214" s="158" t="s">
        <v>298</v>
      </c>
      <c r="H214" s="159">
        <v>1.76</v>
      </c>
      <c r="I214" s="160"/>
      <c r="L214" s="156"/>
      <c r="M214" s="161"/>
      <c r="T214" s="162"/>
      <c r="AT214" s="157" t="s">
        <v>157</v>
      </c>
      <c r="AU214" s="157" t="s">
        <v>83</v>
      </c>
      <c r="AV214" s="13" t="s">
        <v>83</v>
      </c>
      <c r="AW214" s="13" t="s">
        <v>35</v>
      </c>
      <c r="AX214" s="13" t="s">
        <v>74</v>
      </c>
      <c r="AY214" s="157" t="s">
        <v>146</v>
      </c>
    </row>
    <row r="215" spans="2:65" s="13" customFormat="1" ht="11.25">
      <c r="B215" s="156"/>
      <c r="D215" s="150" t="s">
        <v>157</v>
      </c>
      <c r="E215" s="157" t="s">
        <v>19</v>
      </c>
      <c r="F215" s="158" t="s">
        <v>299</v>
      </c>
      <c r="H215" s="159">
        <v>3.96</v>
      </c>
      <c r="I215" s="160"/>
      <c r="L215" s="156"/>
      <c r="M215" s="161"/>
      <c r="T215" s="162"/>
      <c r="AT215" s="157" t="s">
        <v>157</v>
      </c>
      <c r="AU215" s="157" t="s">
        <v>83</v>
      </c>
      <c r="AV215" s="13" t="s">
        <v>83</v>
      </c>
      <c r="AW215" s="13" t="s">
        <v>35</v>
      </c>
      <c r="AX215" s="13" t="s">
        <v>74</v>
      </c>
      <c r="AY215" s="157" t="s">
        <v>146</v>
      </c>
    </row>
    <row r="216" spans="2:65" s="14" customFormat="1" ht="11.25">
      <c r="B216" s="163"/>
      <c r="D216" s="150" t="s">
        <v>157</v>
      </c>
      <c r="E216" s="164" t="s">
        <v>19</v>
      </c>
      <c r="F216" s="165" t="s">
        <v>160</v>
      </c>
      <c r="H216" s="166">
        <v>5.72</v>
      </c>
      <c r="I216" s="167"/>
      <c r="L216" s="163"/>
      <c r="M216" s="168"/>
      <c r="T216" s="169"/>
      <c r="AT216" s="164" t="s">
        <v>157</v>
      </c>
      <c r="AU216" s="164" t="s">
        <v>83</v>
      </c>
      <c r="AV216" s="14" t="s">
        <v>153</v>
      </c>
      <c r="AW216" s="14" t="s">
        <v>35</v>
      </c>
      <c r="AX216" s="14" t="s">
        <v>81</v>
      </c>
      <c r="AY216" s="164" t="s">
        <v>146</v>
      </c>
    </row>
    <row r="217" spans="2:65" s="1" customFormat="1" ht="24.2" customHeight="1">
      <c r="B217" s="33"/>
      <c r="C217" s="132" t="s">
        <v>300</v>
      </c>
      <c r="D217" s="132" t="s">
        <v>148</v>
      </c>
      <c r="E217" s="133" t="s">
        <v>301</v>
      </c>
      <c r="F217" s="134" t="s">
        <v>302</v>
      </c>
      <c r="G217" s="135" t="s">
        <v>303</v>
      </c>
      <c r="H217" s="136">
        <v>1</v>
      </c>
      <c r="I217" s="137"/>
      <c r="J217" s="138">
        <f>ROUND(I217*H217,2)</f>
        <v>0</v>
      </c>
      <c r="K217" s="134" t="s">
        <v>152</v>
      </c>
      <c r="L217" s="33"/>
      <c r="M217" s="139" t="s">
        <v>19</v>
      </c>
      <c r="N217" s="140" t="s">
        <v>45</v>
      </c>
      <c r="P217" s="141">
        <f>O217*H217</f>
        <v>0</v>
      </c>
      <c r="Q217" s="141">
        <v>0</v>
      </c>
      <c r="R217" s="141">
        <f>Q217*H217</f>
        <v>0</v>
      </c>
      <c r="S217" s="141">
        <v>5.8999999999999997E-2</v>
      </c>
      <c r="T217" s="142">
        <f>S217*H217</f>
        <v>5.8999999999999997E-2</v>
      </c>
      <c r="AR217" s="143" t="s">
        <v>153</v>
      </c>
      <c r="AT217" s="143" t="s">
        <v>148</v>
      </c>
      <c r="AU217" s="143" t="s">
        <v>83</v>
      </c>
      <c r="AY217" s="18" t="s">
        <v>146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8" t="s">
        <v>81</v>
      </c>
      <c r="BK217" s="144">
        <f>ROUND(I217*H217,2)</f>
        <v>0</v>
      </c>
      <c r="BL217" s="18" t="s">
        <v>153</v>
      </c>
      <c r="BM217" s="143" t="s">
        <v>304</v>
      </c>
    </row>
    <row r="218" spans="2:65" s="1" customFormat="1" ht="11.25">
      <c r="B218" s="33"/>
      <c r="D218" s="145" t="s">
        <v>155</v>
      </c>
      <c r="F218" s="146" t="s">
        <v>305</v>
      </c>
      <c r="I218" s="147"/>
      <c r="L218" s="33"/>
      <c r="M218" s="148"/>
      <c r="T218" s="54"/>
      <c r="AT218" s="18" t="s">
        <v>155</v>
      </c>
      <c r="AU218" s="18" t="s">
        <v>83</v>
      </c>
    </row>
    <row r="219" spans="2:65" s="12" customFormat="1" ht="11.25">
      <c r="B219" s="149"/>
      <c r="D219" s="150" t="s">
        <v>157</v>
      </c>
      <c r="E219" s="151" t="s">
        <v>19</v>
      </c>
      <c r="F219" s="152" t="s">
        <v>306</v>
      </c>
      <c r="H219" s="151" t="s">
        <v>19</v>
      </c>
      <c r="I219" s="153"/>
      <c r="L219" s="149"/>
      <c r="M219" s="154"/>
      <c r="T219" s="155"/>
      <c r="AT219" s="151" t="s">
        <v>157</v>
      </c>
      <c r="AU219" s="151" t="s">
        <v>83</v>
      </c>
      <c r="AV219" s="12" t="s">
        <v>81</v>
      </c>
      <c r="AW219" s="12" t="s">
        <v>35</v>
      </c>
      <c r="AX219" s="12" t="s">
        <v>74</v>
      </c>
      <c r="AY219" s="151" t="s">
        <v>146</v>
      </c>
    </row>
    <row r="220" spans="2:65" s="13" customFormat="1" ht="11.25">
      <c r="B220" s="156"/>
      <c r="D220" s="150" t="s">
        <v>157</v>
      </c>
      <c r="E220" s="157" t="s">
        <v>19</v>
      </c>
      <c r="F220" s="158" t="s">
        <v>307</v>
      </c>
      <c r="H220" s="159">
        <v>1</v>
      </c>
      <c r="I220" s="160"/>
      <c r="L220" s="156"/>
      <c r="M220" s="161"/>
      <c r="T220" s="162"/>
      <c r="AT220" s="157" t="s">
        <v>157</v>
      </c>
      <c r="AU220" s="157" t="s">
        <v>83</v>
      </c>
      <c r="AV220" s="13" t="s">
        <v>83</v>
      </c>
      <c r="AW220" s="13" t="s">
        <v>35</v>
      </c>
      <c r="AX220" s="13" t="s">
        <v>74</v>
      </c>
      <c r="AY220" s="157" t="s">
        <v>146</v>
      </c>
    </row>
    <row r="221" spans="2:65" s="14" customFormat="1" ht="11.25">
      <c r="B221" s="163"/>
      <c r="D221" s="150" t="s">
        <v>157</v>
      </c>
      <c r="E221" s="164" t="s">
        <v>19</v>
      </c>
      <c r="F221" s="165" t="s">
        <v>160</v>
      </c>
      <c r="H221" s="166">
        <v>1</v>
      </c>
      <c r="I221" s="167"/>
      <c r="L221" s="163"/>
      <c r="M221" s="168"/>
      <c r="T221" s="169"/>
      <c r="AT221" s="164" t="s">
        <v>157</v>
      </c>
      <c r="AU221" s="164" t="s">
        <v>83</v>
      </c>
      <c r="AV221" s="14" t="s">
        <v>153</v>
      </c>
      <c r="AW221" s="14" t="s">
        <v>35</v>
      </c>
      <c r="AX221" s="14" t="s">
        <v>81</v>
      </c>
      <c r="AY221" s="164" t="s">
        <v>146</v>
      </c>
    </row>
    <row r="222" spans="2:65" s="1" customFormat="1" ht="24.2" customHeight="1">
      <c r="B222" s="33"/>
      <c r="C222" s="132" t="s">
        <v>308</v>
      </c>
      <c r="D222" s="132" t="s">
        <v>148</v>
      </c>
      <c r="E222" s="133" t="s">
        <v>309</v>
      </c>
      <c r="F222" s="134" t="s">
        <v>310</v>
      </c>
      <c r="G222" s="135" t="s">
        <v>229</v>
      </c>
      <c r="H222" s="136">
        <v>27.1</v>
      </c>
      <c r="I222" s="137"/>
      <c r="J222" s="138">
        <f>ROUND(I222*H222,2)</f>
        <v>0</v>
      </c>
      <c r="K222" s="134" t="s">
        <v>152</v>
      </c>
      <c r="L222" s="33"/>
      <c r="M222" s="139" t="s">
        <v>19</v>
      </c>
      <c r="N222" s="140" t="s">
        <v>45</v>
      </c>
      <c r="P222" s="141">
        <f>O222*H222</f>
        <v>0</v>
      </c>
      <c r="Q222" s="141">
        <v>0</v>
      </c>
      <c r="R222" s="141">
        <f>Q222*H222</f>
        <v>0</v>
      </c>
      <c r="S222" s="141">
        <v>7.0000000000000001E-3</v>
      </c>
      <c r="T222" s="142">
        <f>S222*H222</f>
        <v>0.18970000000000001</v>
      </c>
      <c r="AR222" s="143" t="s">
        <v>153</v>
      </c>
      <c r="AT222" s="143" t="s">
        <v>148</v>
      </c>
      <c r="AU222" s="143" t="s">
        <v>83</v>
      </c>
      <c r="AY222" s="18" t="s">
        <v>146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8" t="s">
        <v>81</v>
      </c>
      <c r="BK222" s="144">
        <f>ROUND(I222*H222,2)</f>
        <v>0</v>
      </c>
      <c r="BL222" s="18" t="s">
        <v>153</v>
      </c>
      <c r="BM222" s="143" t="s">
        <v>311</v>
      </c>
    </row>
    <row r="223" spans="2:65" s="1" customFormat="1" ht="11.25">
      <c r="B223" s="33"/>
      <c r="D223" s="145" t="s">
        <v>155</v>
      </c>
      <c r="F223" s="146" t="s">
        <v>312</v>
      </c>
      <c r="I223" s="147"/>
      <c r="L223" s="33"/>
      <c r="M223" s="148"/>
      <c r="T223" s="54"/>
      <c r="AT223" s="18" t="s">
        <v>155</v>
      </c>
      <c r="AU223" s="18" t="s">
        <v>83</v>
      </c>
    </row>
    <row r="224" spans="2:65" s="12" customFormat="1" ht="11.25">
      <c r="B224" s="149"/>
      <c r="D224" s="150" t="s">
        <v>157</v>
      </c>
      <c r="E224" s="151" t="s">
        <v>19</v>
      </c>
      <c r="F224" s="152" t="s">
        <v>313</v>
      </c>
      <c r="H224" s="151" t="s">
        <v>19</v>
      </c>
      <c r="I224" s="153"/>
      <c r="L224" s="149"/>
      <c r="M224" s="154"/>
      <c r="T224" s="155"/>
      <c r="AT224" s="151" t="s">
        <v>157</v>
      </c>
      <c r="AU224" s="151" t="s">
        <v>83</v>
      </c>
      <c r="AV224" s="12" t="s">
        <v>81</v>
      </c>
      <c r="AW224" s="12" t="s">
        <v>35</v>
      </c>
      <c r="AX224" s="12" t="s">
        <v>74</v>
      </c>
      <c r="AY224" s="151" t="s">
        <v>146</v>
      </c>
    </row>
    <row r="225" spans="2:65" s="13" customFormat="1" ht="11.25">
      <c r="B225" s="156"/>
      <c r="D225" s="150" t="s">
        <v>157</v>
      </c>
      <c r="E225" s="157" t="s">
        <v>19</v>
      </c>
      <c r="F225" s="158" t="s">
        <v>314</v>
      </c>
      <c r="H225" s="159">
        <v>16.2</v>
      </c>
      <c r="I225" s="160"/>
      <c r="L225" s="156"/>
      <c r="M225" s="161"/>
      <c r="T225" s="162"/>
      <c r="AT225" s="157" t="s">
        <v>157</v>
      </c>
      <c r="AU225" s="157" t="s">
        <v>83</v>
      </c>
      <c r="AV225" s="13" t="s">
        <v>83</v>
      </c>
      <c r="AW225" s="13" t="s">
        <v>35</v>
      </c>
      <c r="AX225" s="13" t="s">
        <v>74</v>
      </c>
      <c r="AY225" s="157" t="s">
        <v>146</v>
      </c>
    </row>
    <row r="226" spans="2:65" s="12" customFormat="1" ht="11.25">
      <c r="B226" s="149"/>
      <c r="D226" s="150" t="s">
        <v>157</v>
      </c>
      <c r="E226" s="151" t="s">
        <v>19</v>
      </c>
      <c r="F226" s="152" t="s">
        <v>315</v>
      </c>
      <c r="H226" s="151" t="s">
        <v>19</v>
      </c>
      <c r="I226" s="153"/>
      <c r="L226" s="149"/>
      <c r="M226" s="154"/>
      <c r="T226" s="155"/>
      <c r="AT226" s="151" t="s">
        <v>157</v>
      </c>
      <c r="AU226" s="151" t="s">
        <v>83</v>
      </c>
      <c r="AV226" s="12" t="s">
        <v>81</v>
      </c>
      <c r="AW226" s="12" t="s">
        <v>35</v>
      </c>
      <c r="AX226" s="12" t="s">
        <v>74</v>
      </c>
      <c r="AY226" s="151" t="s">
        <v>146</v>
      </c>
    </row>
    <row r="227" spans="2:65" s="13" customFormat="1" ht="11.25">
      <c r="B227" s="156"/>
      <c r="D227" s="150" t="s">
        <v>157</v>
      </c>
      <c r="E227" s="157" t="s">
        <v>19</v>
      </c>
      <c r="F227" s="158" t="s">
        <v>316</v>
      </c>
      <c r="H227" s="159">
        <v>5.5</v>
      </c>
      <c r="I227" s="160"/>
      <c r="L227" s="156"/>
      <c r="M227" s="161"/>
      <c r="T227" s="162"/>
      <c r="AT227" s="157" t="s">
        <v>157</v>
      </c>
      <c r="AU227" s="157" t="s">
        <v>83</v>
      </c>
      <c r="AV227" s="13" t="s">
        <v>83</v>
      </c>
      <c r="AW227" s="13" t="s">
        <v>35</v>
      </c>
      <c r="AX227" s="13" t="s">
        <v>74</v>
      </c>
      <c r="AY227" s="157" t="s">
        <v>146</v>
      </c>
    </row>
    <row r="228" spans="2:65" s="12" customFormat="1" ht="11.25">
      <c r="B228" s="149"/>
      <c r="D228" s="150" t="s">
        <v>157</v>
      </c>
      <c r="E228" s="151" t="s">
        <v>19</v>
      </c>
      <c r="F228" s="152" t="s">
        <v>317</v>
      </c>
      <c r="H228" s="151" t="s">
        <v>19</v>
      </c>
      <c r="I228" s="153"/>
      <c r="L228" s="149"/>
      <c r="M228" s="154"/>
      <c r="T228" s="155"/>
      <c r="AT228" s="151" t="s">
        <v>157</v>
      </c>
      <c r="AU228" s="151" t="s">
        <v>83</v>
      </c>
      <c r="AV228" s="12" t="s">
        <v>81</v>
      </c>
      <c r="AW228" s="12" t="s">
        <v>35</v>
      </c>
      <c r="AX228" s="12" t="s">
        <v>74</v>
      </c>
      <c r="AY228" s="151" t="s">
        <v>146</v>
      </c>
    </row>
    <row r="229" spans="2:65" s="13" customFormat="1" ht="11.25">
      <c r="B229" s="156"/>
      <c r="D229" s="150" t="s">
        <v>157</v>
      </c>
      <c r="E229" s="157" t="s">
        <v>19</v>
      </c>
      <c r="F229" s="158" t="s">
        <v>318</v>
      </c>
      <c r="H229" s="159">
        <v>5.4</v>
      </c>
      <c r="I229" s="160"/>
      <c r="L229" s="156"/>
      <c r="M229" s="161"/>
      <c r="T229" s="162"/>
      <c r="AT229" s="157" t="s">
        <v>157</v>
      </c>
      <c r="AU229" s="157" t="s">
        <v>83</v>
      </c>
      <c r="AV229" s="13" t="s">
        <v>83</v>
      </c>
      <c r="AW229" s="13" t="s">
        <v>35</v>
      </c>
      <c r="AX229" s="13" t="s">
        <v>74</v>
      </c>
      <c r="AY229" s="157" t="s">
        <v>146</v>
      </c>
    </row>
    <row r="230" spans="2:65" s="14" customFormat="1" ht="11.25">
      <c r="B230" s="163"/>
      <c r="D230" s="150" t="s">
        <v>157</v>
      </c>
      <c r="E230" s="164" t="s">
        <v>19</v>
      </c>
      <c r="F230" s="165" t="s">
        <v>160</v>
      </c>
      <c r="H230" s="166">
        <v>27.1</v>
      </c>
      <c r="I230" s="167"/>
      <c r="L230" s="163"/>
      <c r="M230" s="168"/>
      <c r="T230" s="169"/>
      <c r="AT230" s="164" t="s">
        <v>157</v>
      </c>
      <c r="AU230" s="164" t="s">
        <v>83</v>
      </c>
      <c r="AV230" s="14" t="s">
        <v>153</v>
      </c>
      <c r="AW230" s="14" t="s">
        <v>35</v>
      </c>
      <c r="AX230" s="14" t="s">
        <v>81</v>
      </c>
      <c r="AY230" s="164" t="s">
        <v>146</v>
      </c>
    </row>
    <row r="231" spans="2:65" s="1" customFormat="1" ht="24.2" customHeight="1">
      <c r="B231" s="33"/>
      <c r="C231" s="132" t="s">
        <v>7</v>
      </c>
      <c r="D231" s="132" t="s">
        <v>148</v>
      </c>
      <c r="E231" s="133" t="s">
        <v>319</v>
      </c>
      <c r="F231" s="134" t="s">
        <v>320</v>
      </c>
      <c r="G231" s="135" t="s">
        <v>229</v>
      </c>
      <c r="H231" s="136">
        <v>35.6</v>
      </c>
      <c r="I231" s="137"/>
      <c r="J231" s="138">
        <f>ROUND(I231*H231,2)</f>
        <v>0</v>
      </c>
      <c r="K231" s="134" t="s">
        <v>152</v>
      </c>
      <c r="L231" s="33"/>
      <c r="M231" s="139" t="s">
        <v>19</v>
      </c>
      <c r="N231" s="140" t="s">
        <v>45</v>
      </c>
      <c r="P231" s="141">
        <f>O231*H231</f>
        <v>0</v>
      </c>
      <c r="Q231" s="141">
        <v>0</v>
      </c>
      <c r="R231" s="141">
        <f>Q231*H231</f>
        <v>0</v>
      </c>
      <c r="S231" s="141">
        <v>8.9999999999999993E-3</v>
      </c>
      <c r="T231" s="142">
        <f>S231*H231</f>
        <v>0.32039999999999996</v>
      </c>
      <c r="AR231" s="143" t="s">
        <v>153</v>
      </c>
      <c r="AT231" s="143" t="s">
        <v>148</v>
      </c>
      <c r="AU231" s="143" t="s">
        <v>83</v>
      </c>
      <c r="AY231" s="18" t="s">
        <v>146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81</v>
      </c>
      <c r="BK231" s="144">
        <f>ROUND(I231*H231,2)</f>
        <v>0</v>
      </c>
      <c r="BL231" s="18" t="s">
        <v>153</v>
      </c>
      <c r="BM231" s="143" t="s">
        <v>321</v>
      </c>
    </row>
    <row r="232" spans="2:65" s="1" customFormat="1" ht="11.25">
      <c r="B232" s="33"/>
      <c r="D232" s="145" t="s">
        <v>155</v>
      </c>
      <c r="F232" s="146" t="s">
        <v>322</v>
      </c>
      <c r="I232" s="147"/>
      <c r="L232" s="33"/>
      <c r="M232" s="148"/>
      <c r="T232" s="54"/>
      <c r="AT232" s="18" t="s">
        <v>155</v>
      </c>
      <c r="AU232" s="18" t="s">
        <v>83</v>
      </c>
    </row>
    <row r="233" spans="2:65" s="12" customFormat="1" ht="11.25">
      <c r="B233" s="149"/>
      <c r="D233" s="150" t="s">
        <v>157</v>
      </c>
      <c r="E233" s="151" t="s">
        <v>19</v>
      </c>
      <c r="F233" s="152" t="s">
        <v>313</v>
      </c>
      <c r="H233" s="151" t="s">
        <v>19</v>
      </c>
      <c r="I233" s="153"/>
      <c r="L233" s="149"/>
      <c r="M233" s="154"/>
      <c r="T233" s="155"/>
      <c r="AT233" s="151" t="s">
        <v>157</v>
      </c>
      <c r="AU233" s="151" t="s">
        <v>83</v>
      </c>
      <c r="AV233" s="12" t="s">
        <v>81</v>
      </c>
      <c r="AW233" s="12" t="s">
        <v>35</v>
      </c>
      <c r="AX233" s="12" t="s">
        <v>74</v>
      </c>
      <c r="AY233" s="151" t="s">
        <v>146</v>
      </c>
    </row>
    <row r="234" spans="2:65" s="13" customFormat="1" ht="11.25">
      <c r="B234" s="156"/>
      <c r="D234" s="150" t="s">
        <v>157</v>
      </c>
      <c r="E234" s="157" t="s">
        <v>19</v>
      </c>
      <c r="F234" s="158" t="s">
        <v>323</v>
      </c>
      <c r="H234" s="159">
        <v>2.7</v>
      </c>
      <c r="I234" s="160"/>
      <c r="L234" s="156"/>
      <c r="M234" s="161"/>
      <c r="T234" s="162"/>
      <c r="AT234" s="157" t="s">
        <v>157</v>
      </c>
      <c r="AU234" s="157" t="s">
        <v>83</v>
      </c>
      <c r="AV234" s="13" t="s">
        <v>83</v>
      </c>
      <c r="AW234" s="13" t="s">
        <v>35</v>
      </c>
      <c r="AX234" s="13" t="s">
        <v>74</v>
      </c>
      <c r="AY234" s="157" t="s">
        <v>146</v>
      </c>
    </row>
    <row r="235" spans="2:65" s="12" customFormat="1" ht="11.25">
      <c r="B235" s="149"/>
      <c r="D235" s="150" t="s">
        <v>157</v>
      </c>
      <c r="E235" s="151" t="s">
        <v>19</v>
      </c>
      <c r="F235" s="152" t="s">
        <v>324</v>
      </c>
      <c r="H235" s="151" t="s">
        <v>19</v>
      </c>
      <c r="I235" s="153"/>
      <c r="L235" s="149"/>
      <c r="M235" s="154"/>
      <c r="T235" s="155"/>
      <c r="AT235" s="151" t="s">
        <v>157</v>
      </c>
      <c r="AU235" s="151" t="s">
        <v>83</v>
      </c>
      <c r="AV235" s="12" t="s">
        <v>81</v>
      </c>
      <c r="AW235" s="12" t="s">
        <v>35</v>
      </c>
      <c r="AX235" s="12" t="s">
        <v>74</v>
      </c>
      <c r="AY235" s="151" t="s">
        <v>146</v>
      </c>
    </row>
    <row r="236" spans="2:65" s="13" customFormat="1" ht="11.25">
      <c r="B236" s="156"/>
      <c r="D236" s="150" t="s">
        <v>157</v>
      </c>
      <c r="E236" s="157" t="s">
        <v>19</v>
      </c>
      <c r="F236" s="158" t="s">
        <v>325</v>
      </c>
      <c r="H236" s="159">
        <v>5.7</v>
      </c>
      <c r="I236" s="160"/>
      <c r="L236" s="156"/>
      <c r="M236" s="161"/>
      <c r="T236" s="162"/>
      <c r="AT236" s="157" t="s">
        <v>157</v>
      </c>
      <c r="AU236" s="157" t="s">
        <v>83</v>
      </c>
      <c r="AV236" s="13" t="s">
        <v>83</v>
      </c>
      <c r="AW236" s="13" t="s">
        <v>35</v>
      </c>
      <c r="AX236" s="13" t="s">
        <v>74</v>
      </c>
      <c r="AY236" s="157" t="s">
        <v>146</v>
      </c>
    </row>
    <row r="237" spans="2:65" s="12" customFormat="1" ht="11.25">
      <c r="B237" s="149"/>
      <c r="D237" s="150" t="s">
        <v>157</v>
      </c>
      <c r="E237" s="151" t="s">
        <v>19</v>
      </c>
      <c r="F237" s="152" t="s">
        <v>315</v>
      </c>
      <c r="H237" s="151" t="s">
        <v>19</v>
      </c>
      <c r="I237" s="153"/>
      <c r="L237" s="149"/>
      <c r="M237" s="154"/>
      <c r="T237" s="155"/>
      <c r="AT237" s="151" t="s">
        <v>157</v>
      </c>
      <c r="AU237" s="151" t="s">
        <v>83</v>
      </c>
      <c r="AV237" s="12" t="s">
        <v>81</v>
      </c>
      <c r="AW237" s="12" t="s">
        <v>35</v>
      </c>
      <c r="AX237" s="12" t="s">
        <v>74</v>
      </c>
      <c r="AY237" s="151" t="s">
        <v>146</v>
      </c>
    </row>
    <row r="238" spans="2:65" s="13" customFormat="1" ht="11.25">
      <c r="B238" s="156"/>
      <c r="D238" s="150" t="s">
        <v>157</v>
      </c>
      <c r="E238" s="157" t="s">
        <v>19</v>
      </c>
      <c r="F238" s="158" t="s">
        <v>326</v>
      </c>
      <c r="H238" s="159">
        <v>11</v>
      </c>
      <c r="I238" s="160"/>
      <c r="L238" s="156"/>
      <c r="M238" s="161"/>
      <c r="T238" s="162"/>
      <c r="AT238" s="157" t="s">
        <v>157</v>
      </c>
      <c r="AU238" s="157" t="s">
        <v>83</v>
      </c>
      <c r="AV238" s="13" t="s">
        <v>83</v>
      </c>
      <c r="AW238" s="13" t="s">
        <v>35</v>
      </c>
      <c r="AX238" s="13" t="s">
        <v>74</v>
      </c>
      <c r="AY238" s="157" t="s">
        <v>146</v>
      </c>
    </row>
    <row r="239" spans="2:65" s="12" customFormat="1" ht="11.25">
      <c r="B239" s="149"/>
      <c r="D239" s="150" t="s">
        <v>157</v>
      </c>
      <c r="E239" s="151" t="s">
        <v>19</v>
      </c>
      <c r="F239" s="152" t="s">
        <v>317</v>
      </c>
      <c r="H239" s="151" t="s">
        <v>19</v>
      </c>
      <c r="I239" s="153"/>
      <c r="L239" s="149"/>
      <c r="M239" s="154"/>
      <c r="T239" s="155"/>
      <c r="AT239" s="151" t="s">
        <v>157</v>
      </c>
      <c r="AU239" s="151" t="s">
        <v>83</v>
      </c>
      <c r="AV239" s="12" t="s">
        <v>81</v>
      </c>
      <c r="AW239" s="12" t="s">
        <v>35</v>
      </c>
      <c r="AX239" s="12" t="s">
        <v>74</v>
      </c>
      <c r="AY239" s="151" t="s">
        <v>146</v>
      </c>
    </row>
    <row r="240" spans="2:65" s="13" customFormat="1" ht="11.25">
      <c r="B240" s="156"/>
      <c r="D240" s="150" t="s">
        <v>157</v>
      </c>
      <c r="E240" s="157" t="s">
        <v>19</v>
      </c>
      <c r="F240" s="158" t="s">
        <v>327</v>
      </c>
      <c r="H240" s="159">
        <v>10.8</v>
      </c>
      <c r="I240" s="160"/>
      <c r="L240" s="156"/>
      <c r="M240" s="161"/>
      <c r="T240" s="162"/>
      <c r="AT240" s="157" t="s">
        <v>157</v>
      </c>
      <c r="AU240" s="157" t="s">
        <v>83</v>
      </c>
      <c r="AV240" s="13" t="s">
        <v>83</v>
      </c>
      <c r="AW240" s="13" t="s">
        <v>35</v>
      </c>
      <c r="AX240" s="13" t="s">
        <v>74</v>
      </c>
      <c r="AY240" s="157" t="s">
        <v>146</v>
      </c>
    </row>
    <row r="241" spans="2:65" s="12" customFormat="1" ht="11.25">
      <c r="B241" s="149"/>
      <c r="D241" s="150" t="s">
        <v>157</v>
      </c>
      <c r="E241" s="151" t="s">
        <v>19</v>
      </c>
      <c r="F241" s="152" t="s">
        <v>328</v>
      </c>
      <c r="H241" s="151" t="s">
        <v>19</v>
      </c>
      <c r="I241" s="153"/>
      <c r="L241" s="149"/>
      <c r="M241" s="154"/>
      <c r="T241" s="155"/>
      <c r="AT241" s="151" t="s">
        <v>157</v>
      </c>
      <c r="AU241" s="151" t="s">
        <v>83</v>
      </c>
      <c r="AV241" s="12" t="s">
        <v>81</v>
      </c>
      <c r="AW241" s="12" t="s">
        <v>35</v>
      </c>
      <c r="AX241" s="12" t="s">
        <v>74</v>
      </c>
      <c r="AY241" s="151" t="s">
        <v>146</v>
      </c>
    </row>
    <row r="242" spans="2:65" s="13" customFormat="1" ht="11.25">
      <c r="B242" s="156"/>
      <c r="D242" s="150" t="s">
        <v>157</v>
      </c>
      <c r="E242" s="157" t="s">
        <v>19</v>
      </c>
      <c r="F242" s="158" t="s">
        <v>318</v>
      </c>
      <c r="H242" s="159">
        <v>5.4</v>
      </c>
      <c r="I242" s="160"/>
      <c r="L242" s="156"/>
      <c r="M242" s="161"/>
      <c r="T242" s="162"/>
      <c r="AT242" s="157" t="s">
        <v>157</v>
      </c>
      <c r="AU242" s="157" t="s">
        <v>83</v>
      </c>
      <c r="AV242" s="13" t="s">
        <v>83</v>
      </c>
      <c r="AW242" s="13" t="s">
        <v>35</v>
      </c>
      <c r="AX242" s="13" t="s">
        <v>74</v>
      </c>
      <c r="AY242" s="157" t="s">
        <v>146</v>
      </c>
    </row>
    <row r="243" spans="2:65" s="14" customFormat="1" ht="11.25">
      <c r="B243" s="163"/>
      <c r="D243" s="150" t="s">
        <v>157</v>
      </c>
      <c r="E243" s="164" t="s">
        <v>19</v>
      </c>
      <c r="F243" s="165" t="s">
        <v>160</v>
      </c>
      <c r="H243" s="166">
        <v>35.6</v>
      </c>
      <c r="I243" s="167"/>
      <c r="L243" s="163"/>
      <c r="M243" s="168"/>
      <c r="T243" s="169"/>
      <c r="AT243" s="164" t="s">
        <v>157</v>
      </c>
      <c r="AU243" s="164" t="s">
        <v>83</v>
      </c>
      <c r="AV243" s="14" t="s">
        <v>153</v>
      </c>
      <c r="AW243" s="14" t="s">
        <v>35</v>
      </c>
      <c r="AX243" s="14" t="s">
        <v>81</v>
      </c>
      <c r="AY243" s="164" t="s">
        <v>146</v>
      </c>
    </row>
    <row r="244" spans="2:65" s="1" customFormat="1" ht="24.2" customHeight="1">
      <c r="B244" s="33"/>
      <c r="C244" s="132" t="s">
        <v>329</v>
      </c>
      <c r="D244" s="132" t="s">
        <v>148</v>
      </c>
      <c r="E244" s="133" t="s">
        <v>330</v>
      </c>
      <c r="F244" s="134" t="s">
        <v>331</v>
      </c>
      <c r="G244" s="135" t="s">
        <v>229</v>
      </c>
      <c r="H244" s="136">
        <v>6.25</v>
      </c>
      <c r="I244" s="137"/>
      <c r="J244" s="138">
        <f>ROUND(I244*H244,2)</f>
        <v>0</v>
      </c>
      <c r="K244" s="134" t="s">
        <v>152</v>
      </c>
      <c r="L244" s="33"/>
      <c r="M244" s="139" t="s">
        <v>19</v>
      </c>
      <c r="N244" s="140" t="s">
        <v>45</v>
      </c>
      <c r="P244" s="141">
        <f>O244*H244</f>
        <v>0</v>
      </c>
      <c r="Q244" s="141">
        <v>0</v>
      </c>
      <c r="R244" s="141">
        <f>Q244*H244</f>
        <v>0</v>
      </c>
      <c r="S244" s="141">
        <v>4.2000000000000003E-2</v>
      </c>
      <c r="T244" s="142">
        <f>S244*H244</f>
        <v>0.26250000000000001</v>
      </c>
      <c r="AR244" s="143" t="s">
        <v>153</v>
      </c>
      <c r="AT244" s="143" t="s">
        <v>148</v>
      </c>
      <c r="AU244" s="143" t="s">
        <v>83</v>
      </c>
      <c r="AY244" s="18" t="s">
        <v>146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8" t="s">
        <v>81</v>
      </c>
      <c r="BK244" s="144">
        <f>ROUND(I244*H244,2)</f>
        <v>0</v>
      </c>
      <c r="BL244" s="18" t="s">
        <v>153</v>
      </c>
      <c r="BM244" s="143" t="s">
        <v>332</v>
      </c>
    </row>
    <row r="245" spans="2:65" s="1" customFormat="1" ht="11.25">
      <c r="B245" s="33"/>
      <c r="D245" s="145" t="s">
        <v>155</v>
      </c>
      <c r="F245" s="146" t="s">
        <v>333</v>
      </c>
      <c r="I245" s="147"/>
      <c r="L245" s="33"/>
      <c r="M245" s="148"/>
      <c r="T245" s="54"/>
      <c r="AT245" s="18" t="s">
        <v>155</v>
      </c>
      <c r="AU245" s="18" t="s">
        <v>83</v>
      </c>
    </row>
    <row r="246" spans="2:65" s="12" customFormat="1" ht="11.25">
      <c r="B246" s="149"/>
      <c r="D246" s="150" t="s">
        <v>157</v>
      </c>
      <c r="E246" s="151" t="s">
        <v>19</v>
      </c>
      <c r="F246" s="152" t="s">
        <v>334</v>
      </c>
      <c r="H246" s="151" t="s">
        <v>19</v>
      </c>
      <c r="I246" s="153"/>
      <c r="L246" s="149"/>
      <c r="M246" s="154"/>
      <c r="T246" s="155"/>
      <c r="AT246" s="151" t="s">
        <v>157</v>
      </c>
      <c r="AU246" s="151" t="s">
        <v>83</v>
      </c>
      <c r="AV246" s="12" t="s">
        <v>81</v>
      </c>
      <c r="AW246" s="12" t="s">
        <v>35</v>
      </c>
      <c r="AX246" s="12" t="s">
        <v>74</v>
      </c>
      <c r="AY246" s="151" t="s">
        <v>146</v>
      </c>
    </row>
    <row r="247" spans="2:65" s="13" customFormat="1" ht="11.25">
      <c r="B247" s="156"/>
      <c r="D247" s="150" t="s">
        <v>157</v>
      </c>
      <c r="E247" s="157" t="s">
        <v>19</v>
      </c>
      <c r="F247" s="158" t="s">
        <v>335</v>
      </c>
      <c r="H247" s="159">
        <v>1.25</v>
      </c>
      <c r="I247" s="160"/>
      <c r="L247" s="156"/>
      <c r="M247" s="161"/>
      <c r="T247" s="162"/>
      <c r="AT247" s="157" t="s">
        <v>157</v>
      </c>
      <c r="AU247" s="157" t="s">
        <v>83</v>
      </c>
      <c r="AV247" s="13" t="s">
        <v>83</v>
      </c>
      <c r="AW247" s="13" t="s">
        <v>35</v>
      </c>
      <c r="AX247" s="13" t="s">
        <v>74</v>
      </c>
      <c r="AY247" s="157" t="s">
        <v>146</v>
      </c>
    </row>
    <row r="248" spans="2:65" s="13" customFormat="1" ht="11.25">
      <c r="B248" s="156"/>
      <c r="D248" s="150" t="s">
        <v>157</v>
      </c>
      <c r="E248" s="157" t="s">
        <v>19</v>
      </c>
      <c r="F248" s="158" t="s">
        <v>336</v>
      </c>
      <c r="H248" s="159">
        <v>1.25</v>
      </c>
      <c r="I248" s="160"/>
      <c r="L248" s="156"/>
      <c r="M248" s="161"/>
      <c r="T248" s="162"/>
      <c r="AT248" s="157" t="s">
        <v>157</v>
      </c>
      <c r="AU248" s="157" t="s">
        <v>83</v>
      </c>
      <c r="AV248" s="13" t="s">
        <v>83</v>
      </c>
      <c r="AW248" s="13" t="s">
        <v>35</v>
      </c>
      <c r="AX248" s="13" t="s">
        <v>74</v>
      </c>
      <c r="AY248" s="157" t="s">
        <v>146</v>
      </c>
    </row>
    <row r="249" spans="2:65" s="13" customFormat="1" ht="11.25">
      <c r="B249" s="156"/>
      <c r="D249" s="150" t="s">
        <v>157</v>
      </c>
      <c r="E249" s="157" t="s">
        <v>19</v>
      </c>
      <c r="F249" s="158" t="s">
        <v>337</v>
      </c>
      <c r="H249" s="159">
        <v>1.25</v>
      </c>
      <c r="I249" s="160"/>
      <c r="L249" s="156"/>
      <c r="M249" s="161"/>
      <c r="T249" s="162"/>
      <c r="AT249" s="157" t="s">
        <v>157</v>
      </c>
      <c r="AU249" s="157" t="s">
        <v>83</v>
      </c>
      <c r="AV249" s="13" t="s">
        <v>83</v>
      </c>
      <c r="AW249" s="13" t="s">
        <v>35</v>
      </c>
      <c r="AX249" s="13" t="s">
        <v>74</v>
      </c>
      <c r="AY249" s="157" t="s">
        <v>146</v>
      </c>
    </row>
    <row r="250" spans="2:65" s="13" customFormat="1" ht="11.25">
      <c r="B250" s="156"/>
      <c r="D250" s="150" t="s">
        <v>157</v>
      </c>
      <c r="E250" s="157" t="s">
        <v>19</v>
      </c>
      <c r="F250" s="158" t="s">
        <v>338</v>
      </c>
      <c r="H250" s="159">
        <v>1.25</v>
      </c>
      <c r="I250" s="160"/>
      <c r="L250" s="156"/>
      <c r="M250" s="161"/>
      <c r="T250" s="162"/>
      <c r="AT250" s="157" t="s">
        <v>157</v>
      </c>
      <c r="AU250" s="157" t="s">
        <v>83</v>
      </c>
      <c r="AV250" s="13" t="s">
        <v>83</v>
      </c>
      <c r="AW250" s="13" t="s">
        <v>35</v>
      </c>
      <c r="AX250" s="13" t="s">
        <v>74</v>
      </c>
      <c r="AY250" s="157" t="s">
        <v>146</v>
      </c>
    </row>
    <row r="251" spans="2:65" s="13" customFormat="1" ht="11.25">
      <c r="B251" s="156"/>
      <c r="D251" s="150" t="s">
        <v>157</v>
      </c>
      <c r="E251" s="157" t="s">
        <v>19</v>
      </c>
      <c r="F251" s="158" t="s">
        <v>339</v>
      </c>
      <c r="H251" s="159">
        <v>1.25</v>
      </c>
      <c r="I251" s="160"/>
      <c r="L251" s="156"/>
      <c r="M251" s="161"/>
      <c r="T251" s="162"/>
      <c r="AT251" s="157" t="s">
        <v>157</v>
      </c>
      <c r="AU251" s="157" t="s">
        <v>83</v>
      </c>
      <c r="AV251" s="13" t="s">
        <v>83</v>
      </c>
      <c r="AW251" s="13" t="s">
        <v>35</v>
      </c>
      <c r="AX251" s="13" t="s">
        <v>74</v>
      </c>
      <c r="AY251" s="157" t="s">
        <v>146</v>
      </c>
    </row>
    <row r="252" spans="2:65" s="14" customFormat="1" ht="11.25">
      <c r="B252" s="163"/>
      <c r="D252" s="150" t="s">
        <v>157</v>
      </c>
      <c r="E252" s="164" t="s">
        <v>19</v>
      </c>
      <c r="F252" s="165" t="s">
        <v>160</v>
      </c>
      <c r="H252" s="166">
        <v>6.25</v>
      </c>
      <c r="I252" s="167"/>
      <c r="L252" s="163"/>
      <c r="M252" s="168"/>
      <c r="T252" s="169"/>
      <c r="AT252" s="164" t="s">
        <v>157</v>
      </c>
      <c r="AU252" s="164" t="s">
        <v>83</v>
      </c>
      <c r="AV252" s="14" t="s">
        <v>153</v>
      </c>
      <c r="AW252" s="14" t="s">
        <v>35</v>
      </c>
      <c r="AX252" s="14" t="s">
        <v>81</v>
      </c>
      <c r="AY252" s="164" t="s">
        <v>146</v>
      </c>
    </row>
    <row r="253" spans="2:65" s="1" customFormat="1" ht="24.2" customHeight="1">
      <c r="B253" s="33"/>
      <c r="C253" s="132" t="s">
        <v>340</v>
      </c>
      <c r="D253" s="132" t="s">
        <v>148</v>
      </c>
      <c r="E253" s="133" t="s">
        <v>341</v>
      </c>
      <c r="F253" s="134" t="s">
        <v>342</v>
      </c>
      <c r="G253" s="135" t="s">
        <v>151</v>
      </c>
      <c r="H253" s="136">
        <v>2.335</v>
      </c>
      <c r="I253" s="137"/>
      <c r="J253" s="138">
        <f>ROUND(I253*H253,2)</f>
        <v>0</v>
      </c>
      <c r="K253" s="134" t="s">
        <v>19</v>
      </c>
      <c r="L253" s="33"/>
      <c r="M253" s="139" t="s">
        <v>19</v>
      </c>
      <c r="N253" s="140" t="s">
        <v>45</v>
      </c>
      <c r="P253" s="141">
        <f>O253*H253</f>
        <v>0</v>
      </c>
      <c r="Q253" s="141">
        <v>0</v>
      </c>
      <c r="R253" s="141">
        <f>Q253*H253</f>
        <v>0</v>
      </c>
      <c r="S253" s="141">
        <v>1.8</v>
      </c>
      <c r="T253" s="142">
        <f>S253*H253</f>
        <v>4.2030000000000003</v>
      </c>
      <c r="AR253" s="143" t="s">
        <v>153</v>
      </c>
      <c r="AT253" s="143" t="s">
        <v>148</v>
      </c>
      <c r="AU253" s="143" t="s">
        <v>83</v>
      </c>
      <c r="AY253" s="18" t="s">
        <v>146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81</v>
      </c>
      <c r="BK253" s="144">
        <f>ROUND(I253*H253,2)</f>
        <v>0</v>
      </c>
      <c r="BL253" s="18" t="s">
        <v>153</v>
      </c>
      <c r="BM253" s="143" t="s">
        <v>343</v>
      </c>
    </row>
    <row r="254" spans="2:65" s="12" customFormat="1" ht="11.25">
      <c r="B254" s="149"/>
      <c r="D254" s="150" t="s">
        <v>157</v>
      </c>
      <c r="E254" s="151" t="s">
        <v>19</v>
      </c>
      <c r="F254" s="152" t="s">
        <v>158</v>
      </c>
      <c r="H254" s="151" t="s">
        <v>19</v>
      </c>
      <c r="I254" s="153"/>
      <c r="L254" s="149"/>
      <c r="M254" s="154"/>
      <c r="T254" s="155"/>
      <c r="AT254" s="151" t="s">
        <v>157</v>
      </c>
      <c r="AU254" s="151" t="s">
        <v>83</v>
      </c>
      <c r="AV254" s="12" t="s">
        <v>81</v>
      </c>
      <c r="AW254" s="12" t="s">
        <v>35</v>
      </c>
      <c r="AX254" s="12" t="s">
        <v>74</v>
      </c>
      <c r="AY254" s="151" t="s">
        <v>146</v>
      </c>
    </row>
    <row r="255" spans="2:65" s="12" customFormat="1" ht="11.25">
      <c r="B255" s="149"/>
      <c r="D255" s="150" t="s">
        <v>157</v>
      </c>
      <c r="E255" s="151" t="s">
        <v>19</v>
      </c>
      <c r="F255" s="152" t="s">
        <v>344</v>
      </c>
      <c r="H255" s="151" t="s">
        <v>19</v>
      </c>
      <c r="I255" s="153"/>
      <c r="L255" s="149"/>
      <c r="M255" s="154"/>
      <c r="T255" s="155"/>
      <c r="AT255" s="151" t="s">
        <v>157</v>
      </c>
      <c r="AU255" s="151" t="s">
        <v>83</v>
      </c>
      <c r="AV255" s="12" t="s">
        <v>81</v>
      </c>
      <c r="AW255" s="12" t="s">
        <v>35</v>
      </c>
      <c r="AX255" s="12" t="s">
        <v>74</v>
      </c>
      <c r="AY255" s="151" t="s">
        <v>146</v>
      </c>
    </row>
    <row r="256" spans="2:65" s="13" customFormat="1" ht="11.25">
      <c r="B256" s="156"/>
      <c r="D256" s="150" t="s">
        <v>157</v>
      </c>
      <c r="E256" s="157" t="s">
        <v>19</v>
      </c>
      <c r="F256" s="158" t="s">
        <v>345</v>
      </c>
      <c r="H256" s="159">
        <v>2.13</v>
      </c>
      <c r="I256" s="160"/>
      <c r="L256" s="156"/>
      <c r="M256" s="161"/>
      <c r="T256" s="162"/>
      <c r="AT256" s="157" t="s">
        <v>157</v>
      </c>
      <c r="AU256" s="157" t="s">
        <v>83</v>
      </c>
      <c r="AV256" s="13" t="s">
        <v>83</v>
      </c>
      <c r="AW256" s="13" t="s">
        <v>35</v>
      </c>
      <c r="AX256" s="13" t="s">
        <v>74</v>
      </c>
      <c r="AY256" s="157" t="s">
        <v>146</v>
      </c>
    </row>
    <row r="257" spans="2:65" s="13" customFormat="1" ht="11.25">
      <c r="B257" s="156"/>
      <c r="D257" s="150" t="s">
        <v>157</v>
      </c>
      <c r="E257" s="157" t="s">
        <v>19</v>
      </c>
      <c r="F257" s="158" t="s">
        <v>346</v>
      </c>
      <c r="H257" s="159">
        <v>0.20499999999999999</v>
      </c>
      <c r="I257" s="160"/>
      <c r="L257" s="156"/>
      <c r="M257" s="161"/>
      <c r="T257" s="162"/>
      <c r="AT257" s="157" t="s">
        <v>157</v>
      </c>
      <c r="AU257" s="157" t="s">
        <v>83</v>
      </c>
      <c r="AV257" s="13" t="s">
        <v>83</v>
      </c>
      <c r="AW257" s="13" t="s">
        <v>35</v>
      </c>
      <c r="AX257" s="13" t="s">
        <v>74</v>
      </c>
      <c r="AY257" s="157" t="s">
        <v>146</v>
      </c>
    </row>
    <row r="258" spans="2:65" s="14" customFormat="1" ht="11.25">
      <c r="B258" s="163"/>
      <c r="D258" s="150" t="s">
        <v>157</v>
      </c>
      <c r="E258" s="164" t="s">
        <v>19</v>
      </c>
      <c r="F258" s="165" t="s">
        <v>160</v>
      </c>
      <c r="H258" s="166">
        <v>2.335</v>
      </c>
      <c r="I258" s="167"/>
      <c r="L258" s="163"/>
      <c r="M258" s="168"/>
      <c r="T258" s="169"/>
      <c r="AT258" s="164" t="s">
        <v>157</v>
      </c>
      <c r="AU258" s="164" t="s">
        <v>83</v>
      </c>
      <c r="AV258" s="14" t="s">
        <v>153</v>
      </c>
      <c r="AW258" s="14" t="s">
        <v>35</v>
      </c>
      <c r="AX258" s="14" t="s">
        <v>81</v>
      </c>
      <c r="AY258" s="164" t="s">
        <v>146</v>
      </c>
    </row>
    <row r="259" spans="2:65" s="1" customFormat="1" ht="16.5" customHeight="1">
      <c r="B259" s="33"/>
      <c r="C259" s="132" t="s">
        <v>347</v>
      </c>
      <c r="D259" s="132" t="s">
        <v>148</v>
      </c>
      <c r="E259" s="133" t="s">
        <v>348</v>
      </c>
      <c r="F259" s="134" t="s">
        <v>349</v>
      </c>
      <c r="G259" s="135" t="s">
        <v>214</v>
      </c>
      <c r="H259" s="136">
        <v>4.7</v>
      </c>
      <c r="I259" s="137"/>
      <c r="J259" s="138">
        <f>ROUND(I259*H259,2)</f>
        <v>0</v>
      </c>
      <c r="K259" s="134" t="s">
        <v>19</v>
      </c>
      <c r="L259" s="33"/>
      <c r="M259" s="139" t="s">
        <v>19</v>
      </c>
      <c r="N259" s="140" t="s">
        <v>45</v>
      </c>
      <c r="P259" s="141">
        <f>O259*H259</f>
        <v>0</v>
      </c>
      <c r="Q259" s="141">
        <v>0</v>
      </c>
      <c r="R259" s="141">
        <f>Q259*H259</f>
        <v>0</v>
      </c>
      <c r="S259" s="141">
        <v>0.183</v>
      </c>
      <c r="T259" s="142">
        <f>S259*H259</f>
        <v>0.86009999999999998</v>
      </c>
      <c r="AR259" s="143" t="s">
        <v>153</v>
      </c>
      <c r="AT259" s="143" t="s">
        <v>148</v>
      </c>
      <c r="AU259" s="143" t="s">
        <v>83</v>
      </c>
      <c r="AY259" s="18" t="s">
        <v>146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81</v>
      </c>
      <c r="BK259" s="144">
        <f>ROUND(I259*H259,2)</f>
        <v>0</v>
      </c>
      <c r="BL259" s="18" t="s">
        <v>153</v>
      </c>
      <c r="BM259" s="143" t="s">
        <v>350</v>
      </c>
    </row>
    <row r="260" spans="2:65" s="12" customFormat="1" ht="11.25">
      <c r="B260" s="149"/>
      <c r="D260" s="150" t="s">
        <v>157</v>
      </c>
      <c r="E260" s="151" t="s">
        <v>19</v>
      </c>
      <c r="F260" s="152" t="s">
        <v>158</v>
      </c>
      <c r="H260" s="151" t="s">
        <v>19</v>
      </c>
      <c r="I260" s="153"/>
      <c r="L260" s="149"/>
      <c r="M260" s="154"/>
      <c r="T260" s="155"/>
      <c r="AT260" s="151" t="s">
        <v>157</v>
      </c>
      <c r="AU260" s="151" t="s">
        <v>83</v>
      </c>
      <c r="AV260" s="12" t="s">
        <v>81</v>
      </c>
      <c r="AW260" s="12" t="s">
        <v>35</v>
      </c>
      <c r="AX260" s="12" t="s">
        <v>74</v>
      </c>
      <c r="AY260" s="151" t="s">
        <v>146</v>
      </c>
    </row>
    <row r="261" spans="2:65" s="12" customFormat="1" ht="11.25">
      <c r="B261" s="149"/>
      <c r="D261" s="150" t="s">
        <v>157</v>
      </c>
      <c r="E261" s="151" t="s">
        <v>19</v>
      </c>
      <c r="F261" s="152" t="s">
        <v>344</v>
      </c>
      <c r="H261" s="151" t="s">
        <v>19</v>
      </c>
      <c r="I261" s="153"/>
      <c r="L261" s="149"/>
      <c r="M261" s="154"/>
      <c r="T261" s="155"/>
      <c r="AT261" s="151" t="s">
        <v>157</v>
      </c>
      <c r="AU261" s="151" t="s">
        <v>83</v>
      </c>
      <c r="AV261" s="12" t="s">
        <v>81</v>
      </c>
      <c r="AW261" s="12" t="s">
        <v>35</v>
      </c>
      <c r="AX261" s="12" t="s">
        <v>74</v>
      </c>
      <c r="AY261" s="151" t="s">
        <v>146</v>
      </c>
    </row>
    <row r="262" spans="2:65" s="13" customFormat="1" ht="11.25">
      <c r="B262" s="156"/>
      <c r="D262" s="150" t="s">
        <v>157</v>
      </c>
      <c r="E262" s="157" t="s">
        <v>19</v>
      </c>
      <c r="F262" s="158" t="s">
        <v>351</v>
      </c>
      <c r="H262" s="159">
        <v>1.2</v>
      </c>
      <c r="I262" s="160"/>
      <c r="L262" s="156"/>
      <c r="M262" s="161"/>
      <c r="T262" s="162"/>
      <c r="AT262" s="157" t="s">
        <v>157</v>
      </c>
      <c r="AU262" s="157" t="s">
        <v>83</v>
      </c>
      <c r="AV262" s="13" t="s">
        <v>83</v>
      </c>
      <c r="AW262" s="13" t="s">
        <v>35</v>
      </c>
      <c r="AX262" s="13" t="s">
        <v>74</v>
      </c>
      <c r="AY262" s="157" t="s">
        <v>146</v>
      </c>
    </row>
    <row r="263" spans="2:65" s="13" customFormat="1" ht="11.25">
      <c r="B263" s="156"/>
      <c r="D263" s="150" t="s">
        <v>157</v>
      </c>
      <c r="E263" s="157" t="s">
        <v>19</v>
      </c>
      <c r="F263" s="158" t="s">
        <v>352</v>
      </c>
      <c r="H263" s="159">
        <v>1.25</v>
      </c>
      <c r="I263" s="160"/>
      <c r="L263" s="156"/>
      <c r="M263" s="161"/>
      <c r="T263" s="162"/>
      <c r="AT263" s="157" t="s">
        <v>157</v>
      </c>
      <c r="AU263" s="157" t="s">
        <v>83</v>
      </c>
      <c r="AV263" s="13" t="s">
        <v>83</v>
      </c>
      <c r="AW263" s="13" t="s">
        <v>35</v>
      </c>
      <c r="AX263" s="13" t="s">
        <v>74</v>
      </c>
      <c r="AY263" s="157" t="s">
        <v>146</v>
      </c>
    </row>
    <row r="264" spans="2:65" s="13" customFormat="1" ht="11.25">
      <c r="B264" s="156"/>
      <c r="D264" s="150" t="s">
        <v>157</v>
      </c>
      <c r="E264" s="157" t="s">
        <v>19</v>
      </c>
      <c r="F264" s="158" t="s">
        <v>353</v>
      </c>
      <c r="H264" s="159">
        <v>2.25</v>
      </c>
      <c r="I264" s="160"/>
      <c r="L264" s="156"/>
      <c r="M264" s="161"/>
      <c r="T264" s="162"/>
      <c r="AT264" s="157" t="s">
        <v>157</v>
      </c>
      <c r="AU264" s="157" t="s">
        <v>83</v>
      </c>
      <c r="AV264" s="13" t="s">
        <v>83</v>
      </c>
      <c r="AW264" s="13" t="s">
        <v>35</v>
      </c>
      <c r="AX264" s="13" t="s">
        <v>74</v>
      </c>
      <c r="AY264" s="157" t="s">
        <v>146</v>
      </c>
    </row>
    <row r="265" spans="2:65" s="14" customFormat="1" ht="11.25">
      <c r="B265" s="163"/>
      <c r="D265" s="150" t="s">
        <v>157</v>
      </c>
      <c r="E265" s="164" t="s">
        <v>19</v>
      </c>
      <c r="F265" s="165" t="s">
        <v>160</v>
      </c>
      <c r="H265" s="166">
        <v>4.7</v>
      </c>
      <c r="I265" s="167"/>
      <c r="L265" s="163"/>
      <c r="M265" s="168"/>
      <c r="T265" s="169"/>
      <c r="AT265" s="164" t="s">
        <v>157</v>
      </c>
      <c r="AU265" s="164" t="s">
        <v>83</v>
      </c>
      <c r="AV265" s="14" t="s">
        <v>153</v>
      </c>
      <c r="AW265" s="14" t="s">
        <v>35</v>
      </c>
      <c r="AX265" s="14" t="s">
        <v>81</v>
      </c>
      <c r="AY265" s="164" t="s">
        <v>146</v>
      </c>
    </row>
    <row r="266" spans="2:65" s="1" customFormat="1" ht="24.2" customHeight="1">
      <c r="B266" s="33"/>
      <c r="C266" s="132" t="s">
        <v>354</v>
      </c>
      <c r="D266" s="132" t="s">
        <v>148</v>
      </c>
      <c r="E266" s="133" t="s">
        <v>355</v>
      </c>
      <c r="F266" s="134" t="s">
        <v>356</v>
      </c>
      <c r="G266" s="135" t="s">
        <v>214</v>
      </c>
      <c r="H266" s="136">
        <v>205.32599999999999</v>
      </c>
      <c r="I266" s="137"/>
      <c r="J266" s="138">
        <f>ROUND(I266*H266,2)</f>
        <v>0</v>
      </c>
      <c r="K266" s="134" t="s">
        <v>152</v>
      </c>
      <c r="L266" s="33"/>
      <c r="M266" s="139" t="s">
        <v>19</v>
      </c>
      <c r="N266" s="140" t="s">
        <v>45</v>
      </c>
      <c r="P266" s="141">
        <f>O266*H266</f>
        <v>0</v>
      </c>
      <c r="Q266" s="141">
        <v>0</v>
      </c>
      <c r="R266" s="141">
        <f>Q266*H266</f>
        <v>0</v>
      </c>
      <c r="S266" s="141">
        <v>4.5999999999999999E-2</v>
      </c>
      <c r="T266" s="142">
        <f>S266*H266</f>
        <v>9.4449959999999997</v>
      </c>
      <c r="AR266" s="143" t="s">
        <v>153</v>
      </c>
      <c r="AT266" s="143" t="s">
        <v>148</v>
      </c>
      <c r="AU266" s="143" t="s">
        <v>83</v>
      </c>
      <c r="AY266" s="18" t="s">
        <v>146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8" t="s">
        <v>81</v>
      </c>
      <c r="BK266" s="144">
        <f>ROUND(I266*H266,2)</f>
        <v>0</v>
      </c>
      <c r="BL266" s="18" t="s">
        <v>153</v>
      </c>
      <c r="BM266" s="143" t="s">
        <v>357</v>
      </c>
    </row>
    <row r="267" spans="2:65" s="1" customFormat="1" ht="11.25">
      <c r="B267" s="33"/>
      <c r="D267" s="145" t="s">
        <v>155</v>
      </c>
      <c r="F267" s="146" t="s">
        <v>358</v>
      </c>
      <c r="I267" s="147"/>
      <c r="L267" s="33"/>
      <c r="M267" s="148"/>
      <c r="T267" s="54"/>
      <c r="AT267" s="18" t="s">
        <v>155</v>
      </c>
      <c r="AU267" s="18" t="s">
        <v>83</v>
      </c>
    </row>
    <row r="268" spans="2:65" s="12" customFormat="1" ht="11.25">
      <c r="B268" s="149"/>
      <c r="D268" s="150" t="s">
        <v>157</v>
      </c>
      <c r="E268" s="151" t="s">
        <v>19</v>
      </c>
      <c r="F268" s="152" t="s">
        <v>158</v>
      </c>
      <c r="H268" s="151" t="s">
        <v>19</v>
      </c>
      <c r="I268" s="153"/>
      <c r="L268" s="149"/>
      <c r="M268" s="154"/>
      <c r="T268" s="155"/>
      <c r="AT268" s="151" t="s">
        <v>157</v>
      </c>
      <c r="AU268" s="151" t="s">
        <v>83</v>
      </c>
      <c r="AV268" s="12" t="s">
        <v>81</v>
      </c>
      <c r="AW268" s="12" t="s">
        <v>35</v>
      </c>
      <c r="AX268" s="12" t="s">
        <v>74</v>
      </c>
      <c r="AY268" s="151" t="s">
        <v>146</v>
      </c>
    </row>
    <row r="269" spans="2:65" s="12" customFormat="1" ht="11.25">
      <c r="B269" s="149"/>
      <c r="D269" s="150" t="s">
        <v>157</v>
      </c>
      <c r="E269" s="151" t="s">
        <v>19</v>
      </c>
      <c r="F269" s="152" t="s">
        <v>359</v>
      </c>
      <c r="H269" s="151" t="s">
        <v>19</v>
      </c>
      <c r="I269" s="153"/>
      <c r="L269" s="149"/>
      <c r="M269" s="154"/>
      <c r="T269" s="155"/>
      <c r="AT269" s="151" t="s">
        <v>157</v>
      </c>
      <c r="AU269" s="151" t="s">
        <v>83</v>
      </c>
      <c r="AV269" s="12" t="s">
        <v>81</v>
      </c>
      <c r="AW269" s="12" t="s">
        <v>35</v>
      </c>
      <c r="AX269" s="12" t="s">
        <v>74</v>
      </c>
      <c r="AY269" s="151" t="s">
        <v>146</v>
      </c>
    </row>
    <row r="270" spans="2:65" s="13" customFormat="1" ht="11.25">
      <c r="B270" s="156"/>
      <c r="D270" s="150" t="s">
        <v>157</v>
      </c>
      <c r="E270" s="157" t="s">
        <v>19</v>
      </c>
      <c r="F270" s="158" t="s">
        <v>360</v>
      </c>
      <c r="H270" s="159">
        <v>4.7699999999999996</v>
      </c>
      <c r="I270" s="160"/>
      <c r="L270" s="156"/>
      <c r="M270" s="161"/>
      <c r="T270" s="162"/>
      <c r="AT270" s="157" t="s">
        <v>157</v>
      </c>
      <c r="AU270" s="157" t="s">
        <v>83</v>
      </c>
      <c r="AV270" s="13" t="s">
        <v>83</v>
      </c>
      <c r="AW270" s="13" t="s">
        <v>35</v>
      </c>
      <c r="AX270" s="13" t="s">
        <v>74</v>
      </c>
      <c r="AY270" s="157" t="s">
        <v>146</v>
      </c>
    </row>
    <row r="271" spans="2:65" s="12" customFormat="1" ht="11.25">
      <c r="B271" s="149"/>
      <c r="D271" s="150" t="s">
        <v>157</v>
      </c>
      <c r="E271" s="151" t="s">
        <v>19</v>
      </c>
      <c r="F271" s="152" t="s">
        <v>361</v>
      </c>
      <c r="H271" s="151" t="s">
        <v>19</v>
      </c>
      <c r="I271" s="153"/>
      <c r="L271" s="149"/>
      <c r="M271" s="154"/>
      <c r="T271" s="155"/>
      <c r="AT271" s="151" t="s">
        <v>157</v>
      </c>
      <c r="AU271" s="151" t="s">
        <v>83</v>
      </c>
      <c r="AV271" s="12" t="s">
        <v>81</v>
      </c>
      <c r="AW271" s="12" t="s">
        <v>35</v>
      </c>
      <c r="AX271" s="12" t="s">
        <v>74</v>
      </c>
      <c r="AY271" s="151" t="s">
        <v>146</v>
      </c>
    </row>
    <row r="272" spans="2:65" s="13" customFormat="1" ht="11.25">
      <c r="B272" s="156"/>
      <c r="D272" s="150" t="s">
        <v>157</v>
      </c>
      <c r="E272" s="157" t="s">
        <v>19</v>
      </c>
      <c r="F272" s="158" t="s">
        <v>362</v>
      </c>
      <c r="H272" s="159">
        <v>147.31</v>
      </c>
      <c r="I272" s="160"/>
      <c r="L272" s="156"/>
      <c r="M272" s="161"/>
      <c r="T272" s="162"/>
      <c r="AT272" s="157" t="s">
        <v>157</v>
      </c>
      <c r="AU272" s="157" t="s">
        <v>83</v>
      </c>
      <c r="AV272" s="13" t="s">
        <v>83</v>
      </c>
      <c r="AW272" s="13" t="s">
        <v>35</v>
      </c>
      <c r="AX272" s="13" t="s">
        <v>74</v>
      </c>
      <c r="AY272" s="157" t="s">
        <v>146</v>
      </c>
    </row>
    <row r="273" spans="2:65" s="12" customFormat="1" ht="11.25">
      <c r="B273" s="149"/>
      <c r="D273" s="150" t="s">
        <v>157</v>
      </c>
      <c r="E273" s="151" t="s">
        <v>19</v>
      </c>
      <c r="F273" s="152" t="s">
        <v>363</v>
      </c>
      <c r="H273" s="151" t="s">
        <v>19</v>
      </c>
      <c r="I273" s="153"/>
      <c r="L273" s="149"/>
      <c r="M273" s="154"/>
      <c r="T273" s="155"/>
      <c r="AT273" s="151" t="s">
        <v>157</v>
      </c>
      <c r="AU273" s="151" t="s">
        <v>83</v>
      </c>
      <c r="AV273" s="12" t="s">
        <v>81</v>
      </c>
      <c r="AW273" s="12" t="s">
        <v>35</v>
      </c>
      <c r="AX273" s="12" t="s">
        <v>74</v>
      </c>
      <c r="AY273" s="151" t="s">
        <v>146</v>
      </c>
    </row>
    <row r="274" spans="2:65" s="13" customFormat="1" ht="11.25">
      <c r="B274" s="156"/>
      <c r="D274" s="150" t="s">
        <v>157</v>
      </c>
      <c r="E274" s="157" t="s">
        <v>19</v>
      </c>
      <c r="F274" s="158" t="s">
        <v>364</v>
      </c>
      <c r="H274" s="159">
        <v>32.36</v>
      </c>
      <c r="I274" s="160"/>
      <c r="L274" s="156"/>
      <c r="M274" s="161"/>
      <c r="T274" s="162"/>
      <c r="AT274" s="157" t="s">
        <v>157</v>
      </c>
      <c r="AU274" s="157" t="s">
        <v>83</v>
      </c>
      <c r="AV274" s="13" t="s">
        <v>83</v>
      </c>
      <c r="AW274" s="13" t="s">
        <v>35</v>
      </c>
      <c r="AX274" s="13" t="s">
        <v>74</v>
      </c>
      <c r="AY274" s="157" t="s">
        <v>146</v>
      </c>
    </row>
    <row r="275" spans="2:65" s="12" customFormat="1" ht="11.25">
      <c r="B275" s="149"/>
      <c r="D275" s="150" t="s">
        <v>157</v>
      </c>
      <c r="E275" s="151" t="s">
        <v>19</v>
      </c>
      <c r="F275" s="152" t="s">
        <v>365</v>
      </c>
      <c r="H275" s="151" t="s">
        <v>19</v>
      </c>
      <c r="I275" s="153"/>
      <c r="L275" s="149"/>
      <c r="M275" s="154"/>
      <c r="T275" s="155"/>
      <c r="AT275" s="151" t="s">
        <v>157</v>
      </c>
      <c r="AU275" s="151" t="s">
        <v>83</v>
      </c>
      <c r="AV275" s="12" t="s">
        <v>81</v>
      </c>
      <c r="AW275" s="12" t="s">
        <v>35</v>
      </c>
      <c r="AX275" s="12" t="s">
        <v>74</v>
      </c>
      <c r="AY275" s="151" t="s">
        <v>146</v>
      </c>
    </row>
    <row r="276" spans="2:65" s="13" customFormat="1" ht="11.25">
      <c r="B276" s="156"/>
      <c r="D276" s="150" t="s">
        <v>157</v>
      </c>
      <c r="E276" s="157" t="s">
        <v>19</v>
      </c>
      <c r="F276" s="158" t="s">
        <v>366</v>
      </c>
      <c r="H276" s="159">
        <v>50.76</v>
      </c>
      <c r="I276" s="160"/>
      <c r="L276" s="156"/>
      <c r="M276" s="161"/>
      <c r="T276" s="162"/>
      <c r="AT276" s="157" t="s">
        <v>157</v>
      </c>
      <c r="AU276" s="157" t="s">
        <v>83</v>
      </c>
      <c r="AV276" s="13" t="s">
        <v>83</v>
      </c>
      <c r="AW276" s="13" t="s">
        <v>35</v>
      </c>
      <c r="AX276" s="13" t="s">
        <v>74</v>
      </c>
      <c r="AY276" s="157" t="s">
        <v>146</v>
      </c>
    </row>
    <row r="277" spans="2:65" s="13" customFormat="1" ht="11.25">
      <c r="B277" s="156"/>
      <c r="D277" s="150" t="s">
        <v>157</v>
      </c>
      <c r="E277" s="157" t="s">
        <v>19</v>
      </c>
      <c r="F277" s="158" t="s">
        <v>367</v>
      </c>
      <c r="H277" s="159">
        <v>-6.3</v>
      </c>
      <c r="I277" s="160"/>
      <c r="L277" s="156"/>
      <c r="M277" s="161"/>
      <c r="T277" s="162"/>
      <c r="AT277" s="157" t="s">
        <v>157</v>
      </c>
      <c r="AU277" s="157" t="s">
        <v>83</v>
      </c>
      <c r="AV277" s="13" t="s">
        <v>83</v>
      </c>
      <c r="AW277" s="13" t="s">
        <v>35</v>
      </c>
      <c r="AX277" s="13" t="s">
        <v>74</v>
      </c>
      <c r="AY277" s="157" t="s">
        <v>146</v>
      </c>
    </row>
    <row r="278" spans="2:65" s="13" customFormat="1" ht="11.25">
      <c r="B278" s="156"/>
      <c r="D278" s="150" t="s">
        <v>157</v>
      </c>
      <c r="E278" s="157" t="s">
        <v>19</v>
      </c>
      <c r="F278" s="158" t="s">
        <v>368</v>
      </c>
      <c r="H278" s="159">
        <v>1.163</v>
      </c>
      <c r="I278" s="160"/>
      <c r="L278" s="156"/>
      <c r="M278" s="161"/>
      <c r="T278" s="162"/>
      <c r="AT278" s="157" t="s">
        <v>157</v>
      </c>
      <c r="AU278" s="157" t="s">
        <v>83</v>
      </c>
      <c r="AV278" s="13" t="s">
        <v>83</v>
      </c>
      <c r="AW278" s="13" t="s">
        <v>35</v>
      </c>
      <c r="AX278" s="13" t="s">
        <v>74</v>
      </c>
      <c r="AY278" s="157" t="s">
        <v>146</v>
      </c>
    </row>
    <row r="279" spans="2:65" s="13" customFormat="1" ht="11.25">
      <c r="B279" s="156"/>
      <c r="D279" s="150" t="s">
        <v>157</v>
      </c>
      <c r="E279" s="157" t="s">
        <v>19</v>
      </c>
      <c r="F279" s="158" t="s">
        <v>369</v>
      </c>
      <c r="H279" s="159">
        <v>-35.18</v>
      </c>
      <c r="I279" s="160"/>
      <c r="L279" s="156"/>
      <c r="M279" s="161"/>
      <c r="T279" s="162"/>
      <c r="AT279" s="157" t="s">
        <v>157</v>
      </c>
      <c r="AU279" s="157" t="s">
        <v>83</v>
      </c>
      <c r="AV279" s="13" t="s">
        <v>83</v>
      </c>
      <c r="AW279" s="13" t="s">
        <v>35</v>
      </c>
      <c r="AX279" s="13" t="s">
        <v>74</v>
      </c>
      <c r="AY279" s="157" t="s">
        <v>146</v>
      </c>
    </row>
    <row r="280" spans="2:65" s="12" customFormat="1" ht="11.25">
      <c r="B280" s="149"/>
      <c r="D280" s="150" t="s">
        <v>157</v>
      </c>
      <c r="E280" s="151" t="s">
        <v>19</v>
      </c>
      <c r="F280" s="152" t="s">
        <v>370</v>
      </c>
      <c r="H280" s="151" t="s">
        <v>19</v>
      </c>
      <c r="I280" s="153"/>
      <c r="L280" s="149"/>
      <c r="M280" s="154"/>
      <c r="T280" s="155"/>
      <c r="AT280" s="151" t="s">
        <v>157</v>
      </c>
      <c r="AU280" s="151" t="s">
        <v>83</v>
      </c>
      <c r="AV280" s="12" t="s">
        <v>81</v>
      </c>
      <c r="AW280" s="12" t="s">
        <v>35</v>
      </c>
      <c r="AX280" s="12" t="s">
        <v>74</v>
      </c>
      <c r="AY280" s="151" t="s">
        <v>146</v>
      </c>
    </row>
    <row r="281" spans="2:65" s="13" customFormat="1" ht="11.25">
      <c r="B281" s="156"/>
      <c r="D281" s="150" t="s">
        <v>157</v>
      </c>
      <c r="E281" s="157" t="s">
        <v>19</v>
      </c>
      <c r="F281" s="158" t="s">
        <v>366</v>
      </c>
      <c r="H281" s="159">
        <v>50.76</v>
      </c>
      <c r="I281" s="160"/>
      <c r="L281" s="156"/>
      <c r="M281" s="161"/>
      <c r="T281" s="162"/>
      <c r="AT281" s="157" t="s">
        <v>157</v>
      </c>
      <c r="AU281" s="157" t="s">
        <v>83</v>
      </c>
      <c r="AV281" s="13" t="s">
        <v>83</v>
      </c>
      <c r="AW281" s="13" t="s">
        <v>35</v>
      </c>
      <c r="AX281" s="13" t="s">
        <v>74</v>
      </c>
      <c r="AY281" s="157" t="s">
        <v>146</v>
      </c>
    </row>
    <row r="282" spans="2:65" s="13" customFormat="1" ht="11.25">
      <c r="B282" s="156"/>
      <c r="D282" s="150" t="s">
        <v>157</v>
      </c>
      <c r="E282" s="157" t="s">
        <v>19</v>
      </c>
      <c r="F282" s="158" t="s">
        <v>367</v>
      </c>
      <c r="H282" s="159">
        <v>-6.3</v>
      </c>
      <c r="I282" s="160"/>
      <c r="L282" s="156"/>
      <c r="M282" s="161"/>
      <c r="T282" s="162"/>
      <c r="AT282" s="157" t="s">
        <v>157</v>
      </c>
      <c r="AU282" s="157" t="s">
        <v>83</v>
      </c>
      <c r="AV282" s="13" t="s">
        <v>83</v>
      </c>
      <c r="AW282" s="13" t="s">
        <v>35</v>
      </c>
      <c r="AX282" s="13" t="s">
        <v>74</v>
      </c>
      <c r="AY282" s="157" t="s">
        <v>146</v>
      </c>
    </row>
    <row r="283" spans="2:65" s="13" customFormat="1" ht="11.25">
      <c r="B283" s="156"/>
      <c r="D283" s="150" t="s">
        <v>157</v>
      </c>
      <c r="E283" s="157" t="s">
        <v>19</v>
      </c>
      <c r="F283" s="158" t="s">
        <v>368</v>
      </c>
      <c r="H283" s="159">
        <v>1.163</v>
      </c>
      <c r="I283" s="160"/>
      <c r="L283" s="156"/>
      <c r="M283" s="161"/>
      <c r="T283" s="162"/>
      <c r="AT283" s="157" t="s">
        <v>157</v>
      </c>
      <c r="AU283" s="157" t="s">
        <v>83</v>
      </c>
      <c r="AV283" s="13" t="s">
        <v>83</v>
      </c>
      <c r="AW283" s="13" t="s">
        <v>35</v>
      </c>
      <c r="AX283" s="13" t="s">
        <v>74</v>
      </c>
      <c r="AY283" s="157" t="s">
        <v>146</v>
      </c>
    </row>
    <row r="284" spans="2:65" s="13" customFormat="1" ht="11.25">
      <c r="B284" s="156"/>
      <c r="D284" s="150" t="s">
        <v>157</v>
      </c>
      <c r="E284" s="157" t="s">
        <v>19</v>
      </c>
      <c r="F284" s="158" t="s">
        <v>369</v>
      </c>
      <c r="H284" s="159">
        <v>-35.18</v>
      </c>
      <c r="I284" s="160"/>
      <c r="L284" s="156"/>
      <c r="M284" s="161"/>
      <c r="T284" s="162"/>
      <c r="AT284" s="157" t="s">
        <v>157</v>
      </c>
      <c r="AU284" s="157" t="s">
        <v>83</v>
      </c>
      <c r="AV284" s="13" t="s">
        <v>83</v>
      </c>
      <c r="AW284" s="13" t="s">
        <v>35</v>
      </c>
      <c r="AX284" s="13" t="s">
        <v>74</v>
      </c>
      <c r="AY284" s="157" t="s">
        <v>146</v>
      </c>
    </row>
    <row r="285" spans="2:65" s="14" customFormat="1" ht="11.25">
      <c r="B285" s="163"/>
      <c r="D285" s="150" t="s">
        <v>157</v>
      </c>
      <c r="E285" s="164" t="s">
        <v>19</v>
      </c>
      <c r="F285" s="165" t="s">
        <v>160</v>
      </c>
      <c r="H285" s="166">
        <v>205.32599999999999</v>
      </c>
      <c r="I285" s="167"/>
      <c r="L285" s="163"/>
      <c r="M285" s="168"/>
      <c r="T285" s="169"/>
      <c r="AT285" s="164" t="s">
        <v>157</v>
      </c>
      <c r="AU285" s="164" t="s">
        <v>83</v>
      </c>
      <c r="AV285" s="14" t="s">
        <v>153</v>
      </c>
      <c r="AW285" s="14" t="s">
        <v>35</v>
      </c>
      <c r="AX285" s="14" t="s">
        <v>81</v>
      </c>
      <c r="AY285" s="164" t="s">
        <v>146</v>
      </c>
    </row>
    <row r="286" spans="2:65" s="1" customFormat="1" ht="24.2" customHeight="1">
      <c r="B286" s="33"/>
      <c r="C286" s="132" t="s">
        <v>371</v>
      </c>
      <c r="D286" s="132" t="s">
        <v>148</v>
      </c>
      <c r="E286" s="133" t="s">
        <v>372</v>
      </c>
      <c r="F286" s="134" t="s">
        <v>373</v>
      </c>
      <c r="G286" s="135" t="s">
        <v>214</v>
      </c>
      <c r="H286" s="136">
        <v>80.08</v>
      </c>
      <c r="I286" s="137"/>
      <c r="J286" s="138">
        <f>ROUND(I286*H286,2)</f>
        <v>0</v>
      </c>
      <c r="K286" s="134" t="s">
        <v>152</v>
      </c>
      <c r="L286" s="33"/>
      <c r="M286" s="139" t="s">
        <v>19</v>
      </c>
      <c r="N286" s="140" t="s">
        <v>45</v>
      </c>
      <c r="P286" s="141">
        <f>O286*H286</f>
        <v>0</v>
      </c>
      <c r="Q286" s="141">
        <v>0</v>
      </c>
      <c r="R286" s="141">
        <f>Q286*H286</f>
        <v>0</v>
      </c>
      <c r="S286" s="141">
        <v>6.8000000000000005E-2</v>
      </c>
      <c r="T286" s="142">
        <f>S286*H286</f>
        <v>5.4454400000000005</v>
      </c>
      <c r="AR286" s="143" t="s">
        <v>153</v>
      </c>
      <c r="AT286" s="143" t="s">
        <v>148</v>
      </c>
      <c r="AU286" s="143" t="s">
        <v>83</v>
      </c>
      <c r="AY286" s="18" t="s">
        <v>146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8" t="s">
        <v>81</v>
      </c>
      <c r="BK286" s="144">
        <f>ROUND(I286*H286,2)</f>
        <v>0</v>
      </c>
      <c r="BL286" s="18" t="s">
        <v>153</v>
      </c>
      <c r="BM286" s="143" t="s">
        <v>374</v>
      </c>
    </row>
    <row r="287" spans="2:65" s="1" customFormat="1" ht="11.25">
      <c r="B287" s="33"/>
      <c r="D287" s="145" t="s">
        <v>155</v>
      </c>
      <c r="F287" s="146" t="s">
        <v>375</v>
      </c>
      <c r="I287" s="147"/>
      <c r="L287" s="33"/>
      <c r="M287" s="148"/>
      <c r="T287" s="54"/>
      <c r="AT287" s="18" t="s">
        <v>155</v>
      </c>
      <c r="AU287" s="18" t="s">
        <v>83</v>
      </c>
    </row>
    <row r="288" spans="2:65" s="12" customFormat="1" ht="11.25">
      <c r="B288" s="149"/>
      <c r="D288" s="150" t="s">
        <v>157</v>
      </c>
      <c r="E288" s="151" t="s">
        <v>19</v>
      </c>
      <c r="F288" s="152" t="s">
        <v>158</v>
      </c>
      <c r="H288" s="151" t="s">
        <v>19</v>
      </c>
      <c r="I288" s="153"/>
      <c r="L288" s="149"/>
      <c r="M288" s="154"/>
      <c r="T288" s="155"/>
      <c r="AT288" s="151" t="s">
        <v>157</v>
      </c>
      <c r="AU288" s="151" t="s">
        <v>83</v>
      </c>
      <c r="AV288" s="12" t="s">
        <v>81</v>
      </c>
      <c r="AW288" s="12" t="s">
        <v>35</v>
      </c>
      <c r="AX288" s="12" t="s">
        <v>74</v>
      </c>
      <c r="AY288" s="151" t="s">
        <v>146</v>
      </c>
    </row>
    <row r="289" spans="2:65" s="13" customFormat="1" ht="11.25">
      <c r="B289" s="156"/>
      <c r="D289" s="150" t="s">
        <v>157</v>
      </c>
      <c r="E289" s="157" t="s">
        <v>19</v>
      </c>
      <c r="F289" s="158" t="s">
        <v>376</v>
      </c>
      <c r="H289" s="159">
        <v>9.7200000000000006</v>
      </c>
      <c r="I289" s="160"/>
      <c r="L289" s="156"/>
      <c r="M289" s="161"/>
      <c r="T289" s="162"/>
      <c r="AT289" s="157" t="s">
        <v>157</v>
      </c>
      <c r="AU289" s="157" t="s">
        <v>83</v>
      </c>
      <c r="AV289" s="13" t="s">
        <v>83</v>
      </c>
      <c r="AW289" s="13" t="s">
        <v>35</v>
      </c>
      <c r="AX289" s="13" t="s">
        <v>74</v>
      </c>
      <c r="AY289" s="157" t="s">
        <v>146</v>
      </c>
    </row>
    <row r="290" spans="2:65" s="13" customFormat="1" ht="11.25">
      <c r="B290" s="156"/>
      <c r="D290" s="150" t="s">
        <v>157</v>
      </c>
      <c r="E290" s="157" t="s">
        <v>19</v>
      </c>
      <c r="F290" s="158" t="s">
        <v>377</v>
      </c>
      <c r="H290" s="159">
        <v>70.36</v>
      </c>
      <c r="I290" s="160"/>
      <c r="L290" s="156"/>
      <c r="M290" s="161"/>
      <c r="T290" s="162"/>
      <c r="AT290" s="157" t="s">
        <v>157</v>
      </c>
      <c r="AU290" s="157" t="s">
        <v>83</v>
      </c>
      <c r="AV290" s="13" t="s">
        <v>83</v>
      </c>
      <c r="AW290" s="13" t="s">
        <v>35</v>
      </c>
      <c r="AX290" s="13" t="s">
        <v>74</v>
      </c>
      <c r="AY290" s="157" t="s">
        <v>146</v>
      </c>
    </row>
    <row r="291" spans="2:65" s="14" customFormat="1" ht="11.25">
      <c r="B291" s="163"/>
      <c r="D291" s="150" t="s">
        <v>157</v>
      </c>
      <c r="E291" s="164" t="s">
        <v>19</v>
      </c>
      <c r="F291" s="165" t="s">
        <v>160</v>
      </c>
      <c r="H291" s="166">
        <v>80.08</v>
      </c>
      <c r="I291" s="167"/>
      <c r="L291" s="163"/>
      <c r="M291" s="168"/>
      <c r="T291" s="169"/>
      <c r="AT291" s="164" t="s">
        <v>157</v>
      </c>
      <c r="AU291" s="164" t="s">
        <v>83</v>
      </c>
      <c r="AV291" s="14" t="s">
        <v>153</v>
      </c>
      <c r="AW291" s="14" t="s">
        <v>35</v>
      </c>
      <c r="AX291" s="14" t="s">
        <v>81</v>
      </c>
      <c r="AY291" s="164" t="s">
        <v>146</v>
      </c>
    </row>
    <row r="292" spans="2:65" s="1" customFormat="1" ht="16.5" customHeight="1">
      <c r="B292" s="33"/>
      <c r="C292" s="132" t="s">
        <v>378</v>
      </c>
      <c r="D292" s="132" t="s">
        <v>148</v>
      </c>
      <c r="E292" s="133" t="s">
        <v>379</v>
      </c>
      <c r="F292" s="134" t="s">
        <v>380</v>
      </c>
      <c r="G292" s="135" t="s">
        <v>303</v>
      </c>
      <c r="H292" s="136">
        <v>1</v>
      </c>
      <c r="I292" s="137"/>
      <c r="J292" s="138">
        <f>ROUND(I292*H292,2)</f>
        <v>0</v>
      </c>
      <c r="K292" s="134" t="s">
        <v>19</v>
      </c>
      <c r="L292" s="33"/>
      <c r="M292" s="139" t="s">
        <v>19</v>
      </c>
      <c r="N292" s="140" t="s">
        <v>45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153</v>
      </c>
      <c r="AT292" s="143" t="s">
        <v>148</v>
      </c>
      <c r="AU292" s="143" t="s">
        <v>83</v>
      </c>
      <c r="AY292" s="18" t="s">
        <v>146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8" t="s">
        <v>81</v>
      </c>
      <c r="BK292" s="144">
        <f>ROUND(I292*H292,2)</f>
        <v>0</v>
      </c>
      <c r="BL292" s="18" t="s">
        <v>153</v>
      </c>
      <c r="BM292" s="143" t="s">
        <v>381</v>
      </c>
    </row>
    <row r="293" spans="2:65" s="11" customFormat="1" ht="22.9" customHeight="1">
      <c r="B293" s="120"/>
      <c r="D293" s="121" t="s">
        <v>73</v>
      </c>
      <c r="E293" s="130" t="s">
        <v>382</v>
      </c>
      <c r="F293" s="130" t="s">
        <v>383</v>
      </c>
      <c r="I293" s="123"/>
      <c r="J293" s="131">
        <f>BK293</f>
        <v>0</v>
      </c>
      <c r="L293" s="120"/>
      <c r="M293" s="125"/>
      <c r="P293" s="126">
        <f>SUM(P294:P314)</f>
        <v>0</v>
      </c>
      <c r="R293" s="126">
        <f>SUM(R294:R314)</f>
        <v>0</v>
      </c>
      <c r="T293" s="127">
        <f>SUM(T294:T314)</f>
        <v>0</v>
      </c>
      <c r="AR293" s="121" t="s">
        <v>81</v>
      </c>
      <c r="AT293" s="128" t="s">
        <v>73</v>
      </c>
      <c r="AU293" s="128" t="s">
        <v>81</v>
      </c>
      <c r="AY293" s="121" t="s">
        <v>146</v>
      </c>
      <c r="BK293" s="129">
        <f>SUM(BK294:BK314)</f>
        <v>0</v>
      </c>
    </row>
    <row r="294" spans="2:65" s="1" customFormat="1" ht="24.2" customHeight="1">
      <c r="B294" s="33"/>
      <c r="C294" s="132" t="s">
        <v>384</v>
      </c>
      <c r="D294" s="132" t="s">
        <v>148</v>
      </c>
      <c r="E294" s="133" t="s">
        <v>385</v>
      </c>
      <c r="F294" s="134" t="s">
        <v>386</v>
      </c>
      <c r="G294" s="135" t="s">
        <v>387</v>
      </c>
      <c r="H294" s="136">
        <v>52.387999999999998</v>
      </c>
      <c r="I294" s="137"/>
      <c r="J294" s="138">
        <f>ROUND(I294*H294,2)</f>
        <v>0</v>
      </c>
      <c r="K294" s="134" t="s">
        <v>152</v>
      </c>
      <c r="L294" s="33"/>
      <c r="M294" s="139" t="s">
        <v>19</v>
      </c>
      <c r="N294" s="140" t="s">
        <v>45</v>
      </c>
      <c r="P294" s="141">
        <f>O294*H294</f>
        <v>0</v>
      </c>
      <c r="Q294" s="141">
        <v>0</v>
      </c>
      <c r="R294" s="141">
        <f>Q294*H294</f>
        <v>0</v>
      </c>
      <c r="S294" s="141">
        <v>0</v>
      </c>
      <c r="T294" s="142">
        <f>S294*H294</f>
        <v>0</v>
      </c>
      <c r="AR294" s="143" t="s">
        <v>153</v>
      </c>
      <c r="AT294" s="143" t="s">
        <v>148</v>
      </c>
      <c r="AU294" s="143" t="s">
        <v>83</v>
      </c>
      <c r="AY294" s="18" t="s">
        <v>146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8" t="s">
        <v>81</v>
      </c>
      <c r="BK294" s="144">
        <f>ROUND(I294*H294,2)</f>
        <v>0</v>
      </c>
      <c r="BL294" s="18" t="s">
        <v>153</v>
      </c>
      <c r="BM294" s="143" t="s">
        <v>388</v>
      </c>
    </row>
    <row r="295" spans="2:65" s="1" customFormat="1" ht="11.25">
      <c r="B295" s="33"/>
      <c r="D295" s="145" t="s">
        <v>155</v>
      </c>
      <c r="F295" s="146" t="s">
        <v>389</v>
      </c>
      <c r="I295" s="147"/>
      <c r="L295" s="33"/>
      <c r="M295" s="148"/>
      <c r="T295" s="54"/>
      <c r="AT295" s="18" t="s">
        <v>155</v>
      </c>
      <c r="AU295" s="18" t="s">
        <v>83</v>
      </c>
    </row>
    <row r="296" spans="2:65" s="1" customFormat="1" ht="21.75" customHeight="1">
      <c r="B296" s="33"/>
      <c r="C296" s="132" t="s">
        <v>390</v>
      </c>
      <c r="D296" s="132" t="s">
        <v>148</v>
      </c>
      <c r="E296" s="133" t="s">
        <v>391</v>
      </c>
      <c r="F296" s="134" t="s">
        <v>392</v>
      </c>
      <c r="G296" s="135" t="s">
        <v>387</v>
      </c>
      <c r="H296" s="136">
        <v>52.387999999999998</v>
      </c>
      <c r="I296" s="137"/>
      <c r="J296" s="138">
        <f>ROUND(I296*H296,2)</f>
        <v>0</v>
      </c>
      <c r="K296" s="134" t="s">
        <v>152</v>
      </c>
      <c r="L296" s="33"/>
      <c r="M296" s="139" t="s">
        <v>19</v>
      </c>
      <c r="N296" s="140" t="s">
        <v>45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153</v>
      </c>
      <c r="AT296" s="143" t="s">
        <v>148</v>
      </c>
      <c r="AU296" s="143" t="s">
        <v>83</v>
      </c>
      <c r="AY296" s="18" t="s">
        <v>146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8" t="s">
        <v>81</v>
      </c>
      <c r="BK296" s="144">
        <f>ROUND(I296*H296,2)</f>
        <v>0</v>
      </c>
      <c r="BL296" s="18" t="s">
        <v>153</v>
      </c>
      <c r="BM296" s="143" t="s">
        <v>393</v>
      </c>
    </row>
    <row r="297" spans="2:65" s="1" customFormat="1" ht="11.25">
      <c r="B297" s="33"/>
      <c r="D297" s="145" t="s">
        <v>155</v>
      </c>
      <c r="F297" s="146" t="s">
        <v>394</v>
      </c>
      <c r="I297" s="147"/>
      <c r="L297" s="33"/>
      <c r="M297" s="148"/>
      <c r="T297" s="54"/>
      <c r="AT297" s="18" t="s">
        <v>155</v>
      </c>
      <c r="AU297" s="18" t="s">
        <v>83</v>
      </c>
    </row>
    <row r="298" spans="2:65" s="1" customFormat="1" ht="24.2" customHeight="1">
      <c r="B298" s="33"/>
      <c r="C298" s="132" t="s">
        <v>395</v>
      </c>
      <c r="D298" s="132" t="s">
        <v>148</v>
      </c>
      <c r="E298" s="133" t="s">
        <v>396</v>
      </c>
      <c r="F298" s="134" t="s">
        <v>397</v>
      </c>
      <c r="G298" s="135" t="s">
        <v>387</v>
      </c>
      <c r="H298" s="136">
        <v>1519.252</v>
      </c>
      <c r="I298" s="137"/>
      <c r="J298" s="138">
        <f>ROUND(I298*H298,2)</f>
        <v>0</v>
      </c>
      <c r="K298" s="134" t="s">
        <v>152</v>
      </c>
      <c r="L298" s="33"/>
      <c r="M298" s="139" t="s">
        <v>19</v>
      </c>
      <c r="N298" s="140" t="s">
        <v>45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153</v>
      </c>
      <c r="AT298" s="143" t="s">
        <v>148</v>
      </c>
      <c r="AU298" s="143" t="s">
        <v>83</v>
      </c>
      <c r="AY298" s="18" t="s">
        <v>146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8" t="s">
        <v>81</v>
      </c>
      <c r="BK298" s="144">
        <f>ROUND(I298*H298,2)</f>
        <v>0</v>
      </c>
      <c r="BL298" s="18" t="s">
        <v>153</v>
      </c>
      <c r="BM298" s="143" t="s">
        <v>398</v>
      </c>
    </row>
    <row r="299" spans="2:65" s="1" customFormat="1" ht="11.25">
      <c r="B299" s="33"/>
      <c r="D299" s="145" t="s">
        <v>155</v>
      </c>
      <c r="F299" s="146" t="s">
        <v>399</v>
      </c>
      <c r="I299" s="147"/>
      <c r="L299" s="33"/>
      <c r="M299" s="148"/>
      <c r="T299" s="54"/>
      <c r="AT299" s="18" t="s">
        <v>155</v>
      </c>
      <c r="AU299" s="18" t="s">
        <v>83</v>
      </c>
    </row>
    <row r="300" spans="2:65" s="1" customFormat="1" ht="19.5">
      <c r="B300" s="33"/>
      <c r="D300" s="150" t="s">
        <v>195</v>
      </c>
      <c r="F300" s="170" t="s">
        <v>400</v>
      </c>
      <c r="I300" s="147"/>
      <c r="L300" s="33"/>
      <c r="M300" s="148"/>
      <c r="T300" s="54"/>
      <c r="AT300" s="18" t="s">
        <v>195</v>
      </c>
      <c r="AU300" s="18" t="s">
        <v>83</v>
      </c>
    </row>
    <row r="301" spans="2:65" s="13" customFormat="1" ht="11.25">
      <c r="B301" s="156"/>
      <c r="D301" s="150" t="s">
        <v>157</v>
      </c>
      <c r="F301" s="158" t="s">
        <v>401</v>
      </c>
      <c r="H301" s="159">
        <v>1519.252</v>
      </c>
      <c r="I301" s="160"/>
      <c r="L301" s="156"/>
      <c r="M301" s="161"/>
      <c r="T301" s="162"/>
      <c r="AT301" s="157" t="s">
        <v>157</v>
      </c>
      <c r="AU301" s="157" t="s">
        <v>83</v>
      </c>
      <c r="AV301" s="13" t="s">
        <v>83</v>
      </c>
      <c r="AW301" s="13" t="s">
        <v>4</v>
      </c>
      <c r="AX301" s="13" t="s">
        <v>81</v>
      </c>
      <c r="AY301" s="157" t="s">
        <v>146</v>
      </c>
    </row>
    <row r="302" spans="2:65" s="1" customFormat="1" ht="24.2" customHeight="1">
      <c r="B302" s="33"/>
      <c r="C302" s="132" t="s">
        <v>402</v>
      </c>
      <c r="D302" s="132" t="s">
        <v>148</v>
      </c>
      <c r="E302" s="133" t="s">
        <v>403</v>
      </c>
      <c r="F302" s="134" t="s">
        <v>404</v>
      </c>
      <c r="G302" s="135" t="s">
        <v>387</v>
      </c>
      <c r="H302" s="136">
        <v>8.6769999999999996</v>
      </c>
      <c r="I302" s="137"/>
      <c r="J302" s="138">
        <f>ROUND(I302*H302,2)</f>
        <v>0</v>
      </c>
      <c r="K302" s="134" t="s">
        <v>152</v>
      </c>
      <c r="L302" s="33"/>
      <c r="M302" s="139" t="s">
        <v>19</v>
      </c>
      <c r="N302" s="140" t="s">
        <v>45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153</v>
      </c>
      <c r="AT302" s="143" t="s">
        <v>148</v>
      </c>
      <c r="AU302" s="143" t="s">
        <v>83</v>
      </c>
      <c r="AY302" s="18" t="s">
        <v>146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8" t="s">
        <v>81</v>
      </c>
      <c r="BK302" s="144">
        <f>ROUND(I302*H302,2)</f>
        <v>0</v>
      </c>
      <c r="BL302" s="18" t="s">
        <v>153</v>
      </c>
      <c r="BM302" s="143" t="s">
        <v>405</v>
      </c>
    </row>
    <row r="303" spans="2:65" s="1" customFormat="1" ht="11.25">
      <c r="B303" s="33"/>
      <c r="D303" s="145" t="s">
        <v>155</v>
      </c>
      <c r="F303" s="146" t="s">
        <v>406</v>
      </c>
      <c r="I303" s="147"/>
      <c r="L303" s="33"/>
      <c r="M303" s="148"/>
      <c r="T303" s="54"/>
      <c r="AT303" s="18" t="s">
        <v>155</v>
      </c>
      <c r="AU303" s="18" t="s">
        <v>83</v>
      </c>
    </row>
    <row r="304" spans="2:65" s="1" customFormat="1" ht="24.2" customHeight="1">
      <c r="B304" s="33"/>
      <c r="C304" s="132" t="s">
        <v>407</v>
      </c>
      <c r="D304" s="132" t="s">
        <v>148</v>
      </c>
      <c r="E304" s="133" t="s">
        <v>408</v>
      </c>
      <c r="F304" s="134" t="s">
        <v>409</v>
      </c>
      <c r="G304" s="135" t="s">
        <v>387</v>
      </c>
      <c r="H304" s="136">
        <v>17.062000000000001</v>
      </c>
      <c r="I304" s="137"/>
      <c r="J304" s="138">
        <f>ROUND(I304*H304,2)</f>
        <v>0</v>
      </c>
      <c r="K304" s="134" t="s">
        <v>152</v>
      </c>
      <c r="L304" s="33"/>
      <c r="M304" s="139" t="s">
        <v>19</v>
      </c>
      <c r="N304" s="140" t="s">
        <v>45</v>
      </c>
      <c r="P304" s="141">
        <f>O304*H304</f>
        <v>0</v>
      </c>
      <c r="Q304" s="141">
        <v>0</v>
      </c>
      <c r="R304" s="141">
        <f>Q304*H304</f>
        <v>0</v>
      </c>
      <c r="S304" s="141">
        <v>0</v>
      </c>
      <c r="T304" s="142">
        <f>S304*H304</f>
        <v>0</v>
      </c>
      <c r="AR304" s="143" t="s">
        <v>153</v>
      </c>
      <c r="AT304" s="143" t="s">
        <v>148</v>
      </c>
      <c r="AU304" s="143" t="s">
        <v>83</v>
      </c>
      <c r="AY304" s="18" t="s">
        <v>146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8" t="s">
        <v>81</v>
      </c>
      <c r="BK304" s="144">
        <f>ROUND(I304*H304,2)</f>
        <v>0</v>
      </c>
      <c r="BL304" s="18" t="s">
        <v>153</v>
      </c>
      <c r="BM304" s="143" t="s">
        <v>410</v>
      </c>
    </row>
    <row r="305" spans="2:65" s="1" customFormat="1" ht="11.25">
      <c r="B305" s="33"/>
      <c r="D305" s="145" t="s">
        <v>155</v>
      </c>
      <c r="F305" s="146" t="s">
        <v>411</v>
      </c>
      <c r="I305" s="147"/>
      <c r="L305" s="33"/>
      <c r="M305" s="148"/>
      <c r="T305" s="54"/>
      <c r="AT305" s="18" t="s">
        <v>155</v>
      </c>
      <c r="AU305" s="18" t="s">
        <v>83</v>
      </c>
    </row>
    <row r="306" spans="2:65" s="1" customFormat="1" ht="24.2" customHeight="1">
      <c r="B306" s="33"/>
      <c r="C306" s="132" t="s">
        <v>412</v>
      </c>
      <c r="D306" s="132" t="s">
        <v>148</v>
      </c>
      <c r="E306" s="133" t="s">
        <v>413</v>
      </c>
      <c r="F306" s="134" t="s">
        <v>414</v>
      </c>
      <c r="G306" s="135" t="s">
        <v>387</v>
      </c>
      <c r="H306" s="136">
        <v>13.103999999999999</v>
      </c>
      <c r="I306" s="137"/>
      <c r="J306" s="138">
        <f>ROUND(I306*H306,2)</f>
        <v>0</v>
      </c>
      <c r="K306" s="134" t="s">
        <v>152</v>
      </c>
      <c r="L306" s="33"/>
      <c r="M306" s="139" t="s">
        <v>19</v>
      </c>
      <c r="N306" s="140" t="s">
        <v>45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153</v>
      </c>
      <c r="AT306" s="143" t="s">
        <v>148</v>
      </c>
      <c r="AU306" s="143" t="s">
        <v>83</v>
      </c>
      <c r="AY306" s="18" t="s">
        <v>146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8" t="s">
        <v>81</v>
      </c>
      <c r="BK306" s="144">
        <f>ROUND(I306*H306,2)</f>
        <v>0</v>
      </c>
      <c r="BL306" s="18" t="s">
        <v>153</v>
      </c>
      <c r="BM306" s="143" t="s">
        <v>415</v>
      </c>
    </row>
    <row r="307" spans="2:65" s="1" customFormat="1" ht="11.25">
      <c r="B307" s="33"/>
      <c r="D307" s="145" t="s">
        <v>155</v>
      </c>
      <c r="F307" s="146" t="s">
        <v>416</v>
      </c>
      <c r="I307" s="147"/>
      <c r="L307" s="33"/>
      <c r="M307" s="148"/>
      <c r="T307" s="54"/>
      <c r="AT307" s="18" t="s">
        <v>155</v>
      </c>
      <c r="AU307" s="18" t="s">
        <v>83</v>
      </c>
    </row>
    <row r="308" spans="2:65" s="1" customFormat="1" ht="24.2" customHeight="1">
      <c r="B308" s="33"/>
      <c r="C308" s="132" t="s">
        <v>417</v>
      </c>
      <c r="D308" s="132" t="s">
        <v>148</v>
      </c>
      <c r="E308" s="133" t="s">
        <v>418</v>
      </c>
      <c r="F308" s="134" t="s">
        <v>419</v>
      </c>
      <c r="G308" s="135" t="s">
        <v>387</v>
      </c>
      <c r="H308" s="136">
        <v>13.545</v>
      </c>
      <c r="I308" s="137"/>
      <c r="J308" s="138">
        <f>ROUND(I308*H308,2)</f>
        <v>0</v>
      </c>
      <c r="K308" s="134" t="s">
        <v>152</v>
      </c>
      <c r="L308" s="33"/>
      <c r="M308" s="139" t="s">
        <v>19</v>
      </c>
      <c r="N308" s="140" t="s">
        <v>45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153</v>
      </c>
      <c r="AT308" s="143" t="s">
        <v>148</v>
      </c>
      <c r="AU308" s="143" t="s">
        <v>83</v>
      </c>
      <c r="AY308" s="18" t="s">
        <v>146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8" t="s">
        <v>81</v>
      </c>
      <c r="BK308" s="144">
        <f>ROUND(I308*H308,2)</f>
        <v>0</v>
      </c>
      <c r="BL308" s="18" t="s">
        <v>153</v>
      </c>
      <c r="BM308" s="143" t="s">
        <v>420</v>
      </c>
    </row>
    <row r="309" spans="2:65" s="1" customFormat="1" ht="11.25">
      <c r="B309" s="33"/>
      <c r="D309" s="145" t="s">
        <v>155</v>
      </c>
      <c r="F309" s="146" t="s">
        <v>421</v>
      </c>
      <c r="I309" s="147"/>
      <c r="L309" s="33"/>
      <c r="M309" s="148"/>
      <c r="T309" s="54"/>
      <c r="AT309" s="18" t="s">
        <v>155</v>
      </c>
      <c r="AU309" s="18" t="s">
        <v>83</v>
      </c>
    </row>
    <row r="310" spans="2:65" s="13" customFormat="1" ht="11.25">
      <c r="B310" s="156"/>
      <c r="D310" s="150" t="s">
        <v>157</v>
      </c>
      <c r="E310" s="157" t="s">
        <v>19</v>
      </c>
      <c r="F310" s="158" t="s">
        <v>422</v>
      </c>
      <c r="H310" s="159">
        <v>52.387999999999998</v>
      </c>
      <c r="I310" s="160"/>
      <c r="L310" s="156"/>
      <c r="M310" s="161"/>
      <c r="T310" s="162"/>
      <c r="AT310" s="157" t="s">
        <v>157</v>
      </c>
      <c r="AU310" s="157" t="s">
        <v>83</v>
      </c>
      <c r="AV310" s="13" t="s">
        <v>83</v>
      </c>
      <c r="AW310" s="13" t="s">
        <v>35</v>
      </c>
      <c r="AX310" s="13" t="s">
        <v>74</v>
      </c>
      <c r="AY310" s="157" t="s">
        <v>146</v>
      </c>
    </row>
    <row r="311" spans="2:65" s="13" customFormat="1" ht="11.25">
      <c r="B311" s="156"/>
      <c r="D311" s="150" t="s">
        <v>157</v>
      </c>
      <c r="E311" s="157" t="s">
        <v>19</v>
      </c>
      <c r="F311" s="158" t="s">
        <v>423</v>
      </c>
      <c r="H311" s="159">
        <v>-8.6769999999999996</v>
      </c>
      <c r="I311" s="160"/>
      <c r="L311" s="156"/>
      <c r="M311" s="161"/>
      <c r="T311" s="162"/>
      <c r="AT311" s="157" t="s">
        <v>157</v>
      </c>
      <c r="AU311" s="157" t="s">
        <v>83</v>
      </c>
      <c r="AV311" s="13" t="s">
        <v>83</v>
      </c>
      <c r="AW311" s="13" t="s">
        <v>35</v>
      </c>
      <c r="AX311" s="13" t="s">
        <v>74</v>
      </c>
      <c r="AY311" s="157" t="s">
        <v>146</v>
      </c>
    </row>
    <row r="312" spans="2:65" s="13" customFormat="1" ht="11.25">
      <c r="B312" s="156"/>
      <c r="D312" s="150" t="s">
        <v>157</v>
      </c>
      <c r="E312" s="157" t="s">
        <v>19</v>
      </c>
      <c r="F312" s="158" t="s">
        <v>424</v>
      </c>
      <c r="H312" s="159">
        <v>-17.062000000000001</v>
      </c>
      <c r="I312" s="160"/>
      <c r="L312" s="156"/>
      <c r="M312" s="161"/>
      <c r="T312" s="162"/>
      <c r="AT312" s="157" t="s">
        <v>157</v>
      </c>
      <c r="AU312" s="157" t="s">
        <v>83</v>
      </c>
      <c r="AV312" s="13" t="s">
        <v>83</v>
      </c>
      <c r="AW312" s="13" t="s">
        <v>35</v>
      </c>
      <c r="AX312" s="13" t="s">
        <v>74</v>
      </c>
      <c r="AY312" s="157" t="s">
        <v>146</v>
      </c>
    </row>
    <row r="313" spans="2:65" s="13" customFormat="1" ht="11.25">
      <c r="B313" s="156"/>
      <c r="D313" s="150" t="s">
        <v>157</v>
      </c>
      <c r="E313" s="157" t="s">
        <v>19</v>
      </c>
      <c r="F313" s="158" t="s">
        <v>425</v>
      </c>
      <c r="H313" s="159">
        <v>-13.103999999999999</v>
      </c>
      <c r="I313" s="160"/>
      <c r="L313" s="156"/>
      <c r="M313" s="161"/>
      <c r="T313" s="162"/>
      <c r="AT313" s="157" t="s">
        <v>157</v>
      </c>
      <c r="AU313" s="157" t="s">
        <v>83</v>
      </c>
      <c r="AV313" s="13" t="s">
        <v>83</v>
      </c>
      <c r="AW313" s="13" t="s">
        <v>35</v>
      </c>
      <c r="AX313" s="13" t="s">
        <v>74</v>
      </c>
      <c r="AY313" s="157" t="s">
        <v>146</v>
      </c>
    </row>
    <row r="314" spans="2:65" s="14" customFormat="1" ht="11.25">
      <c r="B314" s="163"/>
      <c r="D314" s="150" t="s">
        <v>157</v>
      </c>
      <c r="E314" s="164" t="s">
        <v>19</v>
      </c>
      <c r="F314" s="165" t="s">
        <v>160</v>
      </c>
      <c r="H314" s="166">
        <v>13.545</v>
      </c>
      <c r="I314" s="167"/>
      <c r="L314" s="163"/>
      <c r="M314" s="168"/>
      <c r="T314" s="169"/>
      <c r="AT314" s="164" t="s">
        <v>157</v>
      </c>
      <c r="AU314" s="164" t="s">
        <v>83</v>
      </c>
      <c r="AV314" s="14" t="s">
        <v>153</v>
      </c>
      <c r="AW314" s="14" t="s">
        <v>35</v>
      </c>
      <c r="AX314" s="14" t="s">
        <v>81</v>
      </c>
      <c r="AY314" s="164" t="s">
        <v>146</v>
      </c>
    </row>
    <row r="315" spans="2:65" s="11" customFormat="1" ht="25.9" customHeight="1">
      <c r="B315" s="120"/>
      <c r="D315" s="121" t="s">
        <v>73</v>
      </c>
      <c r="E315" s="122" t="s">
        <v>426</v>
      </c>
      <c r="F315" s="122" t="s">
        <v>427</v>
      </c>
      <c r="I315" s="123"/>
      <c r="J315" s="124">
        <f>BK315</f>
        <v>0</v>
      </c>
      <c r="L315" s="120"/>
      <c r="M315" s="125"/>
      <c r="P315" s="126">
        <f>P316+P327+P358+P376+P382+P397</f>
        <v>0</v>
      </c>
      <c r="R315" s="126">
        <f>R316+R327+R358+R376+R382+R397</f>
        <v>0.94796000000000002</v>
      </c>
      <c r="T315" s="127">
        <f>T316+T327+T358+T376+T382+T397</f>
        <v>1.5981936000000001</v>
      </c>
      <c r="AR315" s="121" t="s">
        <v>83</v>
      </c>
      <c r="AT315" s="128" t="s">
        <v>73</v>
      </c>
      <c r="AU315" s="128" t="s">
        <v>74</v>
      </c>
      <c r="AY315" s="121" t="s">
        <v>146</v>
      </c>
      <c r="BK315" s="129">
        <f>BK316+BK327+BK358+BK376+BK382+BK397</f>
        <v>0</v>
      </c>
    </row>
    <row r="316" spans="2:65" s="11" customFormat="1" ht="22.9" customHeight="1">
      <c r="B316" s="120"/>
      <c r="D316" s="121" t="s">
        <v>73</v>
      </c>
      <c r="E316" s="130" t="s">
        <v>428</v>
      </c>
      <c r="F316" s="130" t="s">
        <v>429</v>
      </c>
      <c r="I316" s="123"/>
      <c r="J316" s="131">
        <f>BK316</f>
        <v>0</v>
      </c>
      <c r="L316" s="120"/>
      <c r="M316" s="125"/>
      <c r="P316" s="126">
        <f>SUM(P317:P326)</f>
        <v>0</v>
      </c>
      <c r="R316" s="126">
        <f>SUM(R317:R326)</f>
        <v>0</v>
      </c>
      <c r="T316" s="127">
        <f>SUM(T317:T326)</f>
        <v>0.19117599999999998</v>
      </c>
      <c r="AR316" s="121" t="s">
        <v>83</v>
      </c>
      <c r="AT316" s="128" t="s">
        <v>73</v>
      </c>
      <c r="AU316" s="128" t="s">
        <v>81</v>
      </c>
      <c r="AY316" s="121" t="s">
        <v>146</v>
      </c>
      <c r="BK316" s="129">
        <f>SUM(BK317:BK326)</f>
        <v>0</v>
      </c>
    </row>
    <row r="317" spans="2:65" s="1" customFormat="1" ht="16.5" customHeight="1">
      <c r="B317" s="33"/>
      <c r="C317" s="132" t="s">
        <v>430</v>
      </c>
      <c r="D317" s="132" t="s">
        <v>148</v>
      </c>
      <c r="E317" s="133" t="s">
        <v>431</v>
      </c>
      <c r="F317" s="134" t="s">
        <v>432</v>
      </c>
      <c r="G317" s="135" t="s">
        <v>214</v>
      </c>
      <c r="H317" s="136">
        <v>47.793999999999997</v>
      </c>
      <c r="I317" s="137"/>
      <c r="J317" s="138">
        <f>ROUND(I317*H317,2)</f>
        <v>0</v>
      </c>
      <c r="K317" s="134" t="s">
        <v>152</v>
      </c>
      <c r="L317" s="33"/>
      <c r="M317" s="139" t="s">
        <v>19</v>
      </c>
      <c r="N317" s="140" t="s">
        <v>45</v>
      </c>
      <c r="P317" s="141">
        <f>O317*H317</f>
        <v>0</v>
      </c>
      <c r="Q317" s="141">
        <v>0</v>
      </c>
      <c r="R317" s="141">
        <f>Q317*H317</f>
        <v>0</v>
      </c>
      <c r="S317" s="141">
        <v>4.0000000000000001E-3</v>
      </c>
      <c r="T317" s="142">
        <f>S317*H317</f>
        <v>0.19117599999999998</v>
      </c>
      <c r="AR317" s="143" t="s">
        <v>258</v>
      </c>
      <c r="AT317" s="143" t="s">
        <v>148</v>
      </c>
      <c r="AU317" s="143" t="s">
        <v>83</v>
      </c>
      <c r="AY317" s="18" t="s">
        <v>146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8" t="s">
        <v>81</v>
      </c>
      <c r="BK317" s="144">
        <f>ROUND(I317*H317,2)</f>
        <v>0</v>
      </c>
      <c r="BL317" s="18" t="s">
        <v>258</v>
      </c>
      <c r="BM317" s="143" t="s">
        <v>433</v>
      </c>
    </row>
    <row r="318" spans="2:65" s="1" customFormat="1" ht="11.25">
      <c r="B318" s="33"/>
      <c r="D318" s="145" t="s">
        <v>155</v>
      </c>
      <c r="F318" s="146" t="s">
        <v>434</v>
      </c>
      <c r="I318" s="147"/>
      <c r="L318" s="33"/>
      <c r="M318" s="148"/>
      <c r="T318" s="54"/>
      <c r="AT318" s="18" t="s">
        <v>155</v>
      </c>
      <c r="AU318" s="18" t="s">
        <v>83</v>
      </c>
    </row>
    <row r="319" spans="2:65" s="12" customFormat="1" ht="11.25">
      <c r="B319" s="149"/>
      <c r="D319" s="150" t="s">
        <v>157</v>
      </c>
      <c r="E319" s="151" t="s">
        <v>19</v>
      </c>
      <c r="F319" s="152" t="s">
        <v>158</v>
      </c>
      <c r="H319" s="151" t="s">
        <v>19</v>
      </c>
      <c r="I319" s="153"/>
      <c r="L319" s="149"/>
      <c r="M319" s="154"/>
      <c r="T319" s="155"/>
      <c r="AT319" s="151" t="s">
        <v>157</v>
      </c>
      <c r="AU319" s="151" t="s">
        <v>83</v>
      </c>
      <c r="AV319" s="12" t="s">
        <v>81</v>
      </c>
      <c r="AW319" s="12" t="s">
        <v>35</v>
      </c>
      <c r="AX319" s="12" t="s">
        <v>74</v>
      </c>
      <c r="AY319" s="151" t="s">
        <v>146</v>
      </c>
    </row>
    <row r="320" spans="2:65" s="13" customFormat="1" ht="11.25">
      <c r="B320" s="156"/>
      <c r="D320" s="150" t="s">
        <v>157</v>
      </c>
      <c r="E320" s="157" t="s">
        <v>19</v>
      </c>
      <c r="F320" s="158" t="s">
        <v>435</v>
      </c>
      <c r="H320" s="159">
        <v>17.899999999999999</v>
      </c>
      <c r="I320" s="160"/>
      <c r="L320" s="156"/>
      <c r="M320" s="161"/>
      <c r="T320" s="162"/>
      <c r="AT320" s="157" t="s">
        <v>157</v>
      </c>
      <c r="AU320" s="157" t="s">
        <v>83</v>
      </c>
      <c r="AV320" s="13" t="s">
        <v>83</v>
      </c>
      <c r="AW320" s="13" t="s">
        <v>35</v>
      </c>
      <c r="AX320" s="13" t="s">
        <v>74</v>
      </c>
      <c r="AY320" s="157" t="s">
        <v>146</v>
      </c>
    </row>
    <row r="321" spans="2:65" s="13" customFormat="1" ht="11.25">
      <c r="B321" s="156"/>
      <c r="D321" s="150" t="s">
        <v>157</v>
      </c>
      <c r="E321" s="157" t="s">
        <v>19</v>
      </c>
      <c r="F321" s="158" t="s">
        <v>436</v>
      </c>
      <c r="H321" s="159">
        <v>17.899999999999999</v>
      </c>
      <c r="I321" s="160"/>
      <c r="L321" s="156"/>
      <c r="M321" s="161"/>
      <c r="T321" s="162"/>
      <c r="AT321" s="157" t="s">
        <v>157</v>
      </c>
      <c r="AU321" s="157" t="s">
        <v>83</v>
      </c>
      <c r="AV321" s="13" t="s">
        <v>83</v>
      </c>
      <c r="AW321" s="13" t="s">
        <v>35</v>
      </c>
      <c r="AX321" s="13" t="s">
        <v>74</v>
      </c>
      <c r="AY321" s="157" t="s">
        <v>146</v>
      </c>
    </row>
    <row r="322" spans="2:65" s="13" customFormat="1" ht="11.25">
      <c r="B322" s="156"/>
      <c r="D322" s="150" t="s">
        <v>157</v>
      </c>
      <c r="E322" s="157" t="s">
        <v>19</v>
      </c>
      <c r="F322" s="158" t="s">
        <v>437</v>
      </c>
      <c r="H322" s="159">
        <v>1.74</v>
      </c>
      <c r="I322" s="160"/>
      <c r="L322" s="156"/>
      <c r="M322" s="161"/>
      <c r="T322" s="162"/>
      <c r="AT322" s="157" t="s">
        <v>157</v>
      </c>
      <c r="AU322" s="157" t="s">
        <v>83</v>
      </c>
      <c r="AV322" s="13" t="s">
        <v>83</v>
      </c>
      <c r="AW322" s="13" t="s">
        <v>35</v>
      </c>
      <c r="AX322" s="13" t="s">
        <v>74</v>
      </c>
      <c r="AY322" s="157" t="s">
        <v>146</v>
      </c>
    </row>
    <row r="323" spans="2:65" s="13" customFormat="1" ht="11.25">
      <c r="B323" s="156"/>
      <c r="D323" s="150" t="s">
        <v>157</v>
      </c>
      <c r="E323" s="157" t="s">
        <v>19</v>
      </c>
      <c r="F323" s="158" t="s">
        <v>438</v>
      </c>
      <c r="H323" s="159">
        <v>3.444</v>
      </c>
      <c r="I323" s="160"/>
      <c r="L323" s="156"/>
      <c r="M323" s="161"/>
      <c r="T323" s="162"/>
      <c r="AT323" s="157" t="s">
        <v>157</v>
      </c>
      <c r="AU323" s="157" t="s">
        <v>83</v>
      </c>
      <c r="AV323" s="13" t="s">
        <v>83</v>
      </c>
      <c r="AW323" s="13" t="s">
        <v>35</v>
      </c>
      <c r="AX323" s="13" t="s">
        <v>74</v>
      </c>
      <c r="AY323" s="157" t="s">
        <v>146</v>
      </c>
    </row>
    <row r="324" spans="2:65" s="13" customFormat="1" ht="11.25">
      <c r="B324" s="156"/>
      <c r="D324" s="150" t="s">
        <v>157</v>
      </c>
      <c r="E324" s="157" t="s">
        <v>19</v>
      </c>
      <c r="F324" s="158" t="s">
        <v>439</v>
      </c>
      <c r="H324" s="159">
        <v>3.48</v>
      </c>
      <c r="I324" s="160"/>
      <c r="L324" s="156"/>
      <c r="M324" s="161"/>
      <c r="T324" s="162"/>
      <c r="AT324" s="157" t="s">
        <v>157</v>
      </c>
      <c r="AU324" s="157" t="s">
        <v>83</v>
      </c>
      <c r="AV324" s="13" t="s">
        <v>83</v>
      </c>
      <c r="AW324" s="13" t="s">
        <v>35</v>
      </c>
      <c r="AX324" s="13" t="s">
        <v>74</v>
      </c>
      <c r="AY324" s="157" t="s">
        <v>146</v>
      </c>
    </row>
    <row r="325" spans="2:65" s="13" customFormat="1" ht="11.25">
      <c r="B325" s="156"/>
      <c r="D325" s="150" t="s">
        <v>157</v>
      </c>
      <c r="E325" s="157" t="s">
        <v>19</v>
      </c>
      <c r="F325" s="158" t="s">
        <v>440</v>
      </c>
      <c r="H325" s="159">
        <v>3.33</v>
      </c>
      <c r="I325" s="160"/>
      <c r="L325" s="156"/>
      <c r="M325" s="161"/>
      <c r="T325" s="162"/>
      <c r="AT325" s="157" t="s">
        <v>157</v>
      </c>
      <c r="AU325" s="157" t="s">
        <v>83</v>
      </c>
      <c r="AV325" s="13" t="s">
        <v>83</v>
      </c>
      <c r="AW325" s="13" t="s">
        <v>35</v>
      </c>
      <c r="AX325" s="13" t="s">
        <v>74</v>
      </c>
      <c r="AY325" s="157" t="s">
        <v>146</v>
      </c>
    </row>
    <row r="326" spans="2:65" s="14" customFormat="1" ht="11.25">
      <c r="B326" s="163"/>
      <c r="D326" s="150" t="s">
        <v>157</v>
      </c>
      <c r="E326" s="164" t="s">
        <v>19</v>
      </c>
      <c r="F326" s="165" t="s">
        <v>160</v>
      </c>
      <c r="H326" s="166">
        <v>47.793999999999997</v>
      </c>
      <c r="I326" s="167"/>
      <c r="L326" s="163"/>
      <c r="M326" s="168"/>
      <c r="T326" s="169"/>
      <c r="AT326" s="164" t="s">
        <v>157</v>
      </c>
      <c r="AU326" s="164" t="s">
        <v>83</v>
      </c>
      <c r="AV326" s="14" t="s">
        <v>153</v>
      </c>
      <c r="AW326" s="14" t="s">
        <v>35</v>
      </c>
      <c r="AX326" s="14" t="s">
        <v>81</v>
      </c>
      <c r="AY326" s="164" t="s">
        <v>146</v>
      </c>
    </row>
    <row r="327" spans="2:65" s="11" customFormat="1" ht="22.9" customHeight="1">
      <c r="B327" s="120"/>
      <c r="D327" s="121" t="s">
        <v>73</v>
      </c>
      <c r="E327" s="130" t="s">
        <v>441</v>
      </c>
      <c r="F327" s="130" t="s">
        <v>442</v>
      </c>
      <c r="I327" s="123"/>
      <c r="J327" s="131">
        <f>BK327</f>
        <v>0</v>
      </c>
      <c r="L327" s="120"/>
      <c r="M327" s="125"/>
      <c r="P327" s="126">
        <f>SUM(P328:P357)</f>
        <v>0</v>
      </c>
      <c r="R327" s="126">
        <f>SUM(R328:R357)</f>
        <v>0</v>
      </c>
      <c r="T327" s="127">
        <f>SUM(T328:T357)</f>
        <v>0.30388000000000004</v>
      </c>
      <c r="AR327" s="121" t="s">
        <v>83</v>
      </c>
      <c r="AT327" s="128" t="s">
        <v>73</v>
      </c>
      <c r="AU327" s="128" t="s">
        <v>81</v>
      </c>
      <c r="AY327" s="121" t="s">
        <v>146</v>
      </c>
      <c r="BK327" s="129">
        <f>SUM(BK328:BK357)</f>
        <v>0</v>
      </c>
    </row>
    <row r="328" spans="2:65" s="1" customFormat="1" ht="16.5" customHeight="1">
      <c r="B328" s="33"/>
      <c r="C328" s="132" t="s">
        <v>443</v>
      </c>
      <c r="D328" s="132" t="s">
        <v>148</v>
      </c>
      <c r="E328" s="133" t="s">
        <v>444</v>
      </c>
      <c r="F328" s="134" t="s">
        <v>445</v>
      </c>
      <c r="G328" s="135" t="s">
        <v>446</v>
      </c>
      <c r="H328" s="136">
        <v>2</v>
      </c>
      <c r="I328" s="137"/>
      <c r="J328" s="138">
        <f>ROUND(I328*H328,2)</f>
        <v>0</v>
      </c>
      <c r="K328" s="134" t="s">
        <v>152</v>
      </c>
      <c r="L328" s="33"/>
      <c r="M328" s="139" t="s">
        <v>19</v>
      </c>
      <c r="N328" s="140" t="s">
        <v>45</v>
      </c>
      <c r="P328" s="141">
        <f>O328*H328</f>
        <v>0</v>
      </c>
      <c r="Q328" s="141">
        <v>0</v>
      </c>
      <c r="R328" s="141">
        <f>Q328*H328</f>
        <v>0</v>
      </c>
      <c r="S328" s="141">
        <v>1.933E-2</v>
      </c>
      <c r="T328" s="142">
        <f>S328*H328</f>
        <v>3.866E-2</v>
      </c>
      <c r="AR328" s="143" t="s">
        <v>258</v>
      </c>
      <c r="AT328" s="143" t="s">
        <v>148</v>
      </c>
      <c r="AU328" s="143" t="s">
        <v>83</v>
      </c>
      <c r="AY328" s="18" t="s">
        <v>146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8" t="s">
        <v>81</v>
      </c>
      <c r="BK328" s="144">
        <f>ROUND(I328*H328,2)</f>
        <v>0</v>
      </c>
      <c r="BL328" s="18" t="s">
        <v>258</v>
      </c>
      <c r="BM328" s="143" t="s">
        <v>447</v>
      </c>
    </row>
    <row r="329" spans="2:65" s="1" customFormat="1" ht="11.25">
      <c r="B329" s="33"/>
      <c r="D329" s="145" t="s">
        <v>155</v>
      </c>
      <c r="F329" s="146" t="s">
        <v>448</v>
      </c>
      <c r="I329" s="147"/>
      <c r="L329" s="33"/>
      <c r="M329" s="148"/>
      <c r="T329" s="54"/>
      <c r="AT329" s="18" t="s">
        <v>155</v>
      </c>
      <c r="AU329" s="18" t="s">
        <v>83</v>
      </c>
    </row>
    <row r="330" spans="2:65" s="12" customFormat="1" ht="11.25">
      <c r="B330" s="149"/>
      <c r="D330" s="150" t="s">
        <v>157</v>
      </c>
      <c r="E330" s="151" t="s">
        <v>19</v>
      </c>
      <c r="F330" s="152" t="s">
        <v>158</v>
      </c>
      <c r="H330" s="151" t="s">
        <v>19</v>
      </c>
      <c r="I330" s="153"/>
      <c r="L330" s="149"/>
      <c r="M330" s="154"/>
      <c r="T330" s="155"/>
      <c r="AT330" s="151" t="s">
        <v>157</v>
      </c>
      <c r="AU330" s="151" t="s">
        <v>83</v>
      </c>
      <c r="AV330" s="12" t="s">
        <v>81</v>
      </c>
      <c r="AW330" s="12" t="s">
        <v>35</v>
      </c>
      <c r="AX330" s="12" t="s">
        <v>74</v>
      </c>
      <c r="AY330" s="151" t="s">
        <v>146</v>
      </c>
    </row>
    <row r="331" spans="2:65" s="13" customFormat="1" ht="11.25">
      <c r="B331" s="156"/>
      <c r="D331" s="150" t="s">
        <v>157</v>
      </c>
      <c r="E331" s="157" t="s">
        <v>19</v>
      </c>
      <c r="F331" s="158" t="s">
        <v>449</v>
      </c>
      <c r="H331" s="159">
        <v>2</v>
      </c>
      <c r="I331" s="160"/>
      <c r="L331" s="156"/>
      <c r="M331" s="161"/>
      <c r="T331" s="162"/>
      <c r="AT331" s="157" t="s">
        <v>157</v>
      </c>
      <c r="AU331" s="157" t="s">
        <v>83</v>
      </c>
      <c r="AV331" s="13" t="s">
        <v>83</v>
      </c>
      <c r="AW331" s="13" t="s">
        <v>35</v>
      </c>
      <c r="AX331" s="13" t="s">
        <v>74</v>
      </c>
      <c r="AY331" s="157" t="s">
        <v>146</v>
      </c>
    </row>
    <row r="332" spans="2:65" s="14" customFormat="1" ht="11.25">
      <c r="B332" s="163"/>
      <c r="D332" s="150" t="s">
        <v>157</v>
      </c>
      <c r="E332" s="164" t="s">
        <v>19</v>
      </c>
      <c r="F332" s="165" t="s">
        <v>160</v>
      </c>
      <c r="H332" s="166">
        <v>2</v>
      </c>
      <c r="I332" s="167"/>
      <c r="L332" s="163"/>
      <c r="M332" s="168"/>
      <c r="T332" s="169"/>
      <c r="AT332" s="164" t="s">
        <v>157</v>
      </c>
      <c r="AU332" s="164" t="s">
        <v>83</v>
      </c>
      <c r="AV332" s="14" t="s">
        <v>153</v>
      </c>
      <c r="AW332" s="14" t="s">
        <v>35</v>
      </c>
      <c r="AX332" s="14" t="s">
        <v>81</v>
      </c>
      <c r="AY332" s="164" t="s">
        <v>146</v>
      </c>
    </row>
    <row r="333" spans="2:65" s="1" customFormat="1" ht="16.5" customHeight="1">
      <c r="B333" s="33"/>
      <c r="C333" s="132" t="s">
        <v>450</v>
      </c>
      <c r="D333" s="132" t="s">
        <v>148</v>
      </c>
      <c r="E333" s="133" t="s">
        <v>451</v>
      </c>
      <c r="F333" s="134" t="s">
        <v>452</v>
      </c>
      <c r="G333" s="135" t="s">
        <v>446</v>
      </c>
      <c r="H333" s="136">
        <v>1</v>
      </c>
      <c r="I333" s="137"/>
      <c r="J333" s="138">
        <f>ROUND(I333*H333,2)</f>
        <v>0</v>
      </c>
      <c r="K333" s="134" t="s">
        <v>152</v>
      </c>
      <c r="L333" s="33"/>
      <c r="M333" s="139" t="s">
        <v>19</v>
      </c>
      <c r="N333" s="140" t="s">
        <v>45</v>
      </c>
      <c r="P333" s="141">
        <f>O333*H333</f>
        <v>0</v>
      </c>
      <c r="Q333" s="141">
        <v>0</v>
      </c>
      <c r="R333" s="141">
        <f>Q333*H333</f>
        <v>0</v>
      </c>
      <c r="S333" s="141">
        <v>3.968E-2</v>
      </c>
      <c r="T333" s="142">
        <f>S333*H333</f>
        <v>3.968E-2</v>
      </c>
      <c r="AR333" s="143" t="s">
        <v>258</v>
      </c>
      <c r="AT333" s="143" t="s">
        <v>148</v>
      </c>
      <c r="AU333" s="143" t="s">
        <v>83</v>
      </c>
      <c r="AY333" s="18" t="s">
        <v>146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8" t="s">
        <v>81</v>
      </c>
      <c r="BK333" s="144">
        <f>ROUND(I333*H333,2)</f>
        <v>0</v>
      </c>
      <c r="BL333" s="18" t="s">
        <v>258</v>
      </c>
      <c r="BM333" s="143" t="s">
        <v>453</v>
      </c>
    </row>
    <row r="334" spans="2:65" s="1" customFormat="1" ht="11.25">
      <c r="B334" s="33"/>
      <c r="D334" s="145" t="s">
        <v>155</v>
      </c>
      <c r="F334" s="146" t="s">
        <v>454</v>
      </c>
      <c r="I334" s="147"/>
      <c r="L334" s="33"/>
      <c r="M334" s="148"/>
      <c r="T334" s="54"/>
      <c r="AT334" s="18" t="s">
        <v>155</v>
      </c>
      <c r="AU334" s="18" t="s">
        <v>83</v>
      </c>
    </row>
    <row r="335" spans="2:65" s="12" customFormat="1" ht="11.25">
      <c r="B335" s="149"/>
      <c r="D335" s="150" t="s">
        <v>157</v>
      </c>
      <c r="E335" s="151" t="s">
        <v>19</v>
      </c>
      <c r="F335" s="152" t="s">
        <v>158</v>
      </c>
      <c r="H335" s="151" t="s">
        <v>19</v>
      </c>
      <c r="I335" s="153"/>
      <c r="L335" s="149"/>
      <c r="M335" s="154"/>
      <c r="T335" s="155"/>
      <c r="AT335" s="151" t="s">
        <v>157</v>
      </c>
      <c r="AU335" s="151" t="s">
        <v>83</v>
      </c>
      <c r="AV335" s="12" t="s">
        <v>81</v>
      </c>
      <c r="AW335" s="12" t="s">
        <v>35</v>
      </c>
      <c r="AX335" s="12" t="s">
        <v>74</v>
      </c>
      <c r="AY335" s="151" t="s">
        <v>146</v>
      </c>
    </row>
    <row r="336" spans="2:65" s="13" customFormat="1" ht="11.25">
      <c r="B336" s="156"/>
      <c r="D336" s="150" t="s">
        <v>157</v>
      </c>
      <c r="E336" s="157" t="s">
        <v>19</v>
      </c>
      <c r="F336" s="158" t="s">
        <v>455</v>
      </c>
      <c r="H336" s="159">
        <v>1</v>
      </c>
      <c r="I336" s="160"/>
      <c r="L336" s="156"/>
      <c r="M336" s="161"/>
      <c r="T336" s="162"/>
      <c r="AT336" s="157" t="s">
        <v>157</v>
      </c>
      <c r="AU336" s="157" t="s">
        <v>83</v>
      </c>
      <c r="AV336" s="13" t="s">
        <v>83</v>
      </c>
      <c r="AW336" s="13" t="s">
        <v>35</v>
      </c>
      <c r="AX336" s="13" t="s">
        <v>74</v>
      </c>
      <c r="AY336" s="157" t="s">
        <v>146</v>
      </c>
    </row>
    <row r="337" spans="2:65" s="14" customFormat="1" ht="11.25">
      <c r="B337" s="163"/>
      <c r="D337" s="150" t="s">
        <v>157</v>
      </c>
      <c r="E337" s="164" t="s">
        <v>19</v>
      </c>
      <c r="F337" s="165" t="s">
        <v>160</v>
      </c>
      <c r="H337" s="166">
        <v>1</v>
      </c>
      <c r="I337" s="167"/>
      <c r="L337" s="163"/>
      <c r="M337" s="168"/>
      <c r="T337" s="169"/>
      <c r="AT337" s="164" t="s">
        <v>157</v>
      </c>
      <c r="AU337" s="164" t="s">
        <v>83</v>
      </c>
      <c r="AV337" s="14" t="s">
        <v>153</v>
      </c>
      <c r="AW337" s="14" t="s">
        <v>35</v>
      </c>
      <c r="AX337" s="14" t="s">
        <v>81</v>
      </c>
      <c r="AY337" s="164" t="s">
        <v>146</v>
      </c>
    </row>
    <row r="338" spans="2:65" s="1" customFormat="1" ht="16.5" customHeight="1">
      <c r="B338" s="33"/>
      <c r="C338" s="132" t="s">
        <v>456</v>
      </c>
      <c r="D338" s="132" t="s">
        <v>148</v>
      </c>
      <c r="E338" s="133" t="s">
        <v>457</v>
      </c>
      <c r="F338" s="134" t="s">
        <v>458</v>
      </c>
      <c r="G338" s="135" t="s">
        <v>446</v>
      </c>
      <c r="H338" s="136">
        <v>9</v>
      </c>
      <c r="I338" s="137"/>
      <c r="J338" s="138">
        <f>ROUND(I338*H338,2)</f>
        <v>0</v>
      </c>
      <c r="K338" s="134" t="s">
        <v>152</v>
      </c>
      <c r="L338" s="33"/>
      <c r="M338" s="139" t="s">
        <v>19</v>
      </c>
      <c r="N338" s="140" t="s">
        <v>45</v>
      </c>
      <c r="P338" s="141">
        <f>O338*H338</f>
        <v>0</v>
      </c>
      <c r="Q338" s="141">
        <v>0</v>
      </c>
      <c r="R338" s="141">
        <f>Q338*H338</f>
        <v>0</v>
      </c>
      <c r="S338" s="141">
        <v>1.9460000000000002E-2</v>
      </c>
      <c r="T338" s="142">
        <f>S338*H338</f>
        <v>0.17514000000000002</v>
      </c>
      <c r="AR338" s="143" t="s">
        <v>258</v>
      </c>
      <c r="AT338" s="143" t="s">
        <v>148</v>
      </c>
      <c r="AU338" s="143" t="s">
        <v>83</v>
      </c>
      <c r="AY338" s="18" t="s">
        <v>146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8" t="s">
        <v>81</v>
      </c>
      <c r="BK338" s="144">
        <f>ROUND(I338*H338,2)</f>
        <v>0</v>
      </c>
      <c r="BL338" s="18" t="s">
        <v>258</v>
      </c>
      <c r="BM338" s="143" t="s">
        <v>459</v>
      </c>
    </row>
    <row r="339" spans="2:65" s="1" customFormat="1" ht="11.25">
      <c r="B339" s="33"/>
      <c r="D339" s="145" t="s">
        <v>155</v>
      </c>
      <c r="F339" s="146" t="s">
        <v>460</v>
      </c>
      <c r="I339" s="147"/>
      <c r="L339" s="33"/>
      <c r="M339" s="148"/>
      <c r="T339" s="54"/>
      <c r="AT339" s="18" t="s">
        <v>155</v>
      </c>
      <c r="AU339" s="18" t="s">
        <v>83</v>
      </c>
    </row>
    <row r="340" spans="2:65" s="12" customFormat="1" ht="11.25">
      <c r="B340" s="149"/>
      <c r="D340" s="150" t="s">
        <v>157</v>
      </c>
      <c r="E340" s="151" t="s">
        <v>19</v>
      </c>
      <c r="F340" s="152" t="s">
        <v>158</v>
      </c>
      <c r="H340" s="151" t="s">
        <v>19</v>
      </c>
      <c r="I340" s="153"/>
      <c r="L340" s="149"/>
      <c r="M340" s="154"/>
      <c r="T340" s="155"/>
      <c r="AT340" s="151" t="s">
        <v>157</v>
      </c>
      <c r="AU340" s="151" t="s">
        <v>83</v>
      </c>
      <c r="AV340" s="12" t="s">
        <v>81</v>
      </c>
      <c r="AW340" s="12" t="s">
        <v>35</v>
      </c>
      <c r="AX340" s="12" t="s">
        <v>74</v>
      </c>
      <c r="AY340" s="151" t="s">
        <v>146</v>
      </c>
    </row>
    <row r="341" spans="2:65" s="13" customFormat="1" ht="11.25">
      <c r="B341" s="156"/>
      <c r="D341" s="150" t="s">
        <v>157</v>
      </c>
      <c r="E341" s="157" t="s">
        <v>19</v>
      </c>
      <c r="F341" s="158" t="s">
        <v>449</v>
      </c>
      <c r="H341" s="159">
        <v>2</v>
      </c>
      <c r="I341" s="160"/>
      <c r="L341" s="156"/>
      <c r="M341" s="161"/>
      <c r="T341" s="162"/>
      <c r="AT341" s="157" t="s">
        <v>157</v>
      </c>
      <c r="AU341" s="157" t="s">
        <v>83</v>
      </c>
      <c r="AV341" s="13" t="s">
        <v>83</v>
      </c>
      <c r="AW341" s="13" t="s">
        <v>35</v>
      </c>
      <c r="AX341" s="13" t="s">
        <v>74</v>
      </c>
      <c r="AY341" s="157" t="s">
        <v>146</v>
      </c>
    </row>
    <row r="342" spans="2:65" s="13" customFormat="1" ht="11.25">
      <c r="B342" s="156"/>
      <c r="D342" s="150" t="s">
        <v>157</v>
      </c>
      <c r="E342" s="157" t="s">
        <v>19</v>
      </c>
      <c r="F342" s="158" t="s">
        <v>461</v>
      </c>
      <c r="H342" s="159">
        <v>3</v>
      </c>
      <c r="I342" s="160"/>
      <c r="L342" s="156"/>
      <c r="M342" s="161"/>
      <c r="T342" s="162"/>
      <c r="AT342" s="157" t="s">
        <v>157</v>
      </c>
      <c r="AU342" s="157" t="s">
        <v>83</v>
      </c>
      <c r="AV342" s="13" t="s">
        <v>83</v>
      </c>
      <c r="AW342" s="13" t="s">
        <v>35</v>
      </c>
      <c r="AX342" s="13" t="s">
        <v>74</v>
      </c>
      <c r="AY342" s="157" t="s">
        <v>146</v>
      </c>
    </row>
    <row r="343" spans="2:65" s="13" customFormat="1" ht="11.25">
      <c r="B343" s="156"/>
      <c r="D343" s="150" t="s">
        <v>157</v>
      </c>
      <c r="E343" s="157" t="s">
        <v>19</v>
      </c>
      <c r="F343" s="158" t="s">
        <v>462</v>
      </c>
      <c r="H343" s="159">
        <v>3</v>
      </c>
      <c r="I343" s="160"/>
      <c r="L343" s="156"/>
      <c r="M343" s="161"/>
      <c r="T343" s="162"/>
      <c r="AT343" s="157" t="s">
        <v>157</v>
      </c>
      <c r="AU343" s="157" t="s">
        <v>83</v>
      </c>
      <c r="AV343" s="13" t="s">
        <v>83</v>
      </c>
      <c r="AW343" s="13" t="s">
        <v>35</v>
      </c>
      <c r="AX343" s="13" t="s">
        <v>74</v>
      </c>
      <c r="AY343" s="157" t="s">
        <v>146</v>
      </c>
    </row>
    <row r="344" spans="2:65" s="13" customFormat="1" ht="11.25">
      <c r="B344" s="156"/>
      <c r="D344" s="150" t="s">
        <v>157</v>
      </c>
      <c r="E344" s="157" t="s">
        <v>19</v>
      </c>
      <c r="F344" s="158" t="s">
        <v>463</v>
      </c>
      <c r="H344" s="159">
        <v>1</v>
      </c>
      <c r="I344" s="160"/>
      <c r="L344" s="156"/>
      <c r="M344" s="161"/>
      <c r="T344" s="162"/>
      <c r="AT344" s="157" t="s">
        <v>157</v>
      </c>
      <c r="AU344" s="157" t="s">
        <v>83</v>
      </c>
      <c r="AV344" s="13" t="s">
        <v>83</v>
      </c>
      <c r="AW344" s="13" t="s">
        <v>35</v>
      </c>
      <c r="AX344" s="13" t="s">
        <v>74</v>
      </c>
      <c r="AY344" s="157" t="s">
        <v>146</v>
      </c>
    </row>
    <row r="345" spans="2:65" s="14" customFormat="1" ht="11.25">
      <c r="B345" s="163"/>
      <c r="D345" s="150" t="s">
        <v>157</v>
      </c>
      <c r="E345" s="164" t="s">
        <v>19</v>
      </c>
      <c r="F345" s="165" t="s">
        <v>160</v>
      </c>
      <c r="H345" s="166">
        <v>9</v>
      </c>
      <c r="I345" s="167"/>
      <c r="L345" s="163"/>
      <c r="M345" s="168"/>
      <c r="T345" s="169"/>
      <c r="AT345" s="164" t="s">
        <v>157</v>
      </c>
      <c r="AU345" s="164" t="s">
        <v>83</v>
      </c>
      <c r="AV345" s="14" t="s">
        <v>153</v>
      </c>
      <c r="AW345" s="14" t="s">
        <v>35</v>
      </c>
      <c r="AX345" s="14" t="s">
        <v>81</v>
      </c>
      <c r="AY345" s="164" t="s">
        <v>146</v>
      </c>
    </row>
    <row r="346" spans="2:65" s="1" customFormat="1" ht="16.5" customHeight="1">
      <c r="B346" s="33"/>
      <c r="C346" s="132" t="s">
        <v>464</v>
      </c>
      <c r="D346" s="132" t="s">
        <v>148</v>
      </c>
      <c r="E346" s="133" t="s">
        <v>465</v>
      </c>
      <c r="F346" s="134" t="s">
        <v>466</v>
      </c>
      <c r="G346" s="135" t="s">
        <v>446</v>
      </c>
      <c r="H346" s="136">
        <v>11</v>
      </c>
      <c r="I346" s="137"/>
      <c r="J346" s="138">
        <f>ROUND(I346*H346,2)</f>
        <v>0</v>
      </c>
      <c r="K346" s="134" t="s">
        <v>152</v>
      </c>
      <c r="L346" s="33"/>
      <c r="M346" s="139" t="s">
        <v>19</v>
      </c>
      <c r="N346" s="140" t="s">
        <v>45</v>
      </c>
      <c r="P346" s="141">
        <f>O346*H346</f>
        <v>0</v>
      </c>
      <c r="Q346" s="141">
        <v>0</v>
      </c>
      <c r="R346" s="141">
        <f>Q346*H346</f>
        <v>0</v>
      </c>
      <c r="S346" s="141">
        <v>1.56E-3</v>
      </c>
      <c r="T346" s="142">
        <f>S346*H346</f>
        <v>1.7159999999999998E-2</v>
      </c>
      <c r="AR346" s="143" t="s">
        <v>258</v>
      </c>
      <c r="AT346" s="143" t="s">
        <v>148</v>
      </c>
      <c r="AU346" s="143" t="s">
        <v>83</v>
      </c>
      <c r="AY346" s="18" t="s">
        <v>146</v>
      </c>
      <c r="BE346" s="144">
        <f>IF(N346="základní",J346,0)</f>
        <v>0</v>
      </c>
      <c r="BF346" s="144">
        <f>IF(N346="snížená",J346,0)</f>
        <v>0</v>
      </c>
      <c r="BG346" s="144">
        <f>IF(N346="zákl. přenesená",J346,0)</f>
        <v>0</v>
      </c>
      <c r="BH346" s="144">
        <f>IF(N346="sníž. přenesená",J346,0)</f>
        <v>0</v>
      </c>
      <c r="BI346" s="144">
        <f>IF(N346="nulová",J346,0)</f>
        <v>0</v>
      </c>
      <c r="BJ346" s="18" t="s">
        <v>81</v>
      </c>
      <c r="BK346" s="144">
        <f>ROUND(I346*H346,2)</f>
        <v>0</v>
      </c>
      <c r="BL346" s="18" t="s">
        <v>258</v>
      </c>
      <c r="BM346" s="143" t="s">
        <v>467</v>
      </c>
    </row>
    <row r="347" spans="2:65" s="1" customFormat="1" ht="11.25">
      <c r="B347" s="33"/>
      <c r="D347" s="145" t="s">
        <v>155</v>
      </c>
      <c r="F347" s="146" t="s">
        <v>468</v>
      </c>
      <c r="I347" s="147"/>
      <c r="L347" s="33"/>
      <c r="M347" s="148"/>
      <c r="T347" s="54"/>
      <c r="AT347" s="18" t="s">
        <v>155</v>
      </c>
      <c r="AU347" s="18" t="s">
        <v>83</v>
      </c>
    </row>
    <row r="348" spans="2:65" s="12" customFormat="1" ht="11.25">
      <c r="B348" s="149"/>
      <c r="D348" s="150" t="s">
        <v>157</v>
      </c>
      <c r="E348" s="151" t="s">
        <v>19</v>
      </c>
      <c r="F348" s="152" t="s">
        <v>158</v>
      </c>
      <c r="H348" s="151" t="s">
        <v>19</v>
      </c>
      <c r="I348" s="153"/>
      <c r="L348" s="149"/>
      <c r="M348" s="154"/>
      <c r="T348" s="155"/>
      <c r="AT348" s="151" t="s">
        <v>157</v>
      </c>
      <c r="AU348" s="151" t="s">
        <v>83</v>
      </c>
      <c r="AV348" s="12" t="s">
        <v>81</v>
      </c>
      <c r="AW348" s="12" t="s">
        <v>35</v>
      </c>
      <c r="AX348" s="12" t="s">
        <v>74</v>
      </c>
      <c r="AY348" s="151" t="s">
        <v>146</v>
      </c>
    </row>
    <row r="349" spans="2:65" s="13" customFormat="1" ht="11.25">
      <c r="B349" s="156"/>
      <c r="D349" s="150" t="s">
        <v>157</v>
      </c>
      <c r="E349" s="157" t="s">
        <v>19</v>
      </c>
      <c r="F349" s="158" t="s">
        <v>449</v>
      </c>
      <c r="H349" s="159">
        <v>2</v>
      </c>
      <c r="I349" s="160"/>
      <c r="L349" s="156"/>
      <c r="M349" s="161"/>
      <c r="T349" s="162"/>
      <c r="AT349" s="157" t="s">
        <v>157</v>
      </c>
      <c r="AU349" s="157" t="s">
        <v>83</v>
      </c>
      <c r="AV349" s="13" t="s">
        <v>83</v>
      </c>
      <c r="AW349" s="13" t="s">
        <v>35</v>
      </c>
      <c r="AX349" s="13" t="s">
        <v>74</v>
      </c>
      <c r="AY349" s="157" t="s">
        <v>146</v>
      </c>
    </row>
    <row r="350" spans="2:65" s="13" customFormat="1" ht="11.25">
      <c r="B350" s="156"/>
      <c r="D350" s="150" t="s">
        <v>157</v>
      </c>
      <c r="E350" s="157" t="s">
        <v>19</v>
      </c>
      <c r="F350" s="158" t="s">
        <v>469</v>
      </c>
      <c r="H350" s="159">
        <v>5</v>
      </c>
      <c r="I350" s="160"/>
      <c r="L350" s="156"/>
      <c r="M350" s="161"/>
      <c r="T350" s="162"/>
      <c r="AT350" s="157" t="s">
        <v>157</v>
      </c>
      <c r="AU350" s="157" t="s">
        <v>83</v>
      </c>
      <c r="AV350" s="13" t="s">
        <v>83</v>
      </c>
      <c r="AW350" s="13" t="s">
        <v>35</v>
      </c>
      <c r="AX350" s="13" t="s">
        <v>74</v>
      </c>
      <c r="AY350" s="157" t="s">
        <v>146</v>
      </c>
    </row>
    <row r="351" spans="2:65" s="13" customFormat="1" ht="11.25">
      <c r="B351" s="156"/>
      <c r="D351" s="150" t="s">
        <v>157</v>
      </c>
      <c r="E351" s="157" t="s">
        <v>19</v>
      </c>
      <c r="F351" s="158" t="s">
        <v>462</v>
      </c>
      <c r="H351" s="159">
        <v>3</v>
      </c>
      <c r="I351" s="160"/>
      <c r="L351" s="156"/>
      <c r="M351" s="161"/>
      <c r="T351" s="162"/>
      <c r="AT351" s="157" t="s">
        <v>157</v>
      </c>
      <c r="AU351" s="157" t="s">
        <v>83</v>
      </c>
      <c r="AV351" s="13" t="s">
        <v>83</v>
      </c>
      <c r="AW351" s="13" t="s">
        <v>35</v>
      </c>
      <c r="AX351" s="13" t="s">
        <v>74</v>
      </c>
      <c r="AY351" s="157" t="s">
        <v>146</v>
      </c>
    </row>
    <row r="352" spans="2:65" s="13" customFormat="1" ht="11.25">
      <c r="B352" s="156"/>
      <c r="D352" s="150" t="s">
        <v>157</v>
      </c>
      <c r="E352" s="157" t="s">
        <v>19</v>
      </c>
      <c r="F352" s="158" t="s">
        <v>463</v>
      </c>
      <c r="H352" s="159">
        <v>1</v>
      </c>
      <c r="I352" s="160"/>
      <c r="L352" s="156"/>
      <c r="M352" s="161"/>
      <c r="T352" s="162"/>
      <c r="AT352" s="157" t="s">
        <v>157</v>
      </c>
      <c r="AU352" s="157" t="s">
        <v>83</v>
      </c>
      <c r="AV352" s="13" t="s">
        <v>83</v>
      </c>
      <c r="AW352" s="13" t="s">
        <v>35</v>
      </c>
      <c r="AX352" s="13" t="s">
        <v>74</v>
      </c>
      <c r="AY352" s="157" t="s">
        <v>146</v>
      </c>
    </row>
    <row r="353" spans="2:65" s="14" customFormat="1" ht="11.25">
      <c r="B353" s="163"/>
      <c r="D353" s="150" t="s">
        <v>157</v>
      </c>
      <c r="E353" s="164" t="s">
        <v>19</v>
      </c>
      <c r="F353" s="165" t="s">
        <v>160</v>
      </c>
      <c r="H353" s="166">
        <v>11</v>
      </c>
      <c r="I353" s="167"/>
      <c r="L353" s="163"/>
      <c r="M353" s="168"/>
      <c r="T353" s="169"/>
      <c r="AT353" s="164" t="s">
        <v>157</v>
      </c>
      <c r="AU353" s="164" t="s">
        <v>83</v>
      </c>
      <c r="AV353" s="14" t="s">
        <v>153</v>
      </c>
      <c r="AW353" s="14" t="s">
        <v>35</v>
      </c>
      <c r="AX353" s="14" t="s">
        <v>81</v>
      </c>
      <c r="AY353" s="164" t="s">
        <v>146</v>
      </c>
    </row>
    <row r="354" spans="2:65" s="1" customFormat="1" ht="16.5" customHeight="1">
      <c r="B354" s="33"/>
      <c r="C354" s="132" t="s">
        <v>470</v>
      </c>
      <c r="D354" s="132" t="s">
        <v>148</v>
      </c>
      <c r="E354" s="133" t="s">
        <v>471</v>
      </c>
      <c r="F354" s="134" t="s">
        <v>472</v>
      </c>
      <c r="G354" s="135" t="s">
        <v>303</v>
      </c>
      <c r="H354" s="136">
        <v>12</v>
      </c>
      <c r="I354" s="137"/>
      <c r="J354" s="138">
        <f>ROUND(I354*H354,2)</f>
        <v>0</v>
      </c>
      <c r="K354" s="134" t="s">
        <v>152</v>
      </c>
      <c r="L354" s="33"/>
      <c r="M354" s="139" t="s">
        <v>19</v>
      </c>
      <c r="N354" s="140" t="s">
        <v>45</v>
      </c>
      <c r="P354" s="141">
        <f>O354*H354</f>
        <v>0</v>
      </c>
      <c r="Q354" s="141">
        <v>0</v>
      </c>
      <c r="R354" s="141">
        <f>Q354*H354</f>
        <v>0</v>
      </c>
      <c r="S354" s="141">
        <v>2.2499999999999998E-3</v>
      </c>
      <c r="T354" s="142">
        <f>S354*H354</f>
        <v>2.6999999999999996E-2</v>
      </c>
      <c r="AR354" s="143" t="s">
        <v>258</v>
      </c>
      <c r="AT354" s="143" t="s">
        <v>148</v>
      </c>
      <c r="AU354" s="143" t="s">
        <v>83</v>
      </c>
      <c r="AY354" s="18" t="s">
        <v>146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8" t="s">
        <v>81</v>
      </c>
      <c r="BK354" s="144">
        <f>ROUND(I354*H354,2)</f>
        <v>0</v>
      </c>
      <c r="BL354" s="18" t="s">
        <v>258</v>
      </c>
      <c r="BM354" s="143" t="s">
        <v>473</v>
      </c>
    </row>
    <row r="355" spans="2:65" s="1" customFormat="1" ht="11.25">
      <c r="B355" s="33"/>
      <c r="D355" s="145" t="s">
        <v>155</v>
      </c>
      <c r="F355" s="146" t="s">
        <v>474</v>
      </c>
      <c r="I355" s="147"/>
      <c r="L355" s="33"/>
      <c r="M355" s="148"/>
      <c r="T355" s="54"/>
      <c r="AT355" s="18" t="s">
        <v>155</v>
      </c>
      <c r="AU355" s="18" t="s">
        <v>83</v>
      </c>
    </row>
    <row r="356" spans="2:65" s="1" customFormat="1" ht="16.5" customHeight="1">
      <c r="B356" s="33"/>
      <c r="C356" s="132" t="s">
        <v>475</v>
      </c>
      <c r="D356" s="132" t="s">
        <v>148</v>
      </c>
      <c r="E356" s="133" t="s">
        <v>476</v>
      </c>
      <c r="F356" s="134" t="s">
        <v>477</v>
      </c>
      <c r="G356" s="135" t="s">
        <v>303</v>
      </c>
      <c r="H356" s="136">
        <v>12</v>
      </c>
      <c r="I356" s="137"/>
      <c r="J356" s="138">
        <f>ROUND(I356*H356,2)</f>
        <v>0</v>
      </c>
      <c r="K356" s="134" t="s">
        <v>152</v>
      </c>
      <c r="L356" s="33"/>
      <c r="M356" s="139" t="s">
        <v>19</v>
      </c>
      <c r="N356" s="140" t="s">
        <v>45</v>
      </c>
      <c r="P356" s="141">
        <f>O356*H356</f>
        <v>0</v>
      </c>
      <c r="Q356" s="141">
        <v>0</v>
      </c>
      <c r="R356" s="141">
        <f>Q356*H356</f>
        <v>0</v>
      </c>
      <c r="S356" s="141">
        <v>5.1999999999999995E-4</v>
      </c>
      <c r="T356" s="142">
        <f>S356*H356</f>
        <v>6.239999999999999E-3</v>
      </c>
      <c r="AR356" s="143" t="s">
        <v>258</v>
      </c>
      <c r="AT356" s="143" t="s">
        <v>148</v>
      </c>
      <c r="AU356" s="143" t="s">
        <v>83</v>
      </c>
      <c r="AY356" s="18" t="s">
        <v>146</v>
      </c>
      <c r="BE356" s="144">
        <f>IF(N356="základní",J356,0)</f>
        <v>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8" t="s">
        <v>81</v>
      </c>
      <c r="BK356" s="144">
        <f>ROUND(I356*H356,2)</f>
        <v>0</v>
      </c>
      <c r="BL356" s="18" t="s">
        <v>258</v>
      </c>
      <c r="BM356" s="143" t="s">
        <v>478</v>
      </c>
    </row>
    <row r="357" spans="2:65" s="1" customFormat="1" ht="11.25">
      <c r="B357" s="33"/>
      <c r="D357" s="145" t="s">
        <v>155</v>
      </c>
      <c r="F357" s="146" t="s">
        <v>479</v>
      </c>
      <c r="I357" s="147"/>
      <c r="L357" s="33"/>
      <c r="M357" s="148"/>
      <c r="T357" s="54"/>
      <c r="AT357" s="18" t="s">
        <v>155</v>
      </c>
      <c r="AU357" s="18" t="s">
        <v>83</v>
      </c>
    </row>
    <row r="358" spans="2:65" s="11" customFormat="1" ht="22.9" customHeight="1">
      <c r="B358" s="120"/>
      <c r="D358" s="121" t="s">
        <v>73</v>
      </c>
      <c r="E358" s="130" t="s">
        <v>480</v>
      </c>
      <c r="F358" s="130" t="s">
        <v>481</v>
      </c>
      <c r="I358" s="123"/>
      <c r="J358" s="131">
        <f>BK358</f>
        <v>0</v>
      </c>
      <c r="L358" s="120"/>
      <c r="M358" s="125"/>
      <c r="P358" s="126">
        <f>SUM(P359:P375)</f>
        <v>0</v>
      </c>
      <c r="R358" s="126">
        <f>SUM(R359:R375)</f>
        <v>0</v>
      </c>
      <c r="T358" s="127">
        <f>SUM(T359:T375)</f>
        <v>0.35880000000000001</v>
      </c>
      <c r="AR358" s="121" t="s">
        <v>83</v>
      </c>
      <c r="AT358" s="128" t="s">
        <v>73</v>
      </c>
      <c r="AU358" s="128" t="s">
        <v>81</v>
      </c>
      <c r="AY358" s="121" t="s">
        <v>146</v>
      </c>
      <c r="BK358" s="129">
        <f>SUM(BK359:BK375)</f>
        <v>0</v>
      </c>
    </row>
    <row r="359" spans="2:65" s="1" customFormat="1" ht="16.5" customHeight="1">
      <c r="B359" s="33"/>
      <c r="C359" s="132" t="s">
        <v>482</v>
      </c>
      <c r="D359" s="132" t="s">
        <v>148</v>
      </c>
      <c r="E359" s="133" t="s">
        <v>483</v>
      </c>
      <c r="F359" s="134" t="s">
        <v>484</v>
      </c>
      <c r="G359" s="135" t="s">
        <v>229</v>
      </c>
      <c r="H359" s="136">
        <v>25.4</v>
      </c>
      <c r="I359" s="137"/>
      <c r="J359" s="138">
        <f>ROUND(I359*H359,2)</f>
        <v>0</v>
      </c>
      <c r="K359" s="134" t="s">
        <v>19</v>
      </c>
      <c r="L359" s="33"/>
      <c r="M359" s="139" t="s">
        <v>19</v>
      </c>
      <c r="N359" s="140" t="s">
        <v>45</v>
      </c>
      <c r="P359" s="141">
        <f>O359*H359</f>
        <v>0</v>
      </c>
      <c r="Q359" s="141">
        <v>0</v>
      </c>
      <c r="R359" s="141">
        <f>Q359*H359</f>
        <v>0</v>
      </c>
      <c r="S359" s="141">
        <v>1.2E-2</v>
      </c>
      <c r="T359" s="142">
        <f>S359*H359</f>
        <v>0.30480000000000002</v>
      </c>
      <c r="AR359" s="143" t="s">
        <v>258</v>
      </c>
      <c r="AT359" s="143" t="s">
        <v>148</v>
      </c>
      <c r="AU359" s="143" t="s">
        <v>83</v>
      </c>
      <c r="AY359" s="18" t="s">
        <v>146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8" t="s">
        <v>81</v>
      </c>
      <c r="BK359" s="144">
        <f>ROUND(I359*H359,2)</f>
        <v>0</v>
      </c>
      <c r="BL359" s="18" t="s">
        <v>258</v>
      </c>
      <c r="BM359" s="143" t="s">
        <v>485</v>
      </c>
    </row>
    <row r="360" spans="2:65" s="12" customFormat="1" ht="11.25">
      <c r="B360" s="149"/>
      <c r="D360" s="150" t="s">
        <v>157</v>
      </c>
      <c r="E360" s="151" t="s">
        <v>19</v>
      </c>
      <c r="F360" s="152" t="s">
        <v>486</v>
      </c>
      <c r="H360" s="151" t="s">
        <v>19</v>
      </c>
      <c r="I360" s="153"/>
      <c r="L360" s="149"/>
      <c r="M360" s="154"/>
      <c r="T360" s="155"/>
      <c r="AT360" s="151" t="s">
        <v>157</v>
      </c>
      <c r="AU360" s="151" t="s">
        <v>83</v>
      </c>
      <c r="AV360" s="12" t="s">
        <v>81</v>
      </c>
      <c r="AW360" s="12" t="s">
        <v>35</v>
      </c>
      <c r="AX360" s="12" t="s">
        <v>74</v>
      </c>
      <c r="AY360" s="151" t="s">
        <v>146</v>
      </c>
    </row>
    <row r="361" spans="2:65" s="13" customFormat="1" ht="11.25">
      <c r="B361" s="156"/>
      <c r="D361" s="150" t="s">
        <v>157</v>
      </c>
      <c r="E361" s="157" t="s">
        <v>19</v>
      </c>
      <c r="F361" s="158" t="s">
        <v>487</v>
      </c>
      <c r="H361" s="159">
        <v>12.7</v>
      </c>
      <c r="I361" s="160"/>
      <c r="L361" s="156"/>
      <c r="M361" s="161"/>
      <c r="T361" s="162"/>
      <c r="AT361" s="157" t="s">
        <v>157</v>
      </c>
      <c r="AU361" s="157" t="s">
        <v>83</v>
      </c>
      <c r="AV361" s="13" t="s">
        <v>83</v>
      </c>
      <c r="AW361" s="13" t="s">
        <v>35</v>
      </c>
      <c r="AX361" s="13" t="s">
        <v>74</v>
      </c>
      <c r="AY361" s="157" t="s">
        <v>146</v>
      </c>
    </row>
    <row r="362" spans="2:65" s="13" customFormat="1" ht="11.25">
      <c r="B362" s="156"/>
      <c r="D362" s="150" t="s">
        <v>157</v>
      </c>
      <c r="E362" s="157" t="s">
        <v>19</v>
      </c>
      <c r="F362" s="158" t="s">
        <v>488</v>
      </c>
      <c r="H362" s="159">
        <v>12.7</v>
      </c>
      <c r="I362" s="160"/>
      <c r="L362" s="156"/>
      <c r="M362" s="161"/>
      <c r="T362" s="162"/>
      <c r="AT362" s="157" t="s">
        <v>157</v>
      </c>
      <c r="AU362" s="157" t="s">
        <v>83</v>
      </c>
      <c r="AV362" s="13" t="s">
        <v>83</v>
      </c>
      <c r="AW362" s="13" t="s">
        <v>35</v>
      </c>
      <c r="AX362" s="13" t="s">
        <v>74</v>
      </c>
      <c r="AY362" s="157" t="s">
        <v>146</v>
      </c>
    </row>
    <row r="363" spans="2:65" s="14" customFormat="1" ht="11.25">
      <c r="B363" s="163"/>
      <c r="D363" s="150" t="s">
        <v>157</v>
      </c>
      <c r="E363" s="164" t="s">
        <v>19</v>
      </c>
      <c r="F363" s="165" t="s">
        <v>160</v>
      </c>
      <c r="H363" s="166">
        <v>25.4</v>
      </c>
      <c r="I363" s="167"/>
      <c r="L363" s="163"/>
      <c r="M363" s="168"/>
      <c r="T363" s="169"/>
      <c r="AT363" s="164" t="s">
        <v>157</v>
      </c>
      <c r="AU363" s="164" t="s">
        <v>83</v>
      </c>
      <c r="AV363" s="14" t="s">
        <v>153</v>
      </c>
      <c r="AW363" s="14" t="s">
        <v>35</v>
      </c>
      <c r="AX363" s="14" t="s">
        <v>81</v>
      </c>
      <c r="AY363" s="164" t="s">
        <v>146</v>
      </c>
    </row>
    <row r="364" spans="2:65" s="1" customFormat="1" ht="16.5" customHeight="1">
      <c r="B364" s="33"/>
      <c r="C364" s="132" t="s">
        <v>489</v>
      </c>
      <c r="D364" s="132" t="s">
        <v>148</v>
      </c>
      <c r="E364" s="133" t="s">
        <v>490</v>
      </c>
      <c r="F364" s="134" t="s">
        <v>491</v>
      </c>
      <c r="G364" s="135" t="s">
        <v>229</v>
      </c>
      <c r="H364" s="136">
        <v>27</v>
      </c>
      <c r="I364" s="137"/>
      <c r="J364" s="138">
        <f>ROUND(I364*H364,2)</f>
        <v>0</v>
      </c>
      <c r="K364" s="134" t="s">
        <v>152</v>
      </c>
      <c r="L364" s="33"/>
      <c r="M364" s="139" t="s">
        <v>19</v>
      </c>
      <c r="N364" s="140" t="s">
        <v>45</v>
      </c>
      <c r="P364" s="141">
        <f>O364*H364</f>
        <v>0</v>
      </c>
      <c r="Q364" s="141">
        <v>0</v>
      </c>
      <c r="R364" s="141">
        <f>Q364*H364</f>
        <v>0</v>
      </c>
      <c r="S364" s="141">
        <v>2E-3</v>
      </c>
      <c r="T364" s="142">
        <f>S364*H364</f>
        <v>5.3999999999999999E-2</v>
      </c>
      <c r="AR364" s="143" t="s">
        <v>258</v>
      </c>
      <c r="AT364" s="143" t="s">
        <v>148</v>
      </c>
      <c r="AU364" s="143" t="s">
        <v>83</v>
      </c>
      <c r="AY364" s="18" t="s">
        <v>146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8" t="s">
        <v>81</v>
      </c>
      <c r="BK364" s="144">
        <f>ROUND(I364*H364,2)</f>
        <v>0</v>
      </c>
      <c r="BL364" s="18" t="s">
        <v>258</v>
      </c>
      <c r="BM364" s="143" t="s">
        <v>492</v>
      </c>
    </row>
    <row r="365" spans="2:65" s="1" customFormat="1" ht="11.25">
      <c r="B365" s="33"/>
      <c r="D365" s="145" t="s">
        <v>155</v>
      </c>
      <c r="F365" s="146" t="s">
        <v>493</v>
      </c>
      <c r="I365" s="147"/>
      <c r="L365" s="33"/>
      <c r="M365" s="148"/>
      <c r="T365" s="54"/>
      <c r="AT365" s="18" t="s">
        <v>155</v>
      </c>
      <c r="AU365" s="18" t="s">
        <v>83</v>
      </c>
    </row>
    <row r="366" spans="2:65" s="12" customFormat="1" ht="11.25">
      <c r="B366" s="149"/>
      <c r="D366" s="150" t="s">
        <v>157</v>
      </c>
      <c r="E366" s="151" t="s">
        <v>19</v>
      </c>
      <c r="F366" s="152" t="s">
        <v>158</v>
      </c>
      <c r="H366" s="151" t="s">
        <v>19</v>
      </c>
      <c r="I366" s="153"/>
      <c r="L366" s="149"/>
      <c r="M366" s="154"/>
      <c r="T366" s="155"/>
      <c r="AT366" s="151" t="s">
        <v>157</v>
      </c>
      <c r="AU366" s="151" t="s">
        <v>83</v>
      </c>
      <c r="AV366" s="12" t="s">
        <v>81</v>
      </c>
      <c r="AW366" s="12" t="s">
        <v>35</v>
      </c>
      <c r="AX366" s="12" t="s">
        <v>74</v>
      </c>
      <c r="AY366" s="151" t="s">
        <v>146</v>
      </c>
    </row>
    <row r="367" spans="2:65" s="13" customFormat="1" ht="11.25">
      <c r="B367" s="156"/>
      <c r="D367" s="150" t="s">
        <v>157</v>
      </c>
      <c r="E367" s="157" t="s">
        <v>19</v>
      </c>
      <c r="F367" s="158" t="s">
        <v>494</v>
      </c>
      <c r="H367" s="159">
        <v>2.25</v>
      </c>
      <c r="I367" s="160"/>
      <c r="L367" s="156"/>
      <c r="M367" s="161"/>
      <c r="T367" s="162"/>
      <c r="AT367" s="157" t="s">
        <v>157</v>
      </c>
      <c r="AU367" s="157" t="s">
        <v>83</v>
      </c>
      <c r="AV367" s="13" t="s">
        <v>83</v>
      </c>
      <c r="AW367" s="13" t="s">
        <v>35</v>
      </c>
      <c r="AX367" s="13" t="s">
        <v>74</v>
      </c>
      <c r="AY367" s="157" t="s">
        <v>146</v>
      </c>
    </row>
    <row r="368" spans="2:65" s="13" customFormat="1" ht="11.25">
      <c r="B368" s="156"/>
      <c r="D368" s="150" t="s">
        <v>157</v>
      </c>
      <c r="E368" s="157" t="s">
        <v>19</v>
      </c>
      <c r="F368" s="158" t="s">
        <v>495</v>
      </c>
      <c r="H368" s="159">
        <v>2.25</v>
      </c>
      <c r="I368" s="160"/>
      <c r="L368" s="156"/>
      <c r="M368" s="161"/>
      <c r="T368" s="162"/>
      <c r="AT368" s="157" t="s">
        <v>157</v>
      </c>
      <c r="AU368" s="157" t="s">
        <v>83</v>
      </c>
      <c r="AV368" s="13" t="s">
        <v>83</v>
      </c>
      <c r="AW368" s="13" t="s">
        <v>35</v>
      </c>
      <c r="AX368" s="13" t="s">
        <v>74</v>
      </c>
      <c r="AY368" s="157" t="s">
        <v>146</v>
      </c>
    </row>
    <row r="369" spans="2:65" s="13" customFormat="1" ht="11.25">
      <c r="B369" s="156"/>
      <c r="D369" s="150" t="s">
        <v>157</v>
      </c>
      <c r="E369" s="157" t="s">
        <v>19</v>
      </c>
      <c r="F369" s="158" t="s">
        <v>496</v>
      </c>
      <c r="H369" s="159">
        <v>2.25</v>
      </c>
      <c r="I369" s="160"/>
      <c r="L369" s="156"/>
      <c r="M369" s="161"/>
      <c r="T369" s="162"/>
      <c r="AT369" s="157" t="s">
        <v>157</v>
      </c>
      <c r="AU369" s="157" t="s">
        <v>83</v>
      </c>
      <c r="AV369" s="13" t="s">
        <v>83</v>
      </c>
      <c r="AW369" s="13" t="s">
        <v>35</v>
      </c>
      <c r="AX369" s="13" t="s">
        <v>74</v>
      </c>
      <c r="AY369" s="157" t="s">
        <v>146</v>
      </c>
    </row>
    <row r="370" spans="2:65" s="13" customFormat="1" ht="11.25">
      <c r="B370" s="156"/>
      <c r="D370" s="150" t="s">
        <v>157</v>
      </c>
      <c r="E370" s="157" t="s">
        <v>19</v>
      </c>
      <c r="F370" s="158" t="s">
        <v>497</v>
      </c>
      <c r="H370" s="159">
        <v>2.25</v>
      </c>
      <c r="I370" s="160"/>
      <c r="L370" s="156"/>
      <c r="M370" s="161"/>
      <c r="T370" s="162"/>
      <c r="AT370" s="157" t="s">
        <v>157</v>
      </c>
      <c r="AU370" s="157" t="s">
        <v>83</v>
      </c>
      <c r="AV370" s="13" t="s">
        <v>83</v>
      </c>
      <c r="AW370" s="13" t="s">
        <v>35</v>
      </c>
      <c r="AX370" s="13" t="s">
        <v>74</v>
      </c>
      <c r="AY370" s="157" t="s">
        <v>146</v>
      </c>
    </row>
    <row r="371" spans="2:65" s="13" customFormat="1" ht="11.25">
      <c r="B371" s="156"/>
      <c r="D371" s="150" t="s">
        <v>157</v>
      </c>
      <c r="E371" s="157" t="s">
        <v>19</v>
      </c>
      <c r="F371" s="158" t="s">
        <v>498</v>
      </c>
      <c r="H371" s="159">
        <v>2.25</v>
      </c>
      <c r="I371" s="160"/>
      <c r="L371" s="156"/>
      <c r="M371" s="161"/>
      <c r="T371" s="162"/>
      <c r="AT371" s="157" t="s">
        <v>157</v>
      </c>
      <c r="AU371" s="157" t="s">
        <v>83</v>
      </c>
      <c r="AV371" s="13" t="s">
        <v>83</v>
      </c>
      <c r="AW371" s="13" t="s">
        <v>35</v>
      </c>
      <c r="AX371" s="13" t="s">
        <v>74</v>
      </c>
      <c r="AY371" s="157" t="s">
        <v>146</v>
      </c>
    </row>
    <row r="372" spans="2:65" s="13" customFormat="1" ht="11.25">
      <c r="B372" s="156"/>
      <c r="D372" s="150" t="s">
        <v>157</v>
      </c>
      <c r="E372" s="157" t="s">
        <v>19</v>
      </c>
      <c r="F372" s="158" t="s">
        <v>499</v>
      </c>
      <c r="H372" s="159">
        <v>2.25</v>
      </c>
      <c r="I372" s="160"/>
      <c r="L372" s="156"/>
      <c r="M372" s="161"/>
      <c r="T372" s="162"/>
      <c r="AT372" s="157" t="s">
        <v>157</v>
      </c>
      <c r="AU372" s="157" t="s">
        <v>83</v>
      </c>
      <c r="AV372" s="13" t="s">
        <v>83</v>
      </c>
      <c r="AW372" s="13" t="s">
        <v>35</v>
      </c>
      <c r="AX372" s="13" t="s">
        <v>74</v>
      </c>
      <c r="AY372" s="157" t="s">
        <v>146</v>
      </c>
    </row>
    <row r="373" spans="2:65" s="15" customFormat="1" ht="11.25">
      <c r="B373" s="171"/>
      <c r="D373" s="150" t="s">
        <v>157</v>
      </c>
      <c r="E373" s="172" t="s">
        <v>19</v>
      </c>
      <c r="F373" s="173" t="s">
        <v>500</v>
      </c>
      <c r="H373" s="174">
        <v>13.5</v>
      </c>
      <c r="I373" s="175"/>
      <c r="L373" s="171"/>
      <c r="M373" s="176"/>
      <c r="T373" s="177"/>
      <c r="AT373" s="172" t="s">
        <v>157</v>
      </c>
      <c r="AU373" s="172" t="s">
        <v>83</v>
      </c>
      <c r="AV373" s="15" t="s">
        <v>167</v>
      </c>
      <c r="AW373" s="15" t="s">
        <v>35</v>
      </c>
      <c r="AX373" s="15" t="s">
        <v>74</v>
      </c>
      <c r="AY373" s="172" t="s">
        <v>146</v>
      </c>
    </row>
    <row r="374" spans="2:65" s="13" customFormat="1" ht="11.25">
      <c r="B374" s="156"/>
      <c r="D374" s="150" t="s">
        <v>157</v>
      </c>
      <c r="E374" s="157" t="s">
        <v>19</v>
      </c>
      <c r="F374" s="158" t="s">
        <v>501</v>
      </c>
      <c r="H374" s="159">
        <v>13.5</v>
      </c>
      <c r="I374" s="160"/>
      <c r="L374" s="156"/>
      <c r="M374" s="161"/>
      <c r="T374" s="162"/>
      <c r="AT374" s="157" t="s">
        <v>157</v>
      </c>
      <c r="AU374" s="157" t="s">
        <v>83</v>
      </c>
      <c r="AV374" s="13" t="s">
        <v>83</v>
      </c>
      <c r="AW374" s="13" t="s">
        <v>35</v>
      </c>
      <c r="AX374" s="13" t="s">
        <v>74</v>
      </c>
      <c r="AY374" s="157" t="s">
        <v>146</v>
      </c>
    </row>
    <row r="375" spans="2:65" s="14" customFormat="1" ht="11.25">
      <c r="B375" s="163"/>
      <c r="D375" s="150" t="s">
        <v>157</v>
      </c>
      <c r="E375" s="164" t="s">
        <v>19</v>
      </c>
      <c r="F375" s="165" t="s">
        <v>160</v>
      </c>
      <c r="H375" s="166">
        <v>27</v>
      </c>
      <c r="I375" s="167"/>
      <c r="L375" s="163"/>
      <c r="M375" s="168"/>
      <c r="T375" s="169"/>
      <c r="AT375" s="164" t="s">
        <v>157</v>
      </c>
      <c r="AU375" s="164" t="s">
        <v>83</v>
      </c>
      <c r="AV375" s="14" t="s">
        <v>153</v>
      </c>
      <c r="AW375" s="14" t="s">
        <v>35</v>
      </c>
      <c r="AX375" s="14" t="s">
        <v>81</v>
      </c>
      <c r="AY375" s="164" t="s">
        <v>146</v>
      </c>
    </row>
    <row r="376" spans="2:65" s="11" customFormat="1" ht="22.9" customHeight="1">
      <c r="B376" s="120"/>
      <c r="D376" s="121" t="s">
        <v>73</v>
      </c>
      <c r="E376" s="130" t="s">
        <v>502</v>
      </c>
      <c r="F376" s="130" t="s">
        <v>503</v>
      </c>
      <c r="I376" s="123"/>
      <c r="J376" s="131">
        <f>BK376</f>
        <v>0</v>
      </c>
      <c r="L376" s="120"/>
      <c r="M376" s="125"/>
      <c r="P376" s="126">
        <f>SUM(P377:P381)</f>
        <v>0</v>
      </c>
      <c r="R376" s="126">
        <f>SUM(R377:R381)</f>
        <v>0</v>
      </c>
      <c r="T376" s="127">
        <f>SUM(T377:T381)</f>
        <v>0.21632000000000001</v>
      </c>
      <c r="AR376" s="121" t="s">
        <v>83</v>
      </c>
      <c r="AT376" s="128" t="s">
        <v>73</v>
      </c>
      <c r="AU376" s="128" t="s">
        <v>81</v>
      </c>
      <c r="AY376" s="121" t="s">
        <v>146</v>
      </c>
      <c r="BK376" s="129">
        <f>SUM(BK377:BK381)</f>
        <v>0</v>
      </c>
    </row>
    <row r="377" spans="2:65" s="1" customFormat="1" ht="16.5" customHeight="1">
      <c r="B377" s="33"/>
      <c r="C377" s="132" t="s">
        <v>504</v>
      </c>
      <c r="D377" s="132" t="s">
        <v>148</v>
      </c>
      <c r="E377" s="133" t="s">
        <v>505</v>
      </c>
      <c r="F377" s="134" t="s">
        <v>506</v>
      </c>
      <c r="G377" s="135" t="s">
        <v>214</v>
      </c>
      <c r="H377" s="136">
        <v>10.816000000000001</v>
      </c>
      <c r="I377" s="137"/>
      <c r="J377" s="138">
        <f>ROUND(I377*H377,2)</f>
        <v>0</v>
      </c>
      <c r="K377" s="134" t="s">
        <v>152</v>
      </c>
      <c r="L377" s="33"/>
      <c r="M377" s="139" t="s">
        <v>19</v>
      </c>
      <c r="N377" s="140" t="s">
        <v>45</v>
      </c>
      <c r="P377" s="141">
        <f>O377*H377</f>
        <v>0</v>
      </c>
      <c r="Q377" s="141">
        <v>0</v>
      </c>
      <c r="R377" s="141">
        <f>Q377*H377</f>
        <v>0</v>
      </c>
      <c r="S377" s="141">
        <v>0.02</v>
      </c>
      <c r="T377" s="142">
        <f>S377*H377</f>
        <v>0.21632000000000001</v>
      </c>
      <c r="AR377" s="143" t="s">
        <v>258</v>
      </c>
      <c r="AT377" s="143" t="s">
        <v>148</v>
      </c>
      <c r="AU377" s="143" t="s">
        <v>83</v>
      </c>
      <c r="AY377" s="18" t="s">
        <v>146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8" t="s">
        <v>81</v>
      </c>
      <c r="BK377" s="144">
        <f>ROUND(I377*H377,2)</f>
        <v>0</v>
      </c>
      <c r="BL377" s="18" t="s">
        <v>258</v>
      </c>
      <c r="BM377" s="143" t="s">
        <v>507</v>
      </c>
    </row>
    <row r="378" spans="2:65" s="1" customFormat="1" ht="11.25">
      <c r="B378" s="33"/>
      <c r="D378" s="145" t="s">
        <v>155</v>
      </c>
      <c r="F378" s="146" t="s">
        <v>508</v>
      </c>
      <c r="I378" s="147"/>
      <c r="L378" s="33"/>
      <c r="M378" s="148"/>
      <c r="T378" s="54"/>
      <c r="AT378" s="18" t="s">
        <v>155</v>
      </c>
      <c r="AU378" s="18" t="s">
        <v>83</v>
      </c>
    </row>
    <row r="379" spans="2:65" s="12" customFormat="1" ht="11.25">
      <c r="B379" s="149"/>
      <c r="D379" s="150" t="s">
        <v>157</v>
      </c>
      <c r="E379" s="151" t="s">
        <v>19</v>
      </c>
      <c r="F379" s="152" t="s">
        <v>158</v>
      </c>
      <c r="H379" s="151" t="s">
        <v>19</v>
      </c>
      <c r="I379" s="153"/>
      <c r="L379" s="149"/>
      <c r="M379" s="154"/>
      <c r="T379" s="155"/>
      <c r="AT379" s="151" t="s">
        <v>157</v>
      </c>
      <c r="AU379" s="151" t="s">
        <v>83</v>
      </c>
      <c r="AV379" s="12" t="s">
        <v>81</v>
      </c>
      <c r="AW379" s="12" t="s">
        <v>35</v>
      </c>
      <c r="AX379" s="12" t="s">
        <v>74</v>
      </c>
      <c r="AY379" s="151" t="s">
        <v>146</v>
      </c>
    </row>
    <row r="380" spans="2:65" s="13" customFormat="1" ht="11.25">
      <c r="B380" s="156"/>
      <c r="D380" s="150" t="s">
        <v>157</v>
      </c>
      <c r="E380" s="157" t="s">
        <v>19</v>
      </c>
      <c r="F380" s="158" t="s">
        <v>509</v>
      </c>
      <c r="H380" s="159">
        <v>10.816000000000001</v>
      </c>
      <c r="I380" s="160"/>
      <c r="L380" s="156"/>
      <c r="M380" s="161"/>
      <c r="T380" s="162"/>
      <c r="AT380" s="157" t="s">
        <v>157</v>
      </c>
      <c r="AU380" s="157" t="s">
        <v>83</v>
      </c>
      <c r="AV380" s="13" t="s">
        <v>83</v>
      </c>
      <c r="AW380" s="13" t="s">
        <v>35</v>
      </c>
      <c r="AX380" s="13" t="s">
        <v>74</v>
      </c>
      <c r="AY380" s="157" t="s">
        <v>146</v>
      </c>
    </row>
    <row r="381" spans="2:65" s="14" customFormat="1" ht="11.25">
      <c r="B381" s="163"/>
      <c r="D381" s="150" t="s">
        <v>157</v>
      </c>
      <c r="E381" s="164" t="s">
        <v>19</v>
      </c>
      <c r="F381" s="165" t="s">
        <v>160</v>
      </c>
      <c r="H381" s="166">
        <v>10.816000000000001</v>
      </c>
      <c r="I381" s="167"/>
      <c r="L381" s="163"/>
      <c r="M381" s="168"/>
      <c r="T381" s="169"/>
      <c r="AT381" s="164" t="s">
        <v>157</v>
      </c>
      <c r="AU381" s="164" t="s">
        <v>83</v>
      </c>
      <c r="AV381" s="14" t="s">
        <v>153</v>
      </c>
      <c r="AW381" s="14" t="s">
        <v>35</v>
      </c>
      <c r="AX381" s="14" t="s">
        <v>81</v>
      </c>
      <c r="AY381" s="164" t="s">
        <v>146</v>
      </c>
    </row>
    <row r="382" spans="2:65" s="11" customFormat="1" ht="22.9" customHeight="1">
      <c r="B382" s="120"/>
      <c r="D382" s="121" t="s">
        <v>73</v>
      </c>
      <c r="E382" s="130" t="s">
        <v>510</v>
      </c>
      <c r="F382" s="130" t="s">
        <v>511</v>
      </c>
      <c r="I382" s="123"/>
      <c r="J382" s="131">
        <f>BK382</f>
        <v>0</v>
      </c>
      <c r="L382" s="120"/>
      <c r="M382" s="125"/>
      <c r="P382" s="126">
        <f>SUM(P383:P396)</f>
        <v>0</v>
      </c>
      <c r="R382" s="126">
        <f>SUM(R383:R396)</f>
        <v>0</v>
      </c>
      <c r="T382" s="127">
        <f>SUM(T383:T396)</f>
        <v>0.23415</v>
      </c>
      <c r="AR382" s="121" t="s">
        <v>83</v>
      </c>
      <c r="AT382" s="128" t="s">
        <v>73</v>
      </c>
      <c r="AU382" s="128" t="s">
        <v>81</v>
      </c>
      <c r="AY382" s="121" t="s">
        <v>146</v>
      </c>
      <c r="BK382" s="129">
        <f>SUM(BK383:BK396)</f>
        <v>0</v>
      </c>
    </row>
    <row r="383" spans="2:65" s="1" customFormat="1" ht="16.5" customHeight="1">
      <c r="B383" s="33"/>
      <c r="C383" s="132" t="s">
        <v>512</v>
      </c>
      <c r="D383" s="132" t="s">
        <v>148</v>
      </c>
      <c r="E383" s="133" t="s">
        <v>513</v>
      </c>
      <c r="F383" s="134" t="s">
        <v>514</v>
      </c>
      <c r="G383" s="135" t="s">
        <v>214</v>
      </c>
      <c r="H383" s="136">
        <v>71.83</v>
      </c>
      <c r="I383" s="137"/>
      <c r="J383" s="138">
        <f>ROUND(I383*H383,2)</f>
        <v>0</v>
      </c>
      <c r="K383" s="134" t="s">
        <v>152</v>
      </c>
      <c r="L383" s="33"/>
      <c r="M383" s="139" t="s">
        <v>19</v>
      </c>
      <c r="N383" s="140" t="s">
        <v>45</v>
      </c>
      <c r="P383" s="141">
        <f>O383*H383</f>
        <v>0</v>
      </c>
      <c r="Q383" s="141">
        <v>0</v>
      </c>
      <c r="R383" s="141">
        <f>Q383*H383</f>
        <v>0</v>
      </c>
      <c r="S383" s="141">
        <v>3.0000000000000001E-3</v>
      </c>
      <c r="T383" s="142">
        <f>S383*H383</f>
        <v>0.21548999999999999</v>
      </c>
      <c r="AR383" s="143" t="s">
        <v>258</v>
      </c>
      <c r="AT383" s="143" t="s">
        <v>148</v>
      </c>
      <c r="AU383" s="143" t="s">
        <v>83</v>
      </c>
      <c r="AY383" s="18" t="s">
        <v>146</v>
      </c>
      <c r="BE383" s="144">
        <f>IF(N383="základní",J383,0)</f>
        <v>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8" t="s">
        <v>81</v>
      </c>
      <c r="BK383" s="144">
        <f>ROUND(I383*H383,2)</f>
        <v>0</v>
      </c>
      <c r="BL383" s="18" t="s">
        <v>258</v>
      </c>
      <c r="BM383" s="143" t="s">
        <v>515</v>
      </c>
    </row>
    <row r="384" spans="2:65" s="1" customFormat="1" ht="11.25">
      <c r="B384" s="33"/>
      <c r="D384" s="145" t="s">
        <v>155</v>
      </c>
      <c r="F384" s="146" t="s">
        <v>516</v>
      </c>
      <c r="I384" s="147"/>
      <c r="L384" s="33"/>
      <c r="M384" s="148"/>
      <c r="T384" s="54"/>
      <c r="AT384" s="18" t="s">
        <v>155</v>
      </c>
      <c r="AU384" s="18" t="s">
        <v>83</v>
      </c>
    </row>
    <row r="385" spans="2:65" s="12" customFormat="1" ht="11.25">
      <c r="B385" s="149"/>
      <c r="D385" s="150" t="s">
        <v>157</v>
      </c>
      <c r="E385" s="151" t="s">
        <v>19</v>
      </c>
      <c r="F385" s="152" t="s">
        <v>158</v>
      </c>
      <c r="H385" s="151" t="s">
        <v>19</v>
      </c>
      <c r="I385" s="153"/>
      <c r="L385" s="149"/>
      <c r="M385" s="154"/>
      <c r="T385" s="155"/>
      <c r="AT385" s="151" t="s">
        <v>157</v>
      </c>
      <c r="AU385" s="151" t="s">
        <v>83</v>
      </c>
      <c r="AV385" s="12" t="s">
        <v>81</v>
      </c>
      <c r="AW385" s="12" t="s">
        <v>35</v>
      </c>
      <c r="AX385" s="12" t="s">
        <v>74</v>
      </c>
      <c r="AY385" s="151" t="s">
        <v>146</v>
      </c>
    </row>
    <row r="386" spans="2:65" s="13" customFormat="1" ht="11.25">
      <c r="B386" s="156"/>
      <c r="D386" s="150" t="s">
        <v>157</v>
      </c>
      <c r="E386" s="157" t="s">
        <v>19</v>
      </c>
      <c r="F386" s="158" t="s">
        <v>517</v>
      </c>
      <c r="H386" s="159">
        <v>19.09</v>
      </c>
      <c r="I386" s="160"/>
      <c r="L386" s="156"/>
      <c r="M386" s="161"/>
      <c r="T386" s="162"/>
      <c r="AT386" s="157" t="s">
        <v>157</v>
      </c>
      <c r="AU386" s="157" t="s">
        <v>83</v>
      </c>
      <c r="AV386" s="13" t="s">
        <v>83</v>
      </c>
      <c r="AW386" s="13" t="s">
        <v>35</v>
      </c>
      <c r="AX386" s="13" t="s">
        <v>74</v>
      </c>
      <c r="AY386" s="157" t="s">
        <v>146</v>
      </c>
    </row>
    <row r="387" spans="2:65" s="13" customFormat="1" ht="11.25">
      <c r="B387" s="156"/>
      <c r="D387" s="150" t="s">
        <v>157</v>
      </c>
      <c r="E387" s="157" t="s">
        <v>19</v>
      </c>
      <c r="F387" s="158" t="s">
        <v>518</v>
      </c>
      <c r="H387" s="159">
        <v>18.14</v>
      </c>
      <c r="I387" s="160"/>
      <c r="L387" s="156"/>
      <c r="M387" s="161"/>
      <c r="T387" s="162"/>
      <c r="AT387" s="157" t="s">
        <v>157</v>
      </c>
      <c r="AU387" s="157" t="s">
        <v>83</v>
      </c>
      <c r="AV387" s="13" t="s">
        <v>83</v>
      </c>
      <c r="AW387" s="13" t="s">
        <v>35</v>
      </c>
      <c r="AX387" s="13" t="s">
        <v>74</v>
      </c>
      <c r="AY387" s="157" t="s">
        <v>146</v>
      </c>
    </row>
    <row r="388" spans="2:65" s="13" customFormat="1" ht="11.25">
      <c r="B388" s="156"/>
      <c r="D388" s="150" t="s">
        <v>157</v>
      </c>
      <c r="E388" s="157" t="s">
        <v>19</v>
      </c>
      <c r="F388" s="158" t="s">
        <v>519</v>
      </c>
      <c r="H388" s="159">
        <v>34.6</v>
      </c>
      <c r="I388" s="160"/>
      <c r="L388" s="156"/>
      <c r="M388" s="161"/>
      <c r="T388" s="162"/>
      <c r="AT388" s="157" t="s">
        <v>157</v>
      </c>
      <c r="AU388" s="157" t="s">
        <v>83</v>
      </c>
      <c r="AV388" s="13" t="s">
        <v>83</v>
      </c>
      <c r="AW388" s="13" t="s">
        <v>35</v>
      </c>
      <c r="AX388" s="13" t="s">
        <v>74</v>
      </c>
      <c r="AY388" s="157" t="s">
        <v>146</v>
      </c>
    </row>
    <row r="389" spans="2:65" s="14" customFormat="1" ht="11.25">
      <c r="B389" s="163"/>
      <c r="D389" s="150" t="s">
        <v>157</v>
      </c>
      <c r="E389" s="164" t="s">
        <v>19</v>
      </c>
      <c r="F389" s="165" t="s">
        <v>160</v>
      </c>
      <c r="H389" s="166">
        <v>71.83</v>
      </c>
      <c r="I389" s="167"/>
      <c r="L389" s="163"/>
      <c r="M389" s="168"/>
      <c r="T389" s="169"/>
      <c r="AT389" s="164" t="s">
        <v>157</v>
      </c>
      <c r="AU389" s="164" t="s">
        <v>83</v>
      </c>
      <c r="AV389" s="14" t="s">
        <v>153</v>
      </c>
      <c r="AW389" s="14" t="s">
        <v>35</v>
      </c>
      <c r="AX389" s="14" t="s">
        <v>81</v>
      </c>
      <c r="AY389" s="164" t="s">
        <v>146</v>
      </c>
    </row>
    <row r="390" spans="2:65" s="1" customFormat="1" ht="16.5" customHeight="1">
      <c r="B390" s="33"/>
      <c r="C390" s="132" t="s">
        <v>520</v>
      </c>
      <c r="D390" s="132" t="s">
        <v>148</v>
      </c>
      <c r="E390" s="133" t="s">
        <v>521</v>
      </c>
      <c r="F390" s="134" t="s">
        <v>522</v>
      </c>
      <c r="G390" s="135" t="s">
        <v>229</v>
      </c>
      <c r="H390" s="136">
        <v>62.2</v>
      </c>
      <c r="I390" s="137"/>
      <c r="J390" s="138">
        <f>ROUND(I390*H390,2)</f>
        <v>0</v>
      </c>
      <c r="K390" s="134" t="s">
        <v>152</v>
      </c>
      <c r="L390" s="33"/>
      <c r="M390" s="139" t="s">
        <v>19</v>
      </c>
      <c r="N390" s="140" t="s">
        <v>45</v>
      </c>
      <c r="P390" s="141">
        <f>O390*H390</f>
        <v>0</v>
      </c>
      <c r="Q390" s="141">
        <v>0</v>
      </c>
      <c r="R390" s="141">
        <f>Q390*H390</f>
        <v>0</v>
      </c>
      <c r="S390" s="141">
        <v>2.9999999999999997E-4</v>
      </c>
      <c r="T390" s="142">
        <f>S390*H390</f>
        <v>1.866E-2</v>
      </c>
      <c r="AR390" s="143" t="s">
        <v>258</v>
      </c>
      <c r="AT390" s="143" t="s">
        <v>148</v>
      </c>
      <c r="AU390" s="143" t="s">
        <v>83</v>
      </c>
      <c r="AY390" s="18" t="s">
        <v>146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8" t="s">
        <v>81</v>
      </c>
      <c r="BK390" s="144">
        <f>ROUND(I390*H390,2)</f>
        <v>0</v>
      </c>
      <c r="BL390" s="18" t="s">
        <v>258</v>
      </c>
      <c r="BM390" s="143" t="s">
        <v>523</v>
      </c>
    </row>
    <row r="391" spans="2:65" s="1" customFormat="1" ht="11.25">
      <c r="B391" s="33"/>
      <c r="D391" s="145" t="s">
        <v>155</v>
      </c>
      <c r="F391" s="146" t="s">
        <v>524</v>
      </c>
      <c r="I391" s="147"/>
      <c r="L391" s="33"/>
      <c r="M391" s="148"/>
      <c r="T391" s="54"/>
      <c r="AT391" s="18" t="s">
        <v>155</v>
      </c>
      <c r="AU391" s="18" t="s">
        <v>83</v>
      </c>
    </row>
    <row r="392" spans="2:65" s="12" customFormat="1" ht="11.25">
      <c r="B392" s="149"/>
      <c r="D392" s="150" t="s">
        <v>157</v>
      </c>
      <c r="E392" s="151" t="s">
        <v>19</v>
      </c>
      <c r="F392" s="152" t="s">
        <v>158</v>
      </c>
      <c r="H392" s="151" t="s">
        <v>19</v>
      </c>
      <c r="I392" s="153"/>
      <c r="L392" s="149"/>
      <c r="M392" s="154"/>
      <c r="T392" s="155"/>
      <c r="AT392" s="151" t="s">
        <v>157</v>
      </c>
      <c r="AU392" s="151" t="s">
        <v>83</v>
      </c>
      <c r="AV392" s="12" t="s">
        <v>81</v>
      </c>
      <c r="AW392" s="12" t="s">
        <v>35</v>
      </c>
      <c r="AX392" s="12" t="s">
        <v>74</v>
      </c>
      <c r="AY392" s="151" t="s">
        <v>146</v>
      </c>
    </row>
    <row r="393" spans="2:65" s="13" customFormat="1" ht="11.25">
      <c r="B393" s="156"/>
      <c r="D393" s="150" t="s">
        <v>157</v>
      </c>
      <c r="E393" s="157" t="s">
        <v>19</v>
      </c>
      <c r="F393" s="158" t="s">
        <v>525</v>
      </c>
      <c r="H393" s="159">
        <v>16.399999999999999</v>
      </c>
      <c r="I393" s="160"/>
      <c r="L393" s="156"/>
      <c r="M393" s="161"/>
      <c r="T393" s="162"/>
      <c r="AT393" s="157" t="s">
        <v>157</v>
      </c>
      <c r="AU393" s="157" t="s">
        <v>83</v>
      </c>
      <c r="AV393" s="13" t="s">
        <v>83</v>
      </c>
      <c r="AW393" s="13" t="s">
        <v>35</v>
      </c>
      <c r="AX393" s="13" t="s">
        <v>74</v>
      </c>
      <c r="AY393" s="157" t="s">
        <v>146</v>
      </c>
    </row>
    <row r="394" spans="2:65" s="13" customFormat="1" ht="11.25">
      <c r="B394" s="156"/>
      <c r="D394" s="150" t="s">
        <v>157</v>
      </c>
      <c r="E394" s="157" t="s">
        <v>19</v>
      </c>
      <c r="F394" s="158" t="s">
        <v>526</v>
      </c>
      <c r="H394" s="159">
        <v>17</v>
      </c>
      <c r="I394" s="160"/>
      <c r="L394" s="156"/>
      <c r="M394" s="161"/>
      <c r="T394" s="162"/>
      <c r="AT394" s="157" t="s">
        <v>157</v>
      </c>
      <c r="AU394" s="157" t="s">
        <v>83</v>
      </c>
      <c r="AV394" s="13" t="s">
        <v>83</v>
      </c>
      <c r="AW394" s="13" t="s">
        <v>35</v>
      </c>
      <c r="AX394" s="13" t="s">
        <v>74</v>
      </c>
      <c r="AY394" s="157" t="s">
        <v>146</v>
      </c>
    </row>
    <row r="395" spans="2:65" s="13" customFormat="1" ht="11.25">
      <c r="B395" s="156"/>
      <c r="D395" s="150" t="s">
        <v>157</v>
      </c>
      <c r="E395" s="157" t="s">
        <v>19</v>
      </c>
      <c r="F395" s="158" t="s">
        <v>527</v>
      </c>
      <c r="H395" s="159">
        <v>28.8</v>
      </c>
      <c r="I395" s="160"/>
      <c r="L395" s="156"/>
      <c r="M395" s="161"/>
      <c r="T395" s="162"/>
      <c r="AT395" s="157" t="s">
        <v>157</v>
      </c>
      <c r="AU395" s="157" t="s">
        <v>83</v>
      </c>
      <c r="AV395" s="13" t="s">
        <v>83</v>
      </c>
      <c r="AW395" s="13" t="s">
        <v>35</v>
      </c>
      <c r="AX395" s="13" t="s">
        <v>74</v>
      </c>
      <c r="AY395" s="157" t="s">
        <v>146</v>
      </c>
    </row>
    <row r="396" spans="2:65" s="14" customFormat="1" ht="11.25">
      <c r="B396" s="163"/>
      <c r="D396" s="150" t="s">
        <v>157</v>
      </c>
      <c r="E396" s="164" t="s">
        <v>19</v>
      </c>
      <c r="F396" s="165" t="s">
        <v>160</v>
      </c>
      <c r="H396" s="166">
        <v>62.2</v>
      </c>
      <c r="I396" s="167"/>
      <c r="L396" s="163"/>
      <c r="M396" s="168"/>
      <c r="T396" s="169"/>
      <c r="AT396" s="164" t="s">
        <v>157</v>
      </c>
      <c r="AU396" s="164" t="s">
        <v>83</v>
      </c>
      <c r="AV396" s="14" t="s">
        <v>153</v>
      </c>
      <c r="AW396" s="14" t="s">
        <v>35</v>
      </c>
      <c r="AX396" s="14" t="s">
        <v>81</v>
      </c>
      <c r="AY396" s="164" t="s">
        <v>146</v>
      </c>
    </row>
    <row r="397" spans="2:65" s="11" customFormat="1" ht="22.9" customHeight="1">
      <c r="B397" s="120"/>
      <c r="D397" s="121" t="s">
        <v>73</v>
      </c>
      <c r="E397" s="130" t="s">
        <v>528</v>
      </c>
      <c r="F397" s="130" t="s">
        <v>529</v>
      </c>
      <c r="I397" s="123"/>
      <c r="J397" s="131">
        <f>BK397</f>
        <v>0</v>
      </c>
      <c r="L397" s="120"/>
      <c r="M397" s="125"/>
      <c r="P397" s="126">
        <f>SUM(P398:P449)</f>
        <v>0</v>
      </c>
      <c r="R397" s="126">
        <f>SUM(R398:R449)</f>
        <v>0.94796000000000002</v>
      </c>
      <c r="T397" s="127">
        <f>SUM(T398:T449)</f>
        <v>0.29386760000000001</v>
      </c>
      <c r="AR397" s="121" t="s">
        <v>83</v>
      </c>
      <c r="AT397" s="128" t="s">
        <v>73</v>
      </c>
      <c r="AU397" s="128" t="s">
        <v>81</v>
      </c>
      <c r="AY397" s="121" t="s">
        <v>146</v>
      </c>
      <c r="BK397" s="129">
        <f>SUM(BK398:BK449)</f>
        <v>0</v>
      </c>
    </row>
    <row r="398" spans="2:65" s="1" customFormat="1" ht="16.5" customHeight="1">
      <c r="B398" s="33"/>
      <c r="C398" s="132" t="s">
        <v>530</v>
      </c>
      <c r="D398" s="132" t="s">
        <v>148</v>
      </c>
      <c r="E398" s="133" t="s">
        <v>531</v>
      </c>
      <c r="F398" s="134" t="s">
        <v>532</v>
      </c>
      <c r="G398" s="135" t="s">
        <v>214</v>
      </c>
      <c r="H398" s="136">
        <v>947.96</v>
      </c>
      <c r="I398" s="137"/>
      <c r="J398" s="138">
        <f>ROUND(I398*H398,2)</f>
        <v>0</v>
      </c>
      <c r="K398" s="134" t="s">
        <v>152</v>
      </c>
      <c r="L398" s="33"/>
      <c r="M398" s="139" t="s">
        <v>19</v>
      </c>
      <c r="N398" s="140" t="s">
        <v>45</v>
      </c>
      <c r="P398" s="141">
        <f>O398*H398</f>
        <v>0</v>
      </c>
      <c r="Q398" s="141">
        <v>1E-3</v>
      </c>
      <c r="R398" s="141">
        <f>Q398*H398</f>
        <v>0.94796000000000002</v>
      </c>
      <c r="S398" s="141">
        <v>3.1E-4</v>
      </c>
      <c r="T398" s="142">
        <f>S398*H398</f>
        <v>0.29386760000000001</v>
      </c>
      <c r="AR398" s="143" t="s">
        <v>258</v>
      </c>
      <c r="AT398" s="143" t="s">
        <v>148</v>
      </c>
      <c r="AU398" s="143" t="s">
        <v>83</v>
      </c>
      <c r="AY398" s="18" t="s">
        <v>146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8" t="s">
        <v>81</v>
      </c>
      <c r="BK398" s="144">
        <f>ROUND(I398*H398,2)</f>
        <v>0</v>
      </c>
      <c r="BL398" s="18" t="s">
        <v>258</v>
      </c>
      <c r="BM398" s="143" t="s">
        <v>533</v>
      </c>
    </row>
    <row r="399" spans="2:65" s="1" customFormat="1" ht="11.25">
      <c r="B399" s="33"/>
      <c r="D399" s="145" t="s">
        <v>155</v>
      </c>
      <c r="F399" s="146" t="s">
        <v>534</v>
      </c>
      <c r="I399" s="147"/>
      <c r="L399" s="33"/>
      <c r="M399" s="148"/>
      <c r="T399" s="54"/>
      <c r="AT399" s="18" t="s">
        <v>155</v>
      </c>
      <c r="AU399" s="18" t="s">
        <v>83</v>
      </c>
    </row>
    <row r="400" spans="2:65" s="12" customFormat="1" ht="11.25">
      <c r="B400" s="149"/>
      <c r="D400" s="150" t="s">
        <v>157</v>
      </c>
      <c r="E400" s="151" t="s">
        <v>19</v>
      </c>
      <c r="F400" s="152" t="s">
        <v>158</v>
      </c>
      <c r="H400" s="151" t="s">
        <v>19</v>
      </c>
      <c r="I400" s="153"/>
      <c r="L400" s="149"/>
      <c r="M400" s="154"/>
      <c r="T400" s="155"/>
      <c r="AT400" s="151" t="s">
        <v>157</v>
      </c>
      <c r="AU400" s="151" t="s">
        <v>83</v>
      </c>
      <c r="AV400" s="12" t="s">
        <v>81</v>
      </c>
      <c r="AW400" s="12" t="s">
        <v>35</v>
      </c>
      <c r="AX400" s="12" t="s">
        <v>74</v>
      </c>
      <c r="AY400" s="151" t="s">
        <v>146</v>
      </c>
    </row>
    <row r="401" spans="2:51" s="12" customFormat="1" ht="11.25">
      <c r="B401" s="149"/>
      <c r="D401" s="150" t="s">
        <v>157</v>
      </c>
      <c r="E401" s="151" t="s">
        <v>19</v>
      </c>
      <c r="F401" s="152" t="s">
        <v>535</v>
      </c>
      <c r="H401" s="151" t="s">
        <v>19</v>
      </c>
      <c r="I401" s="153"/>
      <c r="L401" s="149"/>
      <c r="M401" s="154"/>
      <c r="T401" s="155"/>
      <c r="AT401" s="151" t="s">
        <v>157</v>
      </c>
      <c r="AU401" s="151" t="s">
        <v>83</v>
      </c>
      <c r="AV401" s="12" t="s">
        <v>81</v>
      </c>
      <c r="AW401" s="12" t="s">
        <v>35</v>
      </c>
      <c r="AX401" s="12" t="s">
        <v>74</v>
      </c>
      <c r="AY401" s="151" t="s">
        <v>146</v>
      </c>
    </row>
    <row r="402" spans="2:51" s="13" customFormat="1" ht="11.25">
      <c r="B402" s="156"/>
      <c r="D402" s="150" t="s">
        <v>157</v>
      </c>
      <c r="E402" s="157" t="s">
        <v>19</v>
      </c>
      <c r="F402" s="158" t="s">
        <v>536</v>
      </c>
      <c r="H402" s="159">
        <v>2.11</v>
      </c>
      <c r="I402" s="160"/>
      <c r="L402" s="156"/>
      <c r="M402" s="161"/>
      <c r="T402" s="162"/>
      <c r="AT402" s="157" t="s">
        <v>157</v>
      </c>
      <c r="AU402" s="157" t="s">
        <v>83</v>
      </c>
      <c r="AV402" s="13" t="s">
        <v>83</v>
      </c>
      <c r="AW402" s="13" t="s">
        <v>35</v>
      </c>
      <c r="AX402" s="13" t="s">
        <v>74</v>
      </c>
      <c r="AY402" s="157" t="s">
        <v>146</v>
      </c>
    </row>
    <row r="403" spans="2:51" s="12" customFormat="1" ht="11.25">
      <c r="B403" s="149"/>
      <c r="D403" s="150" t="s">
        <v>157</v>
      </c>
      <c r="E403" s="151" t="s">
        <v>19</v>
      </c>
      <c r="F403" s="152" t="s">
        <v>361</v>
      </c>
      <c r="H403" s="151" t="s">
        <v>19</v>
      </c>
      <c r="I403" s="153"/>
      <c r="L403" s="149"/>
      <c r="M403" s="154"/>
      <c r="T403" s="155"/>
      <c r="AT403" s="151" t="s">
        <v>157</v>
      </c>
      <c r="AU403" s="151" t="s">
        <v>83</v>
      </c>
      <c r="AV403" s="12" t="s">
        <v>81</v>
      </c>
      <c r="AW403" s="12" t="s">
        <v>35</v>
      </c>
      <c r="AX403" s="12" t="s">
        <v>74</v>
      </c>
      <c r="AY403" s="151" t="s">
        <v>146</v>
      </c>
    </row>
    <row r="404" spans="2:51" s="13" customFormat="1" ht="11.25">
      <c r="B404" s="156"/>
      <c r="D404" s="150" t="s">
        <v>157</v>
      </c>
      <c r="E404" s="157" t="s">
        <v>19</v>
      </c>
      <c r="F404" s="158" t="s">
        <v>537</v>
      </c>
      <c r="H404" s="159">
        <v>53.81</v>
      </c>
      <c r="I404" s="160"/>
      <c r="L404" s="156"/>
      <c r="M404" s="161"/>
      <c r="T404" s="162"/>
      <c r="AT404" s="157" t="s">
        <v>157</v>
      </c>
      <c r="AU404" s="157" t="s">
        <v>83</v>
      </c>
      <c r="AV404" s="13" t="s">
        <v>83</v>
      </c>
      <c r="AW404" s="13" t="s">
        <v>35</v>
      </c>
      <c r="AX404" s="13" t="s">
        <v>74</v>
      </c>
      <c r="AY404" s="157" t="s">
        <v>146</v>
      </c>
    </row>
    <row r="405" spans="2:51" s="12" customFormat="1" ht="11.25">
      <c r="B405" s="149"/>
      <c r="D405" s="150" t="s">
        <v>157</v>
      </c>
      <c r="E405" s="151" t="s">
        <v>19</v>
      </c>
      <c r="F405" s="152" t="s">
        <v>363</v>
      </c>
      <c r="H405" s="151" t="s">
        <v>19</v>
      </c>
      <c r="I405" s="153"/>
      <c r="L405" s="149"/>
      <c r="M405" s="154"/>
      <c r="T405" s="155"/>
      <c r="AT405" s="151" t="s">
        <v>157</v>
      </c>
      <c r="AU405" s="151" t="s">
        <v>83</v>
      </c>
      <c r="AV405" s="12" t="s">
        <v>81</v>
      </c>
      <c r="AW405" s="12" t="s">
        <v>35</v>
      </c>
      <c r="AX405" s="12" t="s">
        <v>74</v>
      </c>
      <c r="AY405" s="151" t="s">
        <v>146</v>
      </c>
    </row>
    <row r="406" spans="2:51" s="13" customFormat="1" ht="11.25">
      <c r="B406" s="156"/>
      <c r="D406" s="150" t="s">
        <v>157</v>
      </c>
      <c r="E406" s="157" t="s">
        <v>19</v>
      </c>
      <c r="F406" s="158" t="s">
        <v>538</v>
      </c>
      <c r="H406" s="159">
        <v>11.88</v>
      </c>
      <c r="I406" s="160"/>
      <c r="L406" s="156"/>
      <c r="M406" s="161"/>
      <c r="T406" s="162"/>
      <c r="AT406" s="157" t="s">
        <v>157</v>
      </c>
      <c r="AU406" s="157" t="s">
        <v>83</v>
      </c>
      <c r="AV406" s="13" t="s">
        <v>83</v>
      </c>
      <c r="AW406" s="13" t="s">
        <v>35</v>
      </c>
      <c r="AX406" s="13" t="s">
        <v>74</v>
      </c>
      <c r="AY406" s="157" t="s">
        <v>146</v>
      </c>
    </row>
    <row r="407" spans="2:51" s="12" customFormat="1" ht="11.25">
      <c r="B407" s="149"/>
      <c r="D407" s="150" t="s">
        <v>157</v>
      </c>
      <c r="E407" s="151" t="s">
        <v>19</v>
      </c>
      <c r="F407" s="152" t="s">
        <v>324</v>
      </c>
      <c r="H407" s="151" t="s">
        <v>19</v>
      </c>
      <c r="I407" s="153"/>
      <c r="L407" s="149"/>
      <c r="M407" s="154"/>
      <c r="T407" s="155"/>
      <c r="AT407" s="151" t="s">
        <v>157</v>
      </c>
      <c r="AU407" s="151" t="s">
        <v>83</v>
      </c>
      <c r="AV407" s="12" t="s">
        <v>81</v>
      </c>
      <c r="AW407" s="12" t="s">
        <v>35</v>
      </c>
      <c r="AX407" s="12" t="s">
        <v>74</v>
      </c>
      <c r="AY407" s="151" t="s">
        <v>146</v>
      </c>
    </row>
    <row r="408" spans="2:51" s="13" customFormat="1" ht="11.25">
      <c r="B408" s="156"/>
      <c r="D408" s="150" t="s">
        <v>157</v>
      </c>
      <c r="E408" s="157" t="s">
        <v>19</v>
      </c>
      <c r="F408" s="158" t="s">
        <v>539</v>
      </c>
      <c r="H408" s="159">
        <v>38.880000000000003</v>
      </c>
      <c r="I408" s="160"/>
      <c r="L408" s="156"/>
      <c r="M408" s="161"/>
      <c r="T408" s="162"/>
      <c r="AT408" s="157" t="s">
        <v>157</v>
      </c>
      <c r="AU408" s="157" t="s">
        <v>83</v>
      </c>
      <c r="AV408" s="13" t="s">
        <v>83</v>
      </c>
      <c r="AW408" s="13" t="s">
        <v>35</v>
      </c>
      <c r="AX408" s="13" t="s">
        <v>74</v>
      </c>
      <c r="AY408" s="157" t="s">
        <v>146</v>
      </c>
    </row>
    <row r="409" spans="2:51" s="13" customFormat="1" ht="11.25">
      <c r="B409" s="156"/>
      <c r="D409" s="150" t="s">
        <v>157</v>
      </c>
      <c r="E409" s="157" t="s">
        <v>19</v>
      </c>
      <c r="F409" s="158" t="s">
        <v>540</v>
      </c>
      <c r="H409" s="159">
        <v>12.34</v>
      </c>
      <c r="I409" s="160"/>
      <c r="L409" s="156"/>
      <c r="M409" s="161"/>
      <c r="T409" s="162"/>
      <c r="AT409" s="157" t="s">
        <v>157</v>
      </c>
      <c r="AU409" s="157" t="s">
        <v>83</v>
      </c>
      <c r="AV409" s="13" t="s">
        <v>83</v>
      </c>
      <c r="AW409" s="13" t="s">
        <v>35</v>
      </c>
      <c r="AX409" s="13" t="s">
        <v>74</v>
      </c>
      <c r="AY409" s="157" t="s">
        <v>146</v>
      </c>
    </row>
    <row r="410" spans="2:51" s="12" customFormat="1" ht="11.25">
      <c r="B410" s="149"/>
      <c r="D410" s="150" t="s">
        <v>157</v>
      </c>
      <c r="E410" s="151" t="s">
        <v>19</v>
      </c>
      <c r="F410" s="152" t="s">
        <v>541</v>
      </c>
      <c r="H410" s="151" t="s">
        <v>19</v>
      </c>
      <c r="I410" s="153"/>
      <c r="L410" s="149"/>
      <c r="M410" s="154"/>
      <c r="T410" s="155"/>
      <c r="AT410" s="151" t="s">
        <v>157</v>
      </c>
      <c r="AU410" s="151" t="s">
        <v>83</v>
      </c>
      <c r="AV410" s="12" t="s">
        <v>81</v>
      </c>
      <c r="AW410" s="12" t="s">
        <v>35</v>
      </c>
      <c r="AX410" s="12" t="s">
        <v>74</v>
      </c>
      <c r="AY410" s="151" t="s">
        <v>146</v>
      </c>
    </row>
    <row r="411" spans="2:51" s="13" customFormat="1" ht="11.25">
      <c r="B411" s="156"/>
      <c r="D411" s="150" t="s">
        <v>157</v>
      </c>
      <c r="E411" s="157" t="s">
        <v>19</v>
      </c>
      <c r="F411" s="158" t="s">
        <v>542</v>
      </c>
      <c r="H411" s="159">
        <v>51.84</v>
      </c>
      <c r="I411" s="160"/>
      <c r="L411" s="156"/>
      <c r="M411" s="161"/>
      <c r="T411" s="162"/>
      <c r="AT411" s="157" t="s">
        <v>157</v>
      </c>
      <c r="AU411" s="157" t="s">
        <v>83</v>
      </c>
      <c r="AV411" s="13" t="s">
        <v>83</v>
      </c>
      <c r="AW411" s="13" t="s">
        <v>35</v>
      </c>
      <c r="AX411" s="13" t="s">
        <v>74</v>
      </c>
      <c r="AY411" s="157" t="s">
        <v>146</v>
      </c>
    </row>
    <row r="412" spans="2:51" s="13" customFormat="1" ht="11.25">
      <c r="B412" s="156"/>
      <c r="D412" s="150" t="s">
        <v>157</v>
      </c>
      <c r="E412" s="157" t="s">
        <v>19</v>
      </c>
      <c r="F412" s="158" t="s">
        <v>543</v>
      </c>
      <c r="H412" s="159">
        <v>19.41</v>
      </c>
      <c r="I412" s="160"/>
      <c r="L412" s="156"/>
      <c r="M412" s="161"/>
      <c r="T412" s="162"/>
      <c r="AT412" s="157" t="s">
        <v>157</v>
      </c>
      <c r="AU412" s="157" t="s">
        <v>83</v>
      </c>
      <c r="AV412" s="13" t="s">
        <v>83</v>
      </c>
      <c r="AW412" s="13" t="s">
        <v>35</v>
      </c>
      <c r="AX412" s="13" t="s">
        <v>74</v>
      </c>
      <c r="AY412" s="157" t="s">
        <v>146</v>
      </c>
    </row>
    <row r="413" spans="2:51" s="12" customFormat="1" ht="11.25">
      <c r="B413" s="149"/>
      <c r="D413" s="150" t="s">
        <v>157</v>
      </c>
      <c r="E413" s="151" t="s">
        <v>19</v>
      </c>
      <c r="F413" s="152" t="s">
        <v>365</v>
      </c>
      <c r="H413" s="151" t="s">
        <v>19</v>
      </c>
      <c r="I413" s="153"/>
      <c r="L413" s="149"/>
      <c r="M413" s="154"/>
      <c r="T413" s="155"/>
      <c r="AT413" s="151" t="s">
        <v>157</v>
      </c>
      <c r="AU413" s="151" t="s">
        <v>83</v>
      </c>
      <c r="AV413" s="12" t="s">
        <v>81</v>
      </c>
      <c r="AW413" s="12" t="s">
        <v>35</v>
      </c>
      <c r="AX413" s="12" t="s">
        <v>74</v>
      </c>
      <c r="AY413" s="151" t="s">
        <v>146</v>
      </c>
    </row>
    <row r="414" spans="2:51" s="13" customFormat="1" ht="11.25">
      <c r="B414" s="156"/>
      <c r="D414" s="150" t="s">
        <v>157</v>
      </c>
      <c r="E414" s="157" t="s">
        <v>19</v>
      </c>
      <c r="F414" s="158" t="s">
        <v>544</v>
      </c>
      <c r="H414" s="159">
        <v>17.899999999999999</v>
      </c>
      <c r="I414" s="160"/>
      <c r="L414" s="156"/>
      <c r="M414" s="161"/>
      <c r="T414" s="162"/>
      <c r="AT414" s="157" t="s">
        <v>157</v>
      </c>
      <c r="AU414" s="157" t="s">
        <v>83</v>
      </c>
      <c r="AV414" s="13" t="s">
        <v>83</v>
      </c>
      <c r="AW414" s="13" t="s">
        <v>35</v>
      </c>
      <c r="AX414" s="13" t="s">
        <v>74</v>
      </c>
      <c r="AY414" s="157" t="s">
        <v>146</v>
      </c>
    </row>
    <row r="415" spans="2:51" s="12" customFormat="1" ht="11.25">
      <c r="B415" s="149"/>
      <c r="D415" s="150" t="s">
        <v>157</v>
      </c>
      <c r="E415" s="151" t="s">
        <v>19</v>
      </c>
      <c r="F415" s="152" t="s">
        <v>545</v>
      </c>
      <c r="H415" s="151" t="s">
        <v>19</v>
      </c>
      <c r="I415" s="153"/>
      <c r="L415" s="149"/>
      <c r="M415" s="154"/>
      <c r="T415" s="155"/>
      <c r="AT415" s="151" t="s">
        <v>157</v>
      </c>
      <c r="AU415" s="151" t="s">
        <v>83</v>
      </c>
      <c r="AV415" s="12" t="s">
        <v>81</v>
      </c>
      <c r="AW415" s="12" t="s">
        <v>35</v>
      </c>
      <c r="AX415" s="12" t="s">
        <v>74</v>
      </c>
      <c r="AY415" s="151" t="s">
        <v>146</v>
      </c>
    </row>
    <row r="416" spans="2:51" s="13" customFormat="1" ht="11.25">
      <c r="B416" s="156"/>
      <c r="D416" s="150" t="s">
        <v>157</v>
      </c>
      <c r="E416" s="157" t="s">
        <v>19</v>
      </c>
      <c r="F416" s="158" t="s">
        <v>546</v>
      </c>
      <c r="H416" s="159">
        <v>44.6</v>
      </c>
      <c r="I416" s="160"/>
      <c r="L416" s="156"/>
      <c r="M416" s="161"/>
      <c r="T416" s="162"/>
      <c r="AT416" s="157" t="s">
        <v>157</v>
      </c>
      <c r="AU416" s="157" t="s">
        <v>83</v>
      </c>
      <c r="AV416" s="13" t="s">
        <v>83</v>
      </c>
      <c r="AW416" s="13" t="s">
        <v>35</v>
      </c>
      <c r="AX416" s="13" t="s">
        <v>74</v>
      </c>
      <c r="AY416" s="157" t="s">
        <v>146</v>
      </c>
    </row>
    <row r="417" spans="2:51" s="13" customFormat="1" ht="11.25">
      <c r="B417" s="156"/>
      <c r="D417" s="150" t="s">
        <v>157</v>
      </c>
      <c r="E417" s="157" t="s">
        <v>19</v>
      </c>
      <c r="F417" s="158" t="s">
        <v>547</v>
      </c>
      <c r="H417" s="159">
        <v>19.100000000000001</v>
      </c>
      <c r="I417" s="160"/>
      <c r="L417" s="156"/>
      <c r="M417" s="161"/>
      <c r="T417" s="162"/>
      <c r="AT417" s="157" t="s">
        <v>157</v>
      </c>
      <c r="AU417" s="157" t="s">
        <v>83</v>
      </c>
      <c r="AV417" s="13" t="s">
        <v>83</v>
      </c>
      <c r="AW417" s="13" t="s">
        <v>35</v>
      </c>
      <c r="AX417" s="13" t="s">
        <v>74</v>
      </c>
      <c r="AY417" s="157" t="s">
        <v>146</v>
      </c>
    </row>
    <row r="418" spans="2:51" s="12" customFormat="1" ht="11.25">
      <c r="B418" s="149"/>
      <c r="D418" s="150" t="s">
        <v>157</v>
      </c>
      <c r="E418" s="151" t="s">
        <v>19</v>
      </c>
      <c r="F418" s="152" t="s">
        <v>548</v>
      </c>
      <c r="H418" s="151" t="s">
        <v>19</v>
      </c>
      <c r="I418" s="153"/>
      <c r="L418" s="149"/>
      <c r="M418" s="154"/>
      <c r="T418" s="155"/>
      <c r="AT418" s="151" t="s">
        <v>157</v>
      </c>
      <c r="AU418" s="151" t="s">
        <v>83</v>
      </c>
      <c r="AV418" s="12" t="s">
        <v>81</v>
      </c>
      <c r="AW418" s="12" t="s">
        <v>35</v>
      </c>
      <c r="AX418" s="12" t="s">
        <v>74</v>
      </c>
      <c r="AY418" s="151" t="s">
        <v>146</v>
      </c>
    </row>
    <row r="419" spans="2:51" s="13" customFormat="1" ht="11.25">
      <c r="B419" s="156"/>
      <c r="D419" s="150" t="s">
        <v>157</v>
      </c>
      <c r="E419" s="157" t="s">
        <v>19</v>
      </c>
      <c r="F419" s="158" t="s">
        <v>546</v>
      </c>
      <c r="H419" s="159">
        <v>44.6</v>
      </c>
      <c r="I419" s="160"/>
      <c r="L419" s="156"/>
      <c r="M419" s="161"/>
      <c r="T419" s="162"/>
      <c r="AT419" s="157" t="s">
        <v>157</v>
      </c>
      <c r="AU419" s="157" t="s">
        <v>83</v>
      </c>
      <c r="AV419" s="13" t="s">
        <v>83</v>
      </c>
      <c r="AW419" s="13" t="s">
        <v>35</v>
      </c>
      <c r="AX419" s="13" t="s">
        <v>74</v>
      </c>
      <c r="AY419" s="157" t="s">
        <v>146</v>
      </c>
    </row>
    <row r="420" spans="2:51" s="13" customFormat="1" ht="11.25">
      <c r="B420" s="156"/>
      <c r="D420" s="150" t="s">
        <v>157</v>
      </c>
      <c r="E420" s="157" t="s">
        <v>19</v>
      </c>
      <c r="F420" s="158" t="s">
        <v>547</v>
      </c>
      <c r="H420" s="159">
        <v>19.100000000000001</v>
      </c>
      <c r="I420" s="160"/>
      <c r="L420" s="156"/>
      <c r="M420" s="161"/>
      <c r="T420" s="162"/>
      <c r="AT420" s="157" t="s">
        <v>157</v>
      </c>
      <c r="AU420" s="157" t="s">
        <v>83</v>
      </c>
      <c r="AV420" s="13" t="s">
        <v>83</v>
      </c>
      <c r="AW420" s="13" t="s">
        <v>35</v>
      </c>
      <c r="AX420" s="13" t="s">
        <v>74</v>
      </c>
      <c r="AY420" s="157" t="s">
        <v>146</v>
      </c>
    </row>
    <row r="421" spans="2:51" s="12" customFormat="1" ht="11.25">
      <c r="B421" s="149"/>
      <c r="D421" s="150" t="s">
        <v>157</v>
      </c>
      <c r="E421" s="151" t="s">
        <v>19</v>
      </c>
      <c r="F421" s="152" t="s">
        <v>370</v>
      </c>
      <c r="H421" s="151" t="s">
        <v>19</v>
      </c>
      <c r="I421" s="153"/>
      <c r="L421" s="149"/>
      <c r="M421" s="154"/>
      <c r="T421" s="155"/>
      <c r="AT421" s="151" t="s">
        <v>157</v>
      </c>
      <c r="AU421" s="151" t="s">
        <v>83</v>
      </c>
      <c r="AV421" s="12" t="s">
        <v>81</v>
      </c>
      <c r="AW421" s="12" t="s">
        <v>35</v>
      </c>
      <c r="AX421" s="12" t="s">
        <v>74</v>
      </c>
      <c r="AY421" s="151" t="s">
        <v>146</v>
      </c>
    </row>
    <row r="422" spans="2:51" s="13" customFormat="1" ht="11.25">
      <c r="B422" s="156"/>
      <c r="D422" s="150" t="s">
        <v>157</v>
      </c>
      <c r="E422" s="157" t="s">
        <v>19</v>
      </c>
      <c r="F422" s="158" t="s">
        <v>544</v>
      </c>
      <c r="H422" s="159">
        <v>17.899999999999999</v>
      </c>
      <c r="I422" s="160"/>
      <c r="L422" s="156"/>
      <c r="M422" s="161"/>
      <c r="T422" s="162"/>
      <c r="AT422" s="157" t="s">
        <v>157</v>
      </c>
      <c r="AU422" s="157" t="s">
        <v>83</v>
      </c>
      <c r="AV422" s="13" t="s">
        <v>83</v>
      </c>
      <c r="AW422" s="13" t="s">
        <v>35</v>
      </c>
      <c r="AX422" s="13" t="s">
        <v>74</v>
      </c>
      <c r="AY422" s="157" t="s">
        <v>146</v>
      </c>
    </row>
    <row r="423" spans="2:51" s="12" customFormat="1" ht="11.25">
      <c r="B423" s="149"/>
      <c r="D423" s="150" t="s">
        <v>157</v>
      </c>
      <c r="E423" s="151" t="s">
        <v>19</v>
      </c>
      <c r="F423" s="152" t="s">
        <v>549</v>
      </c>
      <c r="H423" s="151" t="s">
        <v>19</v>
      </c>
      <c r="I423" s="153"/>
      <c r="L423" s="149"/>
      <c r="M423" s="154"/>
      <c r="T423" s="155"/>
      <c r="AT423" s="151" t="s">
        <v>157</v>
      </c>
      <c r="AU423" s="151" t="s">
        <v>83</v>
      </c>
      <c r="AV423" s="12" t="s">
        <v>81</v>
      </c>
      <c r="AW423" s="12" t="s">
        <v>35</v>
      </c>
      <c r="AX423" s="12" t="s">
        <v>74</v>
      </c>
      <c r="AY423" s="151" t="s">
        <v>146</v>
      </c>
    </row>
    <row r="424" spans="2:51" s="13" customFormat="1" ht="11.25">
      <c r="B424" s="156"/>
      <c r="D424" s="150" t="s">
        <v>157</v>
      </c>
      <c r="E424" s="157" t="s">
        <v>19</v>
      </c>
      <c r="F424" s="158" t="s">
        <v>550</v>
      </c>
      <c r="H424" s="159">
        <v>51.57</v>
      </c>
      <c r="I424" s="160"/>
      <c r="L424" s="156"/>
      <c r="M424" s="161"/>
      <c r="T424" s="162"/>
      <c r="AT424" s="157" t="s">
        <v>157</v>
      </c>
      <c r="AU424" s="157" t="s">
        <v>83</v>
      </c>
      <c r="AV424" s="13" t="s">
        <v>83</v>
      </c>
      <c r="AW424" s="13" t="s">
        <v>35</v>
      </c>
      <c r="AX424" s="13" t="s">
        <v>74</v>
      </c>
      <c r="AY424" s="157" t="s">
        <v>146</v>
      </c>
    </row>
    <row r="425" spans="2:51" s="13" customFormat="1" ht="11.25">
      <c r="B425" s="156"/>
      <c r="D425" s="150" t="s">
        <v>157</v>
      </c>
      <c r="E425" s="157" t="s">
        <v>19</v>
      </c>
      <c r="F425" s="158" t="s">
        <v>547</v>
      </c>
      <c r="H425" s="159">
        <v>19.100000000000001</v>
      </c>
      <c r="I425" s="160"/>
      <c r="L425" s="156"/>
      <c r="M425" s="161"/>
      <c r="T425" s="162"/>
      <c r="AT425" s="157" t="s">
        <v>157</v>
      </c>
      <c r="AU425" s="157" t="s">
        <v>83</v>
      </c>
      <c r="AV425" s="13" t="s">
        <v>83</v>
      </c>
      <c r="AW425" s="13" t="s">
        <v>35</v>
      </c>
      <c r="AX425" s="13" t="s">
        <v>74</v>
      </c>
      <c r="AY425" s="157" t="s">
        <v>146</v>
      </c>
    </row>
    <row r="426" spans="2:51" s="12" customFormat="1" ht="11.25">
      <c r="B426" s="149"/>
      <c r="D426" s="150" t="s">
        <v>157</v>
      </c>
      <c r="E426" s="151" t="s">
        <v>19</v>
      </c>
      <c r="F426" s="152" t="s">
        <v>551</v>
      </c>
      <c r="H426" s="151" t="s">
        <v>19</v>
      </c>
      <c r="I426" s="153"/>
      <c r="L426" s="149"/>
      <c r="M426" s="154"/>
      <c r="T426" s="155"/>
      <c r="AT426" s="151" t="s">
        <v>157</v>
      </c>
      <c r="AU426" s="151" t="s">
        <v>83</v>
      </c>
      <c r="AV426" s="12" t="s">
        <v>81</v>
      </c>
      <c r="AW426" s="12" t="s">
        <v>35</v>
      </c>
      <c r="AX426" s="12" t="s">
        <v>74</v>
      </c>
      <c r="AY426" s="151" t="s">
        <v>146</v>
      </c>
    </row>
    <row r="427" spans="2:51" s="13" customFormat="1" ht="11.25">
      <c r="B427" s="156"/>
      <c r="D427" s="150" t="s">
        <v>157</v>
      </c>
      <c r="E427" s="157" t="s">
        <v>19</v>
      </c>
      <c r="F427" s="158" t="s">
        <v>552</v>
      </c>
      <c r="H427" s="159">
        <v>50.76</v>
      </c>
      <c r="I427" s="160"/>
      <c r="L427" s="156"/>
      <c r="M427" s="161"/>
      <c r="T427" s="162"/>
      <c r="AT427" s="157" t="s">
        <v>157</v>
      </c>
      <c r="AU427" s="157" t="s">
        <v>83</v>
      </c>
      <c r="AV427" s="13" t="s">
        <v>83</v>
      </c>
      <c r="AW427" s="13" t="s">
        <v>35</v>
      </c>
      <c r="AX427" s="13" t="s">
        <v>74</v>
      </c>
      <c r="AY427" s="157" t="s">
        <v>146</v>
      </c>
    </row>
    <row r="428" spans="2:51" s="13" customFormat="1" ht="11.25">
      <c r="B428" s="156"/>
      <c r="D428" s="150" t="s">
        <v>157</v>
      </c>
      <c r="E428" s="157" t="s">
        <v>19</v>
      </c>
      <c r="F428" s="158" t="s">
        <v>547</v>
      </c>
      <c r="H428" s="159">
        <v>19.100000000000001</v>
      </c>
      <c r="I428" s="160"/>
      <c r="L428" s="156"/>
      <c r="M428" s="161"/>
      <c r="T428" s="162"/>
      <c r="AT428" s="157" t="s">
        <v>157</v>
      </c>
      <c r="AU428" s="157" t="s">
        <v>83</v>
      </c>
      <c r="AV428" s="13" t="s">
        <v>83</v>
      </c>
      <c r="AW428" s="13" t="s">
        <v>35</v>
      </c>
      <c r="AX428" s="13" t="s">
        <v>74</v>
      </c>
      <c r="AY428" s="157" t="s">
        <v>146</v>
      </c>
    </row>
    <row r="429" spans="2:51" s="12" customFormat="1" ht="11.25">
      <c r="B429" s="149"/>
      <c r="D429" s="150" t="s">
        <v>157</v>
      </c>
      <c r="E429" s="151" t="s">
        <v>19</v>
      </c>
      <c r="F429" s="152" t="s">
        <v>553</v>
      </c>
      <c r="H429" s="151" t="s">
        <v>19</v>
      </c>
      <c r="I429" s="153"/>
      <c r="L429" s="149"/>
      <c r="M429" s="154"/>
      <c r="T429" s="155"/>
      <c r="AT429" s="151" t="s">
        <v>157</v>
      </c>
      <c r="AU429" s="151" t="s">
        <v>83</v>
      </c>
      <c r="AV429" s="12" t="s">
        <v>81</v>
      </c>
      <c r="AW429" s="12" t="s">
        <v>35</v>
      </c>
      <c r="AX429" s="12" t="s">
        <v>74</v>
      </c>
      <c r="AY429" s="151" t="s">
        <v>146</v>
      </c>
    </row>
    <row r="430" spans="2:51" s="13" customFormat="1" ht="11.25">
      <c r="B430" s="156"/>
      <c r="D430" s="150" t="s">
        <v>157</v>
      </c>
      <c r="E430" s="157" t="s">
        <v>19</v>
      </c>
      <c r="F430" s="158" t="s">
        <v>554</v>
      </c>
      <c r="H430" s="159">
        <v>62.13</v>
      </c>
      <c r="I430" s="160"/>
      <c r="L430" s="156"/>
      <c r="M430" s="161"/>
      <c r="T430" s="162"/>
      <c r="AT430" s="157" t="s">
        <v>157</v>
      </c>
      <c r="AU430" s="157" t="s">
        <v>83</v>
      </c>
      <c r="AV430" s="13" t="s">
        <v>83</v>
      </c>
      <c r="AW430" s="13" t="s">
        <v>35</v>
      </c>
      <c r="AX430" s="13" t="s">
        <v>74</v>
      </c>
      <c r="AY430" s="157" t="s">
        <v>146</v>
      </c>
    </row>
    <row r="431" spans="2:51" s="13" customFormat="1" ht="11.25">
      <c r="B431" s="156"/>
      <c r="D431" s="150" t="s">
        <v>157</v>
      </c>
      <c r="E431" s="157" t="s">
        <v>19</v>
      </c>
      <c r="F431" s="158" t="s">
        <v>555</v>
      </c>
      <c r="H431" s="159">
        <v>24.41</v>
      </c>
      <c r="I431" s="160"/>
      <c r="L431" s="156"/>
      <c r="M431" s="161"/>
      <c r="T431" s="162"/>
      <c r="AT431" s="157" t="s">
        <v>157</v>
      </c>
      <c r="AU431" s="157" t="s">
        <v>83</v>
      </c>
      <c r="AV431" s="13" t="s">
        <v>83</v>
      </c>
      <c r="AW431" s="13" t="s">
        <v>35</v>
      </c>
      <c r="AX431" s="13" t="s">
        <v>74</v>
      </c>
      <c r="AY431" s="157" t="s">
        <v>146</v>
      </c>
    </row>
    <row r="432" spans="2:51" s="12" customFormat="1" ht="11.25">
      <c r="B432" s="149"/>
      <c r="D432" s="150" t="s">
        <v>157</v>
      </c>
      <c r="E432" s="151" t="s">
        <v>19</v>
      </c>
      <c r="F432" s="152" t="s">
        <v>556</v>
      </c>
      <c r="H432" s="151" t="s">
        <v>19</v>
      </c>
      <c r="I432" s="153"/>
      <c r="L432" s="149"/>
      <c r="M432" s="154"/>
      <c r="T432" s="155"/>
      <c r="AT432" s="151" t="s">
        <v>157</v>
      </c>
      <c r="AU432" s="151" t="s">
        <v>83</v>
      </c>
      <c r="AV432" s="12" t="s">
        <v>81</v>
      </c>
      <c r="AW432" s="12" t="s">
        <v>35</v>
      </c>
      <c r="AX432" s="12" t="s">
        <v>74</v>
      </c>
      <c r="AY432" s="151" t="s">
        <v>146</v>
      </c>
    </row>
    <row r="433" spans="2:65" s="13" customFormat="1" ht="11.25">
      <c r="B433" s="156"/>
      <c r="D433" s="150" t="s">
        <v>157</v>
      </c>
      <c r="E433" s="157" t="s">
        <v>19</v>
      </c>
      <c r="F433" s="158" t="s">
        <v>557</v>
      </c>
      <c r="H433" s="159">
        <v>66.69</v>
      </c>
      <c r="I433" s="160"/>
      <c r="L433" s="156"/>
      <c r="M433" s="161"/>
      <c r="T433" s="162"/>
      <c r="AT433" s="157" t="s">
        <v>157</v>
      </c>
      <c r="AU433" s="157" t="s">
        <v>83</v>
      </c>
      <c r="AV433" s="13" t="s">
        <v>83</v>
      </c>
      <c r="AW433" s="13" t="s">
        <v>35</v>
      </c>
      <c r="AX433" s="13" t="s">
        <v>74</v>
      </c>
      <c r="AY433" s="157" t="s">
        <v>146</v>
      </c>
    </row>
    <row r="434" spans="2:65" s="13" customFormat="1" ht="11.25">
      <c r="B434" s="156"/>
      <c r="D434" s="150" t="s">
        <v>157</v>
      </c>
      <c r="E434" s="157" t="s">
        <v>19</v>
      </c>
      <c r="F434" s="158" t="s">
        <v>558</v>
      </c>
      <c r="H434" s="159">
        <v>24.9</v>
      </c>
      <c r="I434" s="160"/>
      <c r="L434" s="156"/>
      <c r="M434" s="161"/>
      <c r="T434" s="162"/>
      <c r="AT434" s="157" t="s">
        <v>157</v>
      </c>
      <c r="AU434" s="157" t="s">
        <v>83</v>
      </c>
      <c r="AV434" s="13" t="s">
        <v>83</v>
      </c>
      <c r="AW434" s="13" t="s">
        <v>35</v>
      </c>
      <c r="AX434" s="13" t="s">
        <v>74</v>
      </c>
      <c r="AY434" s="157" t="s">
        <v>146</v>
      </c>
    </row>
    <row r="435" spans="2:65" s="12" customFormat="1" ht="11.25">
      <c r="B435" s="149"/>
      <c r="D435" s="150" t="s">
        <v>157</v>
      </c>
      <c r="E435" s="151" t="s">
        <v>19</v>
      </c>
      <c r="F435" s="152" t="s">
        <v>559</v>
      </c>
      <c r="H435" s="151" t="s">
        <v>19</v>
      </c>
      <c r="I435" s="153"/>
      <c r="L435" s="149"/>
      <c r="M435" s="154"/>
      <c r="T435" s="155"/>
      <c r="AT435" s="151" t="s">
        <v>157</v>
      </c>
      <c r="AU435" s="151" t="s">
        <v>83</v>
      </c>
      <c r="AV435" s="12" t="s">
        <v>81</v>
      </c>
      <c r="AW435" s="12" t="s">
        <v>35</v>
      </c>
      <c r="AX435" s="12" t="s">
        <v>74</v>
      </c>
      <c r="AY435" s="151" t="s">
        <v>146</v>
      </c>
    </row>
    <row r="436" spans="2:65" s="13" customFormat="1" ht="11.25">
      <c r="B436" s="156"/>
      <c r="D436" s="150" t="s">
        <v>157</v>
      </c>
      <c r="E436" s="157" t="s">
        <v>19</v>
      </c>
      <c r="F436" s="158" t="s">
        <v>560</v>
      </c>
      <c r="H436" s="159">
        <v>91.484999999999999</v>
      </c>
      <c r="I436" s="160"/>
      <c r="L436" s="156"/>
      <c r="M436" s="161"/>
      <c r="T436" s="162"/>
      <c r="AT436" s="157" t="s">
        <v>157</v>
      </c>
      <c r="AU436" s="157" t="s">
        <v>83</v>
      </c>
      <c r="AV436" s="13" t="s">
        <v>83</v>
      </c>
      <c r="AW436" s="13" t="s">
        <v>35</v>
      </c>
      <c r="AX436" s="13" t="s">
        <v>74</v>
      </c>
      <c r="AY436" s="157" t="s">
        <v>146</v>
      </c>
    </row>
    <row r="437" spans="2:65" s="13" customFormat="1" ht="11.25">
      <c r="B437" s="156"/>
      <c r="D437" s="150" t="s">
        <v>157</v>
      </c>
      <c r="E437" s="157" t="s">
        <v>19</v>
      </c>
      <c r="F437" s="158" t="s">
        <v>561</v>
      </c>
      <c r="H437" s="159">
        <v>34.700000000000003</v>
      </c>
      <c r="I437" s="160"/>
      <c r="L437" s="156"/>
      <c r="M437" s="161"/>
      <c r="T437" s="162"/>
      <c r="AT437" s="157" t="s">
        <v>157</v>
      </c>
      <c r="AU437" s="157" t="s">
        <v>83</v>
      </c>
      <c r="AV437" s="13" t="s">
        <v>83</v>
      </c>
      <c r="AW437" s="13" t="s">
        <v>35</v>
      </c>
      <c r="AX437" s="13" t="s">
        <v>74</v>
      </c>
      <c r="AY437" s="157" t="s">
        <v>146</v>
      </c>
    </row>
    <row r="438" spans="2:65" s="12" customFormat="1" ht="11.25">
      <c r="B438" s="149"/>
      <c r="D438" s="150" t="s">
        <v>157</v>
      </c>
      <c r="E438" s="151" t="s">
        <v>19</v>
      </c>
      <c r="F438" s="152" t="s">
        <v>562</v>
      </c>
      <c r="H438" s="151" t="s">
        <v>19</v>
      </c>
      <c r="I438" s="153"/>
      <c r="L438" s="149"/>
      <c r="M438" s="154"/>
      <c r="T438" s="155"/>
      <c r="AT438" s="151" t="s">
        <v>157</v>
      </c>
      <c r="AU438" s="151" t="s">
        <v>83</v>
      </c>
      <c r="AV438" s="12" t="s">
        <v>81</v>
      </c>
      <c r="AW438" s="12" t="s">
        <v>35</v>
      </c>
      <c r="AX438" s="12" t="s">
        <v>74</v>
      </c>
      <c r="AY438" s="151" t="s">
        <v>146</v>
      </c>
    </row>
    <row r="439" spans="2:65" s="13" customFormat="1" ht="11.25">
      <c r="B439" s="156"/>
      <c r="D439" s="150" t="s">
        <v>157</v>
      </c>
      <c r="E439" s="157" t="s">
        <v>19</v>
      </c>
      <c r="F439" s="158" t="s">
        <v>563</v>
      </c>
      <c r="H439" s="159">
        <v>49.02</v>
      </c>
      <c r="I439" s="160"/>
      <c r="L439" s="156"/>
      <c r="M439" s="161"/>
      <c r="T439" s="162"/>
      <c r="AT439" s="157" t="s">
        <v>157</v>
      </c>
      <c r="AU439" s="157" t="s">
        <v>83</v>
      </c>
      <c r="AV439" s="13" t="s">
        <v>83</v>
      </c>
      <c r="AW439" s="13" t="s">
        <v>35</v>
      </c>
      <c r="AX439" s="13" t="s">
        <v>74</v>
      </c>
      <c r="AY439" s="157" t="s">
        <v>146</v>
      </c>
    </row>
    <row r="440" spans="2:65" s="13" customFormat="1" ht="11.25">
      <c r="B440" s="156"/>
      <c r="D440" s="150" t="s">
        <v>157</v>
      </c>
      <c r="E440" s="157" t="s">
        <v>19</v>
      </c>
      <c r="F440" s="158" t="s">
        <v>564</v>
      </c>
      <c r="H440" s="159">
        <v>16.239999999999998</v>
      </c>
      <c r="I440" s="160"/>
      <c r="L440" s="156"/>
      <c r="M440" s="161"/>
      <c r="T440" s="162"/>
      <c r="AT440" s="157" t="s">
        <v>157</v>
      </c>
      <c r="AU440" s="157" t="s">
        <v>83</v>
      </c>
      <c r="AV440" s="13" t="s">
        <v>83</v>
      </c>
      <c r="AW440" s="13" t="s">
        <v>35</v>
      </c>
      <c r="AX440" s="13" t="s">
        <v>74</v>
      </c>
      <c r="AY440" s="157" t="s">
        <v>146</v>
      </c>
    </row>
    <row r="441" spans="2:65" s="12" customFormat="1" ht="11.25">
      <c r="B441" s="149"/>
      <c r="D441" s="150" t="s">
        <v>157</v>
      </c>
      <c r="E441" s="151" t="s">
        <v>19</v>
      </c>
      <c r="F441" s="152" t="s">
        <v>565</v>
      </c>
      <c r="H441" s="151" t="s">
        <v>19</v>
      </c>
      <c r="I441" s="153"/>
      <c r="L441" s="149"/>
      <c r="M441" s="154"/>
      <c r="T441" s="155"/>
      <c r="AT441" s="151" t="s">
        <v>157</v>
      </c>
      <c r="AU441" s="151" t="s">
        <v>83</v>
      </c>
      <c r="AV441" s="12" t="s">
        <v>81</v>
      </c>
      <c r="AW441" s="12" t="s">
        <v>35</v>
      </c>
      <c r="AX441" s="12" t="s">
        <v>74</v>
      </c>
      <c r="AY441" s="151" t="s">
        <v>146</v>
      </c>
    </row>
    <row r="442" spans="2:65" s="13" customFormat="1" ht="11.25">
      <c r="B442" s="156"/>
      <c r="D442" s="150" t="s">
        <v>157</v>
      </c>
      <c r="E442" s="157" t="s">
        <v>19</v>
      </c>
      <c r="F442" s="158" t="s">
        <v>566</v>
      </c>
      <c r="H442" s="159">
        <v>61.844999999999999</v>
      </c>
      <c r="I442" s="160"/>
      <c r="L442" s="156"/>
      <c r="M442" s="161"/>
      <c r="T442" s="162"/>
      <c r="AT442" s="157" t="s">
        <v>157</v>
      </c>
      <c r="AU442" s="157" t="s">
        <v>83</v>
      </c>
      <c r="AV442" s="13" t="s">
        <v>83</v>
      </c>
      <c r="AW442" s="13" t="s">
        <v>35</v>
      </c>
      <c r="AX442" s="13" t="s">
        <v>74</v>
      </c>
      <c r="AY442" s="157" t="s">
        <v>146</v>
      </c>
    </row>
    <row r="443" spans="2:65" s="13" customFormat="1" ht="11.25">
      <c r="B443" s="156"/>
      <c r="D443" s="150" t="s">
        <v>157</v>
      </c>
      <c r="E443" s="157" t="s">
        <v>19</v>
      </c>
      <c r="F443" s="158" t="s">
        <v>567</v>
      </c>
      <c r="H443" s="159">
        <v>22.54</v>
      </c>
      <c r="I443" s="160"/>
      <c r="L443" s="156"/>
      <c r="M443" s="161"/>
      <c r="T443" s="162"/>
      <c r="AT443" s="157" t="s">
        <v>157</v>
      </c>
      <c r="AU443" s="157" t="s">
        <v>83</v>
      </c>
      <c r="AV443" s="13" t="s">
        <v>83</v>
      </c>
      <c r="AW443" s="13" t="s">
        <v>35</v>
      </c>
      <c r="AX443" s="13" t="s">
        <v>74</v>
      </c>
      <c r="AY443" s="157" t="s">
        <v>146</v>
      </c>
    </row>
    <row r="444" spans="2:65" s="14" customFormat="1" ht="11.25">
      <c r="B444" s="163"/>
      <c r="D444" s="150" t="s">
        <v>157</v>
      </c>
      <c r="E444" s="164" t="s">
        <v>19</v>
      </c>
      <c r="F444" s="165" t="s">
        <v>160</v>
      </c>
      <c r="H444" s="166">
        <v>947.96</v>
      </c>
      <c r="I444" s="167"/>
      <c r="L444" s="163"/>
      <c r="M444" s="168"/>
      <c r="T444" s="169"/>
      <c r="AT444" s="164" t="s">
        <v>157</v>
      </c>
      <c r="AU444" s="164" t="s">
        <v>83</v>
      </c>
      <c r="AV444" s="14" t="s">
        <v>153</v>
      </c>
      <c r="AW444" s="14" t="s">
        <v>35</v>
      </c>
      <c r="AX444" s="14" t="s">
        <v>81</v>
      </c>
      <c r="AY444" s="164" t="s">
        <v>146</v>
      </c>
    </row>
    <row r="445" spans="2:65" s="1" customFormat="1" ht="16.5" customHeight="1">
      <c r="B445" s="33"/>
      <c r="C445" s="132" t="s">
        <v>568</v>
      </c>
      <c r="D445" s="132" t="s">
        <v>148</v>
      </c>
      <c r="E445" s="133" t="s">
        <v>569</v>
      </c>
      <c r="F445" s="134" t="s">
        <v>570</v>
      </c>
      <c r="G445" s="135" t="s">
        <v>214</v>
      </c>
      <c r="H445" s="136">
        <v>305.92899999999997</v>
      </c>
      <c r="I445" s="137"/>
      <c r="J445" s="138">
        <f>ROUND(I445*H445,2)</f>
        <v>0</v>
      </c>
      <c r="K445" s="134" t="s">
        <v>152</v>
      </c>
      <c r="L445" s="33"/>
      <c r="M445" s="139" t="s">
        <v>19</v>
      </c>
      <c r="N445" s="140" t="s">
        <v>45</v>
      </c>
      <c r="P445" s="141">
        <f>O445*H445</f>
        <v>0</v>
      </c>
      <c r="Q445" s="141">
        <v>0</v>
      </c>
      <c r="R445" s="141">
        <f>Q445*H445</f>
        <v>0</v>
      </c>
      <c r="S445" s="141">
        <v>0</v>
      </c>
      <c r="T445" s="142">
        <f>S445*H445</f>
        <v>0</v>
      </c>
      <c r="AR445" s="143" t="s">
        <v>258</v>
      </c>
      <c r="AT445" s="143" t="s">
        <v>148</v>
      </c>
      <c r="AU445" s="143" t="s">
        <v>83</v>
      </c>
      <c r="AY445" s="18" t="s">
        <v>146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8" t="s">
        <v>81</v>
      </c>
      <c r="BK445" s="144">
        <f>ROUND(I445*H445,2)</f>
        <v>0</v>
      </c>
      <c r="BL445" s="18" t="s">
        <v>258</v>
      </c>
      <c r="BM445" s="143" t="s">
        <v>571</v>
      </c>
    </row>
    <row r="446" spans="2:65" s="1" customFormat="1" ht="11.25">
      <c r="B446" s="33"/>
      <c r="D446" s="145" t="s">
        <v>155</v>
      </c>
      <c r="F446" s="146" t="s">
        <v>572</v>
      </c>
      <c r="I446" s="147"/>
      <c r="L446" s="33"/>
      <c r="M446" s="148"/>
      <c r="T446" s="54"/>
      <c r="AT446" s="18" t="s">
        <v>155</v>
      </c>
      <c r="AU446" s="18" t="s">
        <v>83</v>
      </c>
    </row>
    <row r="447" spans="2:65" s="13" customFormat="1" ht="11.25">
      <c r="B447" s="156"/>
      <c r="D447" s="150" t="s">
        <v>157</v>
      </c>
      <c r="E447" s="157" t="s">
        <v>19</v>
      </c>
      <c r="F447" s="158" t="s">
        <v>573</v>
      </c>
      <c r="H447" s="159">
        <v>947.96</v>
      </c>
      <c r="I447" s="160"/>
      <c r="L447" s="156"/>
      <c r="M447" s="161"/>
      <c r="T447" s="162"/>
      <c r="AT447" s="157" t="s">
        <v>157</v>
      </c>
      <c r="AU447" s="157" t="s">
        <v>83</v>
      </c>
      <c r="AV447" s="13" t="s">
        <v>83</v>
      </c>
      <c r="AW447" s="13" t="s">
        <v>35</v>
      </c>
      <c r="AX447" s="13" t="s">
        <v>74</v>
      </c>
      <c r="AY447" s="157" t="s">
        <v>146</v>
      </c>
    </row>
    <row r="448" spans="2:65" s="13" customFormat="1" ht="11.25">
      <c r="B448" s="156"/>
      <c r="D448" s="150" t="s">
        <v>157</v>
      </c>
      <c r="E448" s="157" t="s">
        <v>19</v>
      </c>
      <c r="F448" s="158" t="s">
        <v>574</v>
      </c>
      <c r="H448" s="159">
        <v>-642.03099999999995</v>
      </c>
      <c r="I448" s="160"/>
      <c r="L448" s="156"/>
      <c r="M448" s="161"/>
      <c r="T448" s="162"/>
      <c r="AT448" s="157" t="s">
        <v>157</v>
      </c>
      <c r="AU448" s="157" t="s">
        <v>83</v>
      </c>
      <c r="AV448" s="13" t="s">
        <v>83</v>
      </c>
      <c r="AW448" s="13" t="s">
        <v>35</v>
      </c>
      <c r="AX448" s="13" t="s">
        <v>74</v>
      </c>
      <c r="AY448" s="157" t="s">
        <v>146</v>
      </c>
    </row>
    <row r="449" spans="2:51" s="14" customFormat="1" ht="11.25">
      <c r="B449" s="163"/>
      <c r="D449" s="150" t="s">
        <v>157</v>
      </c>
      <c r="E449" s="164" t="s">
        <v>19</v>
      </c>
      <c r="F449" s="165" t="s">
        <v>160</v>
      </c>
      <c r="H449" s="166">
        <v>305.92899999999997</v>
      </c>
      <c r="I449" s="167"/>
      <c r="L449" s="163"/>
      <c r="M449" s="178"/>
      <c r="N449" s="179"/>
      <c r="O449" s="179"/>
      <c r="P449" s="179"/>
      <c r="Q449" s="179"/>
      <c r="R449" s="179"/>
      <c r="S449" s="179"/>
      <c r="T449" s="180"/>
      <c r="AT449" s="164" t="s">
        <v>157</v>
      </c>
      <c r="AU449" s="164" t="s">
        <v>83</v>
      </c>
      <c r="AV449" s="14" t="s">
        <v>153</v>
      </c>
      <c r="AW449" s="14" t="s">
        <v>35</v>
      </c>
      <c r="AX449" s="14" t="s">
        <v>81</v>
      </c>
      <c r="AY449" s="164" t="s">
        <v>146</v>
      </c>
    </row>
    <row r="450" spans="2:51" s="1" customFormat="1" ht="6.95" customHeight="1">
      <c r="B450" s="42"/>
      <c r="C450" s="43"/>
      <c r="D450" s="43"/>
      <c r="E450" s="43"/>
      <c r="F450" s="43"/>
      <c r="G450" s="43"/>
      <c r="H450" s="43"/>
      <c r="I450" s="43"/>
      <c r="J450" s="43"/>
      <c r="K450" s="43"/>
      <c r="L450" s="33"/>
    </row>
  </sheetData>
  <sheetProtection algorithmName="SHA-512" hashValue="eGZC5AsUfcmCnc9+rkYDebfAUlg6Q1DNKEgAyQB/QM8FdTJCon+r3H4LHMLKHBd6ZYoRFuXKXxMg2b96jyi9KQ==" saltValue="GRqFiZjBZgHo9BvKFHii6Dayvy8aIJaFKR4QuaMDg40YsfZN0xBKE31Zs6F4HQWkB4H36sE8vyvqo7XZovo9ug==" spinCount="100000" sheet="1" objects="1" scenarios="1" formatColumns="0" formatRows="0" autoFilter="0"/>
  <autoFilter ref="C95:K449" xr:uid="{00000000-0009-0000-0000-000001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100-000000000000}"/>
    <hyperlink ref="F105" r:id="rId2" xr:uid="{00000000-0004-0000-0100-000001000000}"/>
    <hyperlink ref="F110" r:id="rId3" xr:uid="{00000000-0004-0000-0100-000002000000}"/>
    <hyperlink ref="F114" r:id="rId4" xr:uid="{00000000-0004-0000-0100-000003000000}"/>
    <hyperlink ref="F116" r:id="rId5" xr:uid="{00000000-0004-0000-0100-000004000000}"/>
    <hyperlink ref="F119" r:id="rId6" xr:uid="{00000000-0004-0000-0100-000005000000}"/>
    <hyperlink ref="F125" r:id="rId7" xr:uid="{00000000-0004-0000-0100-000006000000}"/>
    <hyperlink ref="F133" r:id="rId8" xr:uid="{00000000-0004-0000-0100-000007000000}"/>
    <hyperlink ref="F142" r:id="rId9" xr:uid="{00000000-0004-0000-0100-000008000000}"/>
    <hyperlink ref="F155" r:id="rId10" xr:uid="{00000000-0004-0000-0100-000009000000}"/>
    <hyperlink ref="F166" r:id="rId11" xr:uid="{00000000-0004-0000-0100-00000A000000}"/>
    <hyperlink ref="F172" r:id="rId12" xr:uid="{00000000-0004-0000-0100-00000B000000}"/>
    <hyperlink ref="F182" r:id="rId13" xr:uid="{00000000-0004-0000-0100-00000C000000}"/>
    <hyperlink ref="F195" r:id="rId14" xr:uid="{00000000-0004-0000-0100-00000D000000}"/>
    <hyperlink ref="F200" r:id="rId15" xr:uid="{00000000-0004-0000-0100-00000E000000}"/>
    <hyperlink ref="F208" r:id="rId16" xr:uid="{00000000-0004-0000-0100-00000F000000}"/>
    <hyperlink ref="F212" r:id="rId17" xr:uid="{00000000-0004-0000-0100-000010000000}"/>
    <hyperlink ref="F218" r:id="rId18" xr:uid="{00000000-0004-0000-0100-000011000000}"/>
    <hyperlink ref="F223" r:id="rId19" xr:uid="{00000000-0004-0000-0100-000012000000}"/>
    <hyperlink ref="F232" r:id="rId20" xr:uid="{00000000-0004-0000-0100-000013000000}"/>
    <hyperlink ref="F245" r:id="rId21" xr:uid="{00000000-0004-0000-0100-000014000000}"/>
    <hyperlink ref="F267" r:id="rId22" xr:uid="{00000000-0004-0000-0100-000015000000}"/>
    <hyperlink ref="F287" r:id="rId23" xr:uid="{00000000-0004-0000-0100-000016000000}"/>
    <hyperlink ref="F295" r:id="rId24" xr:uid="{00000000-0004-0000-0100-000017000000}"/>
    <hyperlink ref="F297" r:id="rId25" xr:uid="{00000000-0004-0000-0100-000018000000}"/>
    <hyperlink ref="F299" r:id="rId26" xr:uid="{00000000-0004-0000-0100-000019000000}"/>
    <hyperlink ref="F303" r:id="rId27" xr:uid="{00000000-0004-0000-0100-00001A000000}"/>
    <hyperlink ref="F305" r:id="rId28" xr:uid="{00000000-0004-0000-0100-00001B000000}"/>
    <hyperlink ref="F307" r:id="rId29" xr:uid="{00000000-0004-0000-0100-00001C000000}"/>
    <hyperlink ref="F309" r:id="rId30" xr:uid="{00000000-0004-0000-0100-00001D000000}"/>
    <hyperlink ref="F318" r:id="rId31" xr:uid="{00000000-0004-0000-0100-00001E000000}"/>
    <hyperlink ref="F329" r:id="rId32" xr:uid="{00000000-0004-0000-0100-00001F000000}"/>
    <hyperlink ref="F334" r:id="rId33" xr:uid="{00000000-0004-0000-0100-000020000000}"/>
    <hyperlink ref="F339" r:id="rId34" xr:uid="{00000000-0004-0000-0100-000021000000}"/>
    <hyperlink ref="F347" r:id="rId35" xr:uid="{00000000-0004-0000-0100-000022000000}"/>
    <hyperlink ref="F355" r:id="rId36" xr:uid="{00000000-0004-0000-0100-000023000000}"/>
    <hyperlink ref="F357" r:id="rId37" xr:uid="{00000000-0004-0000-0100-000024000000}"/>
    <hyperlink ref="F365" r:id="rId38" xr:uid="{00000000-0004-0000-0100-000025000000}"/>
    <hyperlink ref="F378" r:id="rId39" xr:uid="{00000000-0004-0000-0100-000026000000}"/>
    <hyperlink ref="F384" r:id="rId40" xr:uid="{00000000-0004-0000-0100-000027000000}"/>
    <hyperlink ref="F391" r:id="rId41" xr:uid="{00000000-0004-0000-0100-000028000000}"/>
    <hyperlink ref="F399" r:id="rId42" xr:uid="{00000000-0004-0000-0100-000029000000}"/>
    <hyperlink ref="F446" r:id="rId43" xr:uid="{00000000-0004-0000-0100-00002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8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111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Rekonstrukce zázemí tělocvičny 2.ZŠ Dobříš - revize 01</v>
      </c>
      <c r="F7" s="326"/>
      <c r="G7" s="326"/>
      <c r="H7" s="326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3"/>
      <c r="E9" s="325" t="s">
        <v>113</v>
      </c>
      <c r="F9" s="327"/>
      <c r="G9" s="327"/>
      <c r="H9" s="327"/>
      <c r="L9" s="33"/>
    </row>
    <row r="10" spans="2:46" s="1" customFormat="1" ht="12" customHeight="1">
      <c r="B10" s="33"/>
      <c r="D10" s="28" t="s">
        <v>114</v>
      </c>
      <c r="L10" s="33"/>
    </row>
    <row r="11" spans="2:46" s="1" customFormat="1" ht="16.5" customHeight="1">
      <c r="B11" s="33"/>
      <c r="E11" s="284" t="s">
        <v>575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47.25" customHeight="1">
      <c r="B29" s="92"/>
      <c r="E29" s="314" t="s">
        <v>39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ROUND(J102,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ROUND((SUM(BE102:BE860)),  2)</f>
        <v>0</v>
      </c>
      <c r="I35" s="94">
        <v>0.21</v>
      </c>
      <c r="J35" s="84">
        <f>ROUND(((SUM(BE102:BE860))*I35),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ROUND((SUM(BF102:BF860)),  2)</f>
        <v>0</v>
      </c>
      <c r="I36" s="94">
        <v>0.12</v>
      </c>
      <c r="J36" s="84">
        <f>ROUND(((SUM(BF102:BF860))*I36),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ROUND((SUM(BG102:BG860)),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ROUND((SUM(BH102:BH860)),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ROUND((SUM(BI102:BI860)),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Rekonstrukce zázemí tělocvičny 2.ZŠ Dobříš - revize 01</v>
      </c>
      <c r="F50" s="326"/>
      <c r="G50" s="326"/>
      <c r="H50" s="326"/>
      <c r="L50" s="33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3"/>
      <c r="E52" s="325" t="s">
        <v>113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</v>
      </c>
      <c r="L53" s="33"/>
    </row>
    <row r="54" spans="2:47" s="1" customFormat="1" ht="16.5" customHeight="1">
      <c r="B54" s="33"/>
      <c r="E54" s="284" t="str">
        <f>E11</f>
        <v>SO 01_B - Stavební práce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Školní 1974, Dobříš, k.ú. Dobříš, parc.č.st. 2032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Dobříš</v>
      </c>
      <c r="I58" s="28" t="s">
        <v>32</v>
      </c>
      <c r="J58" s="31" t="str">
        <f>E23</f>
        <v>Ing. arch. Jan Zbíral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117</v>
      </c>
      <c r="D61" s="95"/>
      <c r="E61" s="95"/>
      <c r="F61" s="95"/>
      <c r="G61" s="95"/>
      <c r="H61" s="95"/>
      <c r="I61" s="95"/>
      <c r="J61" s="102" t="s">
        <v>118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J102</f>
        <v>0</v>
      </c>
      <c r="L63" s="33"/>
      <c r="AU63" s="18" t="s">
        <v>119</v>
      </c>
    </row>
    <row r="64" spans="2:47" s="8" customFormat="1" ht="24.95" customHeight="1">
      <c r="B64" s="104"/>
      <c r="D64" s="105" t="s">
        <v>120</v>
      </c>
      <c r="E64" s="106"/>
      <c r="F64" s="106"/>
      <c r="G64" s="106"/>
      <c r="H64" s="106"/>
      <c r="I64" s="106"/>
      <c r="J64" s="107">
        <f>J103</f>
        <v>0</v>
      </c>
      <c r="L64" s="104"/>
    </row>
    <row r="65" spans="2:12" s="9" customFormat="1" ht="19.899999999999999" customHeight="1">
      <c r="B65" s="108"/>
      <c r="D65" s="109" t="s">
        <v>576</v>
      </c>
      <c r="E65" s="110"/>
      <c r="F65" s="110"/>
      <c r="G65" s="110"/>
      <c r="H65" s="110"/>
      <c r="I65" s="110"/>
      <c r="J65" s="111">
        <f>J104</f>
        <v>0</v>
      </c>
      <c r="L65" s="108"/>
    </row>
    <row r="66" spans="2:12" s="9" customFormat="1" ht="19.899999999999999" customHeight="1">
      <c r="B66" s="108"/>
      <c r="D66" s="109" t="s">
        <v>577</v>
      </c>
      <c r="E66" s="110"/>
      <c r="F66" s="110"/>
      <c r="G66" s="110"/>
      <c r="H66" s="110"/>
      <c r="I66" s="110"/>
      <c r="J66" s="111">
        <f>J217</f>
        <v>0</v>
      </c>
      <c r="L66" s="108"/>
    </row>
    <row r="67" spans="2:12" s="9" customFormat="1" ht="19.899999999999999" customHeight="1">
      <c r="B67" s="108"/>
      <c r="D67" s="109" t="s">
        <v>122</v>
      </c>
      <c r="E67" s="110"/>
      <c r="F67" s="110"/>
      <c r="G67" s="110"/>
      <c r="H67" s="110"/>
      <c r="I67" s="110"/>
      <c r="J67" s="111">
        <f>J425</f>
        <v>0</v>
      </c>
      <c r="L67" s="108"/>
    </row>
    <row r="68" spans="2:12" s="9" customFormat="1" ht="19.899999999999999" customHeight="1">
      <c r="B68" s="108"/>
      <c r="D68" s="109" t="s">
        <v>578</v>
      </c>
      <c r="E68" s="110"/>
      <c r="F68" s="110"/>
      <c r="G68" s="110"/>
      <c r="H68" s="110"/>
      <c r="I68" s="110"/>
      <c r="J68" s="111">
        <f>J432</f>
        <v>0</v>
      </c>
      <c r="L68" s="108"/>
    </row>
    <row r="69" spans="2:12" s="8" customFormat="1" ht="24.95" customHeight="1">
      <c r="B69" s="104"/>
      <c r="D69" s="105" t="s">
        <v>124</v>
      </c>
      <c r="E69" s="106"/>
      <c r="F69" s="106"/>
      <c r="G69" s="106"/>
      <c r="H69" s="106"/>
      <c r="I69" s="106"/>
      <c r="J69" s="107">
        <f>J435</f>
        <v>0</v>
      </c>
      <c r="L69" s="104"/>
    </row>
    <row r="70" spans="2:12" s="9" customFormat="1" ht="19.899999999999999" customHeight="1">
      <c r="B70" s="108"/>
      <c r="D70" s="109" t="s">
        <v>125</v>
      </c>
      <c r="E70" s="110"/>
      <c r="F70" s="110"/>
      <c r="G70" s="110"/>
      <c r="H70" s="110"/>
      <c r="I70" s="110"/>
      <c r="J70" s="111">
        <f>J436</f>
        <v>0</v>
      </c>
      <c r="L70" s="108"/>
    </row>
    <row r="71" spans="2:12" s="9" customFormat="1" ht="19.899999999999999" customHeight="1">
      <c r="B71" s="108"/>
      <c r="D71" s="109" t="s">
        <v>126</v>
      </c>
      <c r="E71" s="110"/>
      <c r="F71" s="110"/>
      <c r="G71" s="110"/>
      <c r="H71" s="110"/>
      <c r="I71" s="110"/>
      <c r="J71" s="111">
        <f>J458</f>
        <v>0</v>
      </c>
      <c r="L71" s="108"/>
    </row>
    <row r="72" spans="2:12" s="9" customFormat="1" ht="19.899999999999999" customHeight="1">
      <c r="B72" s="108"/>
      <c r="D72" s="109" t="s">
        <v>579</v>
      </c>
      <c r="E72" s="110"/>
      <c r="F72" s="110"/>
      <c r="G72" s="110"/>
      <c r="H72" s="110"/>
      <c r="I72" s="110"/>
      <c r="J72" s="111">
        <f>J505</f>
        <v>0</v>
      </c>
      <c r="L72" s="108"/>
    </row>
    <row r="73" spans="2:12" s="9" customFormat="1" ht="19.899999999999999" customHeight="1">
      <c r="B73" s="108"/>
      <c r="D73" s="109" t="s">
        <v>580</v>
      </c>
      <c r="E73" s="110"/>
      <c r="F73" s="110"/>
      <c r="G73" s="110"/>
      <c r="H73" s="110"/>
      <c r="I73" s="110"/>
      <c r="J73" s="111">
        <f>J534</f>
        <v>0</v>
      </c>
      <c r="L73" s="108"/>
    </row>
    <row r="74" spans="2:12" s="9" customFormat="1" ht="19.899999999999999" customHeight="1">
      <c r="B74" s="108"/>
      <c r="D74" s="109" t="s">
        <v>127</v>
      </c>
      <c r="E74" s="110"/>
      <c r="F74" s="110"/>
      <c r="G74" s="110"/>
      <c r="H74" s="110"/>
      <c r="I74" s="110"/>
      <c r="J74" s="111">
        <f>J541</f>
        <v>0</v>
      </c>
      <c r="L74" s="108"/>
    </row>
    <row r="75" spans="2:12" s="9" customFormat="1" ht="19.899999999999999" customHeight="1">
      <c r="B75" s="108"/>
      <c r="D75" s="109" t="s">
        <v>128</v>
      </c>
      <c r="E75" s="110"/>
      <c r="F75" s="110"/>
      <c r="G75" s="110"/>
      <c r="H75" s="110"/>
      <c r="I75" s="110"/>
      <c r="J75" s="111">
        <f>J605</f>
        <v>0</v>
      </c>
      <c r="L75" s="108"/>
    </row>
    <row r="76" spans="2:12" s="9" customFormat="1" ht="19.899999999999999" customHeight="1">
      <c r="B76" s="108"/>
      <c r="D76" s="109" t="s">
        <v>581</v>
      </c>
      <c r="E76" s="110"/>
      <c r="F76" s="110"/>
      <c r="G76" s="110"/>
      <c r="H76" s="110"/>
      <c r="I76" s="110"/>
      <c r="J76" s="111">
        <f>J620</f>
        <v>0</v>
      </c>
      <c r="L76" s="108"/>
    </row>
    <row r="77" spans="2:12" s="9" customFormat="1" ht="19.899999999999999" customHeight="1">
      <c r="B77" s="108"/>
      <c r="D77" s="109" t="s">
        <v>129</v>
      </c>
      <c r="E77" s="110"/>
      <c r="F77" s="110"/>
      <c r="G77" s="110"/>
      <c r="H77" s="110"/>
      <c r="I77" s="110"/>
      <c r="J77" s="111">
        <f>J727</f>
        <v>0</v>
      </c>
      <c r="L77" s="108"/>
    </row>
    <row r="78" spans="2:12" s="9" customFormat="1" ht="19.899999999999999" customHeight="1">
      <c r="B78" s="108"/>
      <c r="D78" s="109" t="s">
        <v>582</v>
      </c>
      <c r="E78" s="110"/>
      <c r="F78" s="110"/>
      <c r="G78" s="110"/>
      <c r="H78" s="110"/>
      <c r="I78" s="110"/>
      <c r="J78" s="111">
        <f>J764</f>
        <v>0</v>
      </c>
      <c r="L78" s="108"/>
    </row>
    <row r="79" spans="2:12" s="9" customFormat="1" ht="19.899999999999999" customHeight="1">
      <c r="B79" s="108"/>
      <c r="D79" s="109" t="s">
        <v>583</v>
      </c>
      <c r="E79" s="110"/>
      <c r="F79" s="110"/>
      <c r="G79" s="110"/>
      <c r="H79" s="110"/>
      <c r="I79" s="110"/>
      <c r="J79" s="111">
        <f>J851</f>
        <v>0</v>
      </c>
      <c r="L79" s="108"/>
    </row>
    <row r="80" spans="2:12" s="9" customFormat="1" ht="19.899999999999999" customHeight="1">
      <c r="B80" s="108"/>
      <c r="D80" s="109" t="s">
        <v>130</v>
      </c>
      <c r="E80" s="110"/>
      <c r="F80" s="110"/>
      <c r="G80" s="110"/>
      <c r="H80" s="110"/>
      <c r="I80" s="110"/>
      <c r="J80" s="111">
        <f>J853</f>
        <v>0</v>
      </c>
      <c r="L80" s="108"/>
    </row>
    <row r="81" spans="2:12" s="1" customFormat="1" ht="21.75" customHeight="1">
      <c r="B81" s="33"/>
      <c r="L81" s="33"/>
    </row>
    <row r="82" spans="2:12" s="1" customFormat="1" ht="6.95" customHeight="1"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33"/>
    </row>
    <row r="86" spans="2:12" s="1" customFormat="1" ht="6.95" customHeight="1"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33"/>
    </row>
    <row r="87" spans="2:12" s="1" customFormat="1" ht="24.95" customHeight="1">
      <c r="B87" s="33"/>
      <c r="C87" s="22" t="s">
        <v>131</v>
      </c>
      <c r="L87" s="33"/>
    </row>
    <row r="88" spans="2:12" s="1" customFormat="1" ht="6.95" customHeight="1">
      <c r="B88" s="33"/>
      <c r="L88" s="33"/>
    </row>
    <row r="89" spans="2:12" s="1" customFormat="1" ht="12" customHeight="1">
      <c r="B89" s="33"/>
      <c r="C89" s="28" t="s">
        <v>16</v>
      </c>
      <c r="L89" s="33"/>
    </row>
    <row r="90" spans="2:12" s="1" customFormat="1" ht="16.5" customHeight="1">
      <c r="B90" s="33"/>
      <c r="E90" s="325" t="str">
        <f>E7</f>
        <v>Rekonstrukce zázemí tělocvičny 2.ZŠ Dobříš - revize 01</v>
      </c>
      <c r="F90" s="326"/>
      <c r="G90" s="326"/>
      <c r="H90" s="326"/>
      <c r="L90" s="33"/>
    </row>
    <row r="91" spans="2:12" ht="12" customHeight="1">
      <c r="B91" s="21"/>
      <c r="C91" s="28" t="s">
        <v>112</v>
      </c>
      <c r="L91" s="21"/>
    </row>
    <row r="92" spans="2:12" s="1" customFormat="1" ht="16.5" customHeight="1">
      <c r="B92" s="33"/>
      <c r="E92" s="325" t="s">
        <v>113</v>
      </c>
      <c r="F92" s="327"/>
      <c r="G92" s="327"/>
      <c r="H92" s="327"/>
      <c r="L92" s="33"/>
    </row>
    <row r="93" spans="2:12" s="1" customFormat="1" ht="12" customHeight="1">
      <c r="B93" s="33"/>
      <c r="C93" s="28" t="s">
        <v>114</v>
      </c>
      <c r="L93" s="33"/>
    </row>
    <row r="94" spans="2:12" s="1" customFormat="1" ht="16.5" customHeight="1">
      <c r="B94" s="33"/>
      <c r="E94" s="284" t="str">
        <f>E11</f>
        <v>SO 01_B - Stavební práce</v>
      </c>
      <c r="F94" s="327"/>
      <c r="G94" s="327"/>
      <c r="H94" s="327"/>
      <c r="L94" s="33"/>
    </row>
    <row r="95" spans="2:12" s="1" customFormat="1" ht="6.95" customHeight="1">
      <c r="B95" s="33"/>
      <c r="L95" s="33"/>
    </row>
    <row r="96" spans="2:12" s="1" customFormat="1" ht="12" customHeight="1">
      <c r="B96" s="33"/>
      <c r="C96" s="28" t="s">
        <v>21</v>
      </c>
      <c r="F96" s="26" t="str">
        <f>F14</f>
        <v>Školní 1974, Dobříš, k.ú. Dobříš, parc.č.st. 2032</v>
      </c>
      <c r="I96" s="28" t="s">
        <v>23</v>
      </c>
      <c r="J96" s="50" t="str">
        <f>IF(J14="","",J14)</f>
        <v>31. 3. 2025</v>
      </c>
      <c r="L96" s="33"/>
    </row>
    <row r="97" spans="2:65" s="1" customFormat="1" ht="6.95" customHeight="1">
      <c r="B97" s="33"/>
      <c r="L97" s="33"/>
    </row>
    <row r="98" spans="2:65" s="1" customFormat="1" ht="15.2" customHeight="1">
      <c r="B98" s="33"/>
      <c r="C98" s="28" t="s">
        <v>25</v>
      </c>
      <c r="F98" s="26" t="str">
        <f>E17</f>
        <v>Město Dobříš</v>
      </c>
      <c r="I98" s="28" t="s">
        <v>32</v>
      </c>
      <c r="J98" s="31" t="str">
        <f>E23</f>
        <v>Ing. arch. Jan Zbíral</v>
      </c>
      <c r="L98" s="33"/>
    </row>
    <row r="99" spans="2:65" s="1" customFormat="1" ht="15.2" customHeight="1">
      <c r="B99" s="33"/>
      <c r="C99" s="28" t="s">
        <v>30</v>
      </c>
      <c r="F99" s="26" t="str">
        <f>IF(E20="","",E20)</f>
        <v>Vyplň údaj</v>
      </c>
      <c r="I99" s="28" t="s">
        <v>36</v>
      </c>
      <c r="J99" s="31" t="str">
        <f>E26</f>
        <v xml:space="preserve"> </v>
      </c>
      <c r="L99" s="33"/>
    </row>
    <row r="100" spans="2:65" s="1" customFormat="1" ht="10.35" customHeight="1">
      <c r="B100" s="33"/>
      <c r="L100" s="33"/>
    </row>
    <row r="101" spans="2:65" s="10" customFormat="1" ht="29.25" customHeight="1">
      <c r="B101" s="112"/>
      <c r="C101" s="113" t="s">
        <v>132</v>
      </c>
      <c r="D101" s="114" t="s">
        <v>59</v>
      </c>
      <c r="E101" s="114" t="s">
        <v>55</v>
      </c>
      <c r="F101" s="114" t="s">
        <v>56</v>
      </c>
      <c r="G101" s="114" t="s">
        <v>133</v>
      </c>
      <c r="H101" s="114" t="s">
        <v>134</v>
      </c>
      <c r="I101" s="114" t="s">
        <v>135</v>
      </c>
      <c r="J101" s="114" t="s">
        <v>118</v>
      </c>
      <c r="K101" s="115" t="s">
        <v>136</v>
      </c>
      <c r="L101" s="112"/>
      <c r="M101" s="57" t="s">
        <v>19</v>
      </c>
      <c r="N101" s="58" t="s">
        <v>44</v>
      </c>
      <c r="O101" s="58" t="s">
        <v>137</v>
      </c>
      <c r="P101" s="58" t="s">
        <v>138</v>
      </c>
      <c r="Q101" s="58" t="s">
        <v>139</v>
      </c>
      <c r="R101" s="58" t="s">
        <v>140</v>
      </c>
      <c r="S101" s="58" t="s">
        <v>141</v>
      </c>
      <c r="T101" s="59" t="s">
        <v>142</v>
      </c>
    </row>
    <row r="102" spans="2:65" s="1" customFormat="1" ht="22.9" customHeight="1">
      <c r="B102" s="33"/>
      <c r="C102" s="62" t="s">
        <v>143</v>
      </c>
      <c r="J102" s="116">
        <f>BK102</f>
        <v>0</v>
      </c>
      <c r="L102" s="33"/>
      <c r="M102" s="60"/>
      <c r="N102" s="51"/>
      <c r="O102" s="51"/>
      <c r="P102" s="117">
        <f>P103+P435</f>
        <v>0</v>
      </c>
      <c r="Q102" s="51"/>
      <c r="R102" s="117">
        <f>R103+R435</f>
        <v>57.7783649</v>
      </c>
      <c r="S102" s="51"/>
      <c r="T102" s="118">
        <f>T103+T435</f>
        <v>3.6242799999999999E-2</v>
      </c>
      <c r="AT102" s="18" t="s">
        <v>73</v>
      </c>
      <c r="AU102" s="18" t="s">
        <v>119</v>
      </c>
      <c r="BK102" s="119">
        <f>BK103+BK435</f>
        <v>0</v>
      </c>
    </row>
    <row r="103" spans="2:65" s="11" customFormat="1" ht="25.9" customHeight="1">
      <c r="B103" s="120"/>
      <c r="D103" s="121" t="s">
        <v>73</v>
      </c>
      <c r="E103" s="122" t="s">
        <v>144</v>
      </c>
      <c r="F103" s="122" t="s">
        <v>145</v>
      </c>
      <c r="I103" s="123"/>
      <c r="J103" s="124">
        <f>BK103</f>
        <v>0</v>
      </c>
      <c r="L103" s="120"/>
      <c r="M103" s="125"/>
      <c r="P103" s="126">
        <f>P104+P217+P425+P432</f>
        <v>0</v>
      </c>
      <c r="R103" s="126">
        <f>R104+R217+R425+R432</f>
        <v>37.584060699999995</v>
      </c>
      <c r="T103" s="127">
        <f>T104+T217+T425+T432</f>
        <v>2.10628E-2</v>
      </c>
      <c r="AR103" s="121" t="s">
        <v>81</v>
      </c>
      <c r="AT103" s="128" t="s">
        <v>73</v>
      </c>
      <c r="AU103" s="128" t="s">
        <v>74</v>
      </c>
      <c r="AY103" s="121" t="s">
        <v>146</v>
      </c>
      <c r="BK103" s="129">
        <f>BK104+BK217+BK425+BK432</f>
        <v>0</v>
      </c>
    </row>
    <row r="104" spans="2:65" s="11" customFormat="1" ht="22.9" customHeight="1">
      <c r="B104" s="120"/>
      <c r="D104" s="121" t="s">
        <v>73</v>
      </c>
      <c r="E104" s="130" t="s">
        <v>167</v>
      </c>
      <c r="F104" s="130" t="s">
        <v>584</v>
      </c>
      <c r="I104" s="123"/>
      <c r="J104" s="131">
        <f>BK104</f>
        <v>0</v>
      </c>
      <c r="L104" s="120"/>
      <c r="M104" s="125"/>
      <c r="P104" s="126">
        <f>SUM(P105:P216)</f>
        <v>0</v>
      </c>
      <c r="R104" s="126">
        <f>SUM(R105:R216)</f>
        <v>10.305654020000002</v>
      </c>
      <c r="T104" s="127">
        <f>SUM(T105:T216)</f>
        <v>0</v>
      </c>
      <c r="AR104" s="121" t="s">
        <v>81</v>
      </c>
      <c r="AT104" s="128" t="s">
        <v>73</v>
      </c>
      <c r="AU104" s="128" t="s">
        <v>81</v>
      </c>
      <c r="AY104" s="121" t="s">
        <v>146</v>
      </c>
      <c r="BK104" s="129">
        <f>SUM(BK105:BK216)</f>
        <v>0</v>
      </c>
    </row>
    <row r="105" spans="2:65" s="1" customFormat="1" ht="24.2" customHeight="1">
      <c r="B105" s="33"/>
      <c r="C105" s="132" t="s">
        <v>81</v>
      </c>
      <c r="D105" s="132" t="s">
        <v>148</v>
      </c>
      <c r="E105" s="133" t="s">
        <v>585</v>
      </c>
      <c r="F105" s="134" t="s">
        <v>586</v>
      </c>
      <c r="G105" s="135" t="s">
        <v>214</v>
      </c>
      <c r="H105" s="136">
        <v>3.96</v>
      </c>
      <c r="I105" s="137"/>
      <c r="J105" s="138">
        <f>ROUND(I105*H105,2)</f>
        <v>0</v>
      </c>
      <c r="K105" s="134" t="s">
        <v>152</v>
      </c>
      <c r="L105" s="33"/>
      <c r="M105" s="139" t="s">
        <v>19</v>
      </c>
      <c r="N105" s="140" t="s">
        <v>45</v>
      </c>
      <c r="P105" s="141">
        <f>O105*H105</f>
        <v>0</v>
      </c>
      <c r="Q105" s="141">
        <v>6.1969999999999997E-2</v>
      </c>
      <c r="R105" s="141">
        <f>Q105*H105</f>
        <v>0.24540119999999999</v>
      </c>
      <c r="S105" s="141">
        <v>0</v>
      </c>
      <c r="T105" s="142">
        <f>S105*H105</f>
        <v>0</v>
      </c>
      <c r="AR105" s="143" t="s">
        <v>153</v>
      </c>
      <c r="AT105" s="143" t="s">
        <v>148</v>
      </c>
      <c r="AU105" s="143" t="s">
        <v>83</v>
      </c>
      <c r="AY105" s="18" t="s">
        <v>146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81</v>
      </c>
      <c r="BK105" s="144">
        <f>ROUND(I105*H105,2)</f>
        <v>0</v>
      </c>
      <c r="BL105" s="18" t="s">
        <v>153</v>
      </c>
      <c r="BM105" s="143" t="s">
        <v>587</v>
      </c>
    </row>
    <row r="106" spans="2:65" s="1" customFormat="1" ht="11.25">
      <c r="B106" s="33"/>
      <c r="D106" s="145" t="s">
        <v>155</v>
      </c>
      <c r="F106" s="146" t="s">
        <v>588</v>
      </c>
      <c r="I106" s="147"/>
      <c r="L106" s="33"/>
      <c r="M106" s="148"/>
      <c r="T106" s="54"/>
      <c r="AT106" s="18" t="s">
        <v>155</v>
      </c>
      <c r="AU106" s="18" t="s">
        <v>83</v>
      </c>
    </row>
    <row r="107" spans="2:65" s="12" customFormat="1" ht="11.25">
      <c r="B107" s="149"/>
      <c r="D107" s="150" t="s">
        <v>157</v>
      </c>
      <c r="E107" s="151" t="s">
        <v>19</v>
      </c>
      <c r="F107" s="152" t="s">
        <v>313</v>
      </c>
      <c r="H107" s="151" t="s">
        <v>19</v>
      </c>
      <c r="I107" s="153"/>
      <c r="L107" s="149"/>
      <c r="M107" s="154"/>
      <c r="T107" s="155"/>
      <c r="AT107" s="151" t="s">
        <v>157</v>
      </c>
      <c r="AU107" s="151" t="s">
        <v>83</v>
      </c>
      <c r="AV107" s="12" t="s">
        <v>81</v>
      </c>
      <c r="AW107" s="12" t="s">
        <v>35</v>
      </c>
      <c r="AX107" s="12" t="s">
        <v>74</v>
      </c>
      <c r="AY107" s="151" t="s">
        <v>146</v>
      </c>
    </row>
    <row r="108" spans="2:65" s="13" customFormat="1" ht="11.25">
      <c r="B108" s="156"/>
      <c r="D108" s="150" t="s">
        <v>157</v>
      </c>
      <c r="E108" s="157" t="s">
        <v>19</v>
      </c>
      <c r="F108" s="158" t="s">
        <v>292</v>
      </c>
      <c r="H108" s="159">
        <v>3.96</v>
      </c>
      <c r="I108" s="160"/>
      <c r="L108" s="156"/>
      <c r="M108" s="161"/>
      <c r="T108" s="162"/>
      <c r="AT108" s="157" t="s">
        <v>157</v>
      </c>
      <c r="AU108" s="157" t="s">
        <v>83</v>
      </c>
      <c r="AV108" s="13" t="s">
        <v>83</v>
      </c>
      <c r="AW108" s="13" t="s">
        <v>35</v>
      </c>
      <c r="AX108" s="13" t="s">
        <v>74</v>
      </c>
      <c r="AY108" s="157" t="s">
        <v>146</v>
      </c>
    </row>
    <row r="109" spans="2:65" s="14" customFormat="1" ht="11.25">
      <c r="B109" s="163"/>
      <c r="D109" s="150" t="s">
        <v>157</v>
      </c>
      <c r="E109" s="164" t="s">
        <v>19</v>
      </c>
      <c r="F109" s="165" t="s">
        <v>160</v>
      </c>
      <c r="H109" s="166">
        <v>3.96</v>
      </c>
      <c r="I109" s="167"/>
      <c r="L109" s="163"/>
      <c r="M109" s="168"/>
      <c r="T109" s="169"/>
      <c r="AT109" s="164" t="s">
        <v>157</v>
      </c>
      <c r="AU109" s="164" t="s">
        <v>83</v>
      </c>
      <c r="AV109" s="14" t="s">
        <v>153</v>
      </c>
      <c r="AW109" s="14" t="s">
        <v>35</v>
      </c>
      <c r="AX109" s="14" t="s">
        <v>81</v>
      </c>
      <c r="AY109" s="164" t="s">
        <v>146</v>
      </c>
    </row>
    <row r="110" spans="2:65" s="1" customFormat="1" ht="24.2" customHeight="1">
      <c r="B110" s="33"/>
      <c r="C110" s="132" t="s">
        <v>83</v>
      </c>
      <c r="D110" s="132" t="s">
        <v>148</v>
      </c>
      <c r="E110" s="133" t="s">
        <v>589</v>
      </c>
      <c r="F110" s="134" t="s">
        <v>590</v>
      </c>
      <c r="G110" s="135" t="s">
        <v>214</v>
      </c>
      <c r="H110" s="136">
        <v>23.145</v>
      </c>
      <c r="I110" s="137"/>
      <c r="J110" s="138">
        <f>ROUND(I110*H110,2)</f>
        <v>0</v>
      </c>
      <c r="K110" s="134" t="s">
        <v>152</v>
      </c>
      <c r="L110" s="33"/>
      <c r="M110" s="139" t="s">
        <v>19</v>
      </c>
      <c r="N110" s="140" t="s">
        <v>45</v>
      </c>
      <c r="P110" s="141">
        <f>O110*H110</f>
        <v>0</v>
      </c>
      <c r="Q110" s="141">
        <v>7.9210000000000003E-2</v>
      </c>
      <c r="R110" s="141">
        <f>Q110*H110</f>
        <v>1.83331545</v>
      </c>
      <c r="S110" s="141">
        <v>0</v>
      </c>
      <c r="T110" s="142">
        <f>S110*H110</f>
        <v>0</v>
      </c>
      <c r="AR110" s="143" t="s">
        <v>153</v>
      </c>
      <c r="AT110" s="143" t="s">
        <v>148</v>
      </c>
      <c r="AU110" s="143" t="s">
        <v>83</v>
      </c>
      <c r="AY110" s="18" t="s">
        <v>146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81</v>
      </c>
      <c r="BK110" s="144">
        <f>ROUND(I110*H110,2)</f>
        <v>0</v>
      </c>
      <c r="BL110" s="18" t="s">
        <v>153</v>
      </c>
      <c r="BM110" s="143" t="s">
        <v>591</v>
      </c>
    </row>
    <row r="111" spans="2:65" s="1" customFormat="1" ht="11.25">
      <c r="B111" s="33"/>
      <c r="D111" s="145" t="s">
        <v>155</v>
      </c>
      <c r="F111" s="146" t="s">
        <v>592</v>
      </c>
      <c r="I111" s="147"/>
      <c r="L111" s="33"/>
      <c r="M111" s="148"/>
      <c r="T111" s="54"/>
      <c r="AT111" s="18" t="s">
        <v>155</v>
      </c>
      <c r="AU111" s="18" t="s">
        <v>83</v>
      </c>
    </row>
    <row r="112" spans="2:65" s="12" customFormat="1" ht="11.25">
      <c r="B112" s="149"/>
      <c r="D112" s="150" t="s">
        <v>157</v>
      </c>
      <c r="E112" s="151" t="s">
        <v>19</v>
      </c>
      <c r="F112" s="152" t="s">
        <v>315</v>
      </c>
      <c r="H112" s="151" t="s">
        <v>19</v>
      </c>
      <c r="I112" s="153"/>
      <c r="L112" s="149"/>
      <c r="M112" s="154"/>
      <c r="T112" s="155"/>
      <c r="AT112" s="151" t="s">
        <v>157</v>
      </c>
      <c r="AU112" s="151" t="s">
        <v>83</v>
      </c>
      <c r="AV112" s="12" t="s">
        <v>81</v>
      </c>
      <c r="AW112" s="12" t="s">
        <v>35</v>
      </c>
      <c r="AX112" s="12" t="s">
        <v>74</v>
      </c>
      <c r="AY112" s="151" t="s">
        <v>146</v>
      </c>
    </row>
    <row r="113" spans="2:51" s="13" customFormat="1" ht="11.25">
      <c r="B113" s="156"/>
      <c r="D113" s="150" t="s">
        <v>157</v>
      </c>
      <c r="E113" s="157" t="s">
        <v>19</v>
      </c>
      <c r="F113" s="158" t="s">
        <v>593</v>
      </c>
      <c r="H113" s="159">
        <v>1.89</v>
      </c>
      <c r="I113" s="160"/>
      <c r="L113" s="156"/>
      <c r="M113" s="161"/>
      <c r="T113" s="162"/>
      <c r="AT113" s="157" t="s">
        <v>157</v>
      </c>
      <c r="AU113" s="157" t="s">
        <v>83</v>
      </c>
      <c r="AV113" s="13" t="s">
        <v>83</v>
      </c>
      <c r="AW113" s="13" t="s">
        <v>35</v>
      </c>
      <c r="AX113" s="13" t="s">
        <v>74</v>
      </c>
      <c r="AY113" s="157" t="s">
        <v>146</v>
      </c>
    </row>
    <row r="114" spans="2:51" s="12" customFormat="1" ht="11.25">
      <c r="B114" s="149"/>
      <c r="D114" s="150" t="s">
        <v>157</v>
      </c>
      <c r="E114" s="151" t="s">
        <v>19</v>
      </c>
      <c r="F114" s="152" t="s">
        <v>317</v>
      </c>
      <c r="H114" s="151" t="s">
        <v>19</v>
      </c>
      <c r="I114" s="153"/>
      <c r="L114" s="149"/>
      <c r="M114" s="154"/>
      <c r="T114" s="155"/>
      <c r="AT114" s="151" t="s">
        <v>157</v>
      </c>
      <c r="AU114" s="151" t="s">
        <v>83</v>
      </c>
      <c r="AV114" s="12" t="s">
        <v>81</v>
      </c>
      <c r="AW114" s="12" t="s">
        <v>35</v>
      </c>
      <c r="AX114" s="12" t="s">
        <v>74</v>
      </c>
      <c r="AY114" s="151" t="s">
        <v>146</v>
      </c>
    </row>
    <row r="115" spans="2:51" s="13" customFormat="1" ht="11.25">
      <c r="B115" s="156"/>
      <c r="D115" s="150" t="s">
        <v>157</v>
      </c>
      <c r="E115" s="157" t="s">
        <v>19</v>
      </c>
      <c r="F115" s="158" t="s">
        <v>593</v>
      </c>
      <c r="H115" s="159">
        <v>1.89</v>
      </c>
      <c r="I115" s="160"/>
      <c r="L115" s="156"/>
      <c r="M115" s="161"/>
      <c r="T115" s="162"/>
      <c r="AT115" s="157" t="s">
        <v>157</v>
      </c>
      <c r="AU115" s="157" t="s">
        <v>83</v>
      </c>
      <c r="AV115" s="13" t="s">
        <v>83</v>
      </c>
      <c r="AW115" s="13" t="s">
        <v>35</v>
      </c>
      <c r="AX115" s="13" t="s">
        <v>74</v>
      </c>
      <c r="AY115" s="157" t="s">
        <v>146</v>
      </c>
    </row>
    <row r="116" spans="2:51" s="12" customFormat="1" ht="11.25">
      <c r="B116" s="149"/>
      <c r="D116" s="150" t="s">
        <v>157</v>
      </c>
      <c r="E116" s="151" t="s">
        <v>19</v>
      </c>
      <c r="F116" s="152" t="s">
        <v>541</v>
      </c>
      <c r="H116" s="151" t="s">
        <v>19</v>
      </c>
      <c r="I116" s="153"/>
      <c r="L116" s="149"/>
      <c r="M116" s="154"/>
      <c r="T116" s="155"/>
      <c r="AT116" s="151" t="s">
        <v>157</v>
      </c>
      <c r="AU116" s="151" t="s">
        <v>83</v>
      </c>
      <c r="AV116" s="12" t="s">
        <v>81</v>
      </c>
      <c r="AW116" s="12" t="s">
        <v>35</v>
      </c>
      <c r="AX116" s="12" t="s">
        <v>74</v>
      </c>
      <c r="AY116" s="151" t="s">
        <v>146</v>
      </c>
    </row>
    <row r="117" spans="2:51" s="13" customFormat="1" ht="11.25">
      <c r="B117" s="156"/>
      <c r="D117" s="150" t="s">
        <v>157</v>
      </c>
      <c r="E117" s="157" t="s">
        <v>19</v>
      </c>
      <c r="F117" s="158" t="s">
        <v>594</v>
      </c>
      <c r="H117" s="159">
        <v>2.0249999999999999</v>
      </c>
      <c r="I117" s="160"/>
      <c r="L117" s="156"/>
      <c r="M117" s="161"/>
      <c r="T117" s="162"/>
      <c r="AT117" s="157" t="s">
        <v>157</v>
      </c>
      <c r="AU117" s="157" t="s">
        <v>83</v>
      </c>
      <c r="AV117" s="13" t="s">
        <v>83</v>
      </c>
      <c r="AW117" s="13" t="s">
        <v>35</v>
      </c>
      <c r="AX117" s="13" t="s">
        <v>74</v>
      </c>
      <c r="AY117" s="157" t="s">
        <v>146</v>
      </c>
    </row>
    <row r="118" spans="2:51" s="12" customFormat="1" ht="11.25">
      <c r="B118" s="149"/>
      <c r="D118" s="150" t="s">
        <v>157</v>
      </c>
      <c r="E118" s="151" t="s">
        <v>19</v>
      </c>
      <c r="F118" s="152" t="s">
        <v>595</v>
      </c>
      <c r="H118" s="151" t="s">
        <v>19</v>
      </c>
      <c r="I118" s="153"/>
      <c r="L118" s="149"/>
      <c r="M118" s="154"/>
      <c r="T118" s="155"/>
      <c r="AT118" s="151" t="s">
        <v>157</v>
      </c>
      <c r="AU118" s="151" t="s">
        <v>83</v>
      </c>
      <c r="AV118" s="12" t="s">
        <v>81</v>
      </c>
      <c r="AW118" s="12" t="s">
        <v>35</v>
      </c>
      <c r="AX118" s="12" t="s">
        <v>74</v>
      </c>
      <c r="AY118" s="151" t="s">
        <v>146</v>
      </c>
    </row>
    <row r="119" spans="2:51" s="13" customFormat="1" ht="11.25">
      <c r="B119" s="156"/>
      <c r="D119" s="150" t="s">
        <v>157</v>
      </c>
      <c r="E119" s="157" t="s">
        <v>19</v>
      </c>
      <c r="F119" s="158" t="s">
        <v>594</v>
      </c>
      <c r="H119" s="159">
        <v>2.0249999999999999</v>
      </c>
      <c r="I119" s="160"/>
      <c r="L119" s="156"/>
      <c r="M119" s="161"/>
      <c r="T119" s="162"/>
      <c r="AT119" s="157" t="s">
        <v>157</v>
      </c>
      <c r="AU119" s="157" t="s">
        <v>83</v>
      </c>
      <c r="AV119" s="13" t="s">
        <v>83</v>
      </c>
      <c r="AW119" s="13" t="s">
        <v>35</v>
      </c>
      <c r="AX119" s="13" t="s">
        <v>74</v>
      </c>
      <c r="AY119" s="157" t="s">
        <v>146</v>
      </c>
    </row>
    <row r="120" spans="2:51" s="12" customFormat="1" ht="11.25">
      <c r="B120" s="149"/>
      <c r="D120" s="150" t="s">
        <v>157</v>
      </c>
      <c r="E120" s="151" t="s">
        <v>19</v>
      </c>
      <c r="F120" s="152" t="s">
        <v>549</v>
      </c>
      <c r="H120" s="151" t="s">
        <v>19</v>
      </c>
      <c r="I120" s="153"/>
      <c r="L120" s="149"/>
      <c r="M120" s="154"/>
      <c r="T120" s="155"/>
      <c r="AT120" s="151" t="s">
        <v>157</v>
      </c>
      <c r="AU120" s="151" t="s">
        <v>83</v>
      </c>
      <c r="AV120" s="12" t="s">
        <v>81</v>
      </c>
      <c r="AW120" s="12" t="s">
        <v>35</v>
      </c>
      <c r="AX120" s="12" t="s">
        <v>74</v>
      </c>
      <c r="AY120" s="151" t="s">
        <v>146</v>
      </c>
    </row>
    <row r="121" spans="2:51" s="13" customFormat="1" ht="11.25">
      <c r="B121" s="156"/>
      <c r="D121" s="150" t="s">
        <v>157</v>
      </c>
      <c r="E121" s="157" t="s">
        <v>19</v>
      </c>
      <c r="F121" s="158" t="s">
        <v>596</v>
      </c>
      <c r="H121" s="159">
        <v>5.4080000000000004</v>
      </c>
      <c r="I121" s="160"/>
      <c r="L121" s="156"/>
      <c r="M121" s="161"/>
      <c r="T121" s="162"/>
      <c r="AT121" s="157" t="s">
        <v>157</v>
      </c>
      <c r="AU121" s="157" t="s">
        <v>83</v>
      </c>
      <c r="AV121" s="13" t="s">
        <v>83</v>
      </c>
      <c r="AW121" s="13" t="s">
        <v>35</v>
      </c>
      <c r="AX121" s="13" t="s">
        <v>74</v>
      </c>
      <c r="AY121" s="157" t="s">
        <v>146</v>
      </c>
    </row>
    <row r="122" spans="2:51" s="12" customFormat="1" ht="11.25">
      <c r="B122" s="149"/>
      <c r="D122" s="150" t="s">
        <v>157</v>
      </c>
      <c r="E122" s="151" t="s">
        <v>19</v>
      </c>
      <c r="F122" s="152" t="s">
        <v>551</v>
      </c>
      <c r="H122" s="151" t="s">
        <v>19</v>
      </c>
      <c r="I122" s="153"/>
      <c r="L122" s="149"/>
      <c r="M122" s="154"/>
      <c r="T122" s="155"/>
      <c r="AT122" s="151" t="s">
        <v>157</v>
      </c>
      <c r="AU122" s="151" t="s">
        <v>83</v>
      </c>
      <c r="AV122" s="12" t="s">
        <v>81</v>
      </c>
      <c r="AW122" s="12" t="s">
        <v>35</v>
      </c>
      <c r="AX122" s="12" t="s">
        <v>74</v>
      </c>
      <c r="AY122" s="151" t="s">
        <v>146</v>
      </c>
    </row>
    <row r="123" spans="2:51" s="13" customFormat="1" ht="11.25">
      <c r="B123" s="156"/>
      <c r="D123" s="150" t="s">
        <v>157</v>
      </c>
      <c r="E123" s="157" t="s">
        <v>19</v>
      </c>
      <c r="F123" s="158" t="s">
        <v>596</v>
      </c>
      <c r="H123" s="159">
        <v>5.4080000000000004</v>
      </c>
      <c r="I123" s="160"/>
      <c r="L123" s="156"/>
      <c r="M123" s="161"/>
      <c r="T123" s="162"/>
      <c r="AT123" s="157" t="s">
        <v>157</v>
      </c>
      <c r="AU123" s="157" t="s">
        <v>83</v>
      </c>
      <c r="AV123" s="13" t="s">
        <v>83</v>
      </c>
      <c r="AW123" s="13" t="s">
        <v>35</v>
      </c>
      <c r="AX123" s="13" t="s">
        <v>74</v>
      </c>
      <c r="AY123" s="157" t="s">
        <v>146</v>
      </c>
    </row>
    <row r="124" spans="2:51" s="13" customFormat="1" ht="11.25">
      <c r="B124" s="156"/>
      <c r="D124" s="150" t="s">
        <v>157</v>
      </c>
      <c r="E124" s="157" t="s">
        <v>19</v>
      </c>
      <c r="F124" s="158" t="s">
        <v>597</v>
      </c>
      <c r="H124" s="159">
        <v>-1.5760000000000001</v>
      </c>
      <c r="I124" s="160"/>
      <c r="L124" s="156"/>
      <c r="M124" s="161"/>
      <c r="T124" s="162"/>
      <c r="AT124" s="157" t="s">
        <v>157</v>
      </c>
      <c r="AU124" s="157" t="s">
        <v>83</v>
      </c>
      <c r="AV124" s="13" t="s">
        <v>83</v>
      </c>
      <c r="AW124" s="13" t="s">
        <v>35</v>
      </c>
      <c r="AX124" s="13" t="s">
        <v>74</v>
      </c>
      <c r="AY124" s="157" t="s">
        <v>146</v>
      </c>
    </row>
    <row r="125" spans="2:51" s="12" customFormat="1" ht="11.25">
      <c r="B125" s="149"/>
      <c r="D125" s="150" t="s">
        <v>157</v>
      </c>
      <c r="E125" s="151" t="s">
        <v>19</v>
      </c>
      <c r="F125" s="152" t="s">
        <v>598</v>
      </c>
      <c r="H125" s="151" t="s">
        <v>19</v>
      </c>
      <c r="I125" s="153"/>
      <c r="L125" s="149"/>
      <c r="M125" s="154"/>
      <c r="T125" s="155"/>
      <c r="AT125" s="151" t="s">
        <v>157</v>
      </c>
      <c r="AU125" s="151" t="s">
        <v>83</v>
      </c>
      <c r="AV125" s="12" t="s">
        <v>81</v>
      </c>
      <c r="AW125" s="12" t="s">
        <v>35</v>
      </c>
      <c r="AX125" s="12" t="s">
        <v>74</v>
      </c>
      <c r="AY125" s="151" t="s">
        <v>146</v>
      </c>
    </row>
    <row r="126" spans="2:51" s="13" customFormat="1" ht="11.25">
      <c r="B126" s="156"/>
      <c r="D126" s="150" t="s">
        <v>157</v>
      </c>
      <c r="E126" s="157" t="s">
        <v>19</v>
      </c>
      <c r="F126" s="158" t="s">
        <v>594</v>
      </c>
      <c r="H126" s="159">
        <v>2.0249999999999999</v>
      </c>
      <c r="I126" s="160"/>
      <c r="L126" s="156"/>
      <c r="M126" s="161"/>
      <c r="T126" s="162"/>
      <c r="AT126" s="157" t="s">
        <v>157</v>
      </c>
      <c r="AU126" s="157" t="s">
        <v>83</v>
      </c>
      <c r="AV126" s="13" t="s">
        <v>83</v>
      </c>
      <c r="AW126" s="13" t="s">
        <v>35</v>
      </c>
      <c r="AX126" s="13" t="s">
        <v>74</v>
      </c>
      <c r="AY126" s="157" t="s">
        <v>146</v>
      </c>
    </row>
    <row r="127" spans="2:51" s="12" customFormat="1" ht="11.25">
      <c r="B127" s="149"/>
      <c r="D127" s="150" t="s">
        <v>157</v>
      </c>
      <c r="E127" s="151" t="s">
        <v>19</v>
      </c>
      <c r="F127" s="152" t="s">
        <v>599</v>
      </c>
      <c r="H127" s="151" t="s">
        <v>19</v>
      </c>
      <c r="I127" s="153"/>
      <c r="L127" s="149"/>
      <c r="M127" s="154"/>
      <c r="T127" s="155"/>
      <c r="AT127" s="151" t="s">
        <v>157</v>
      </c>
      <c r="AU127" s="151" t="s">
        <v>83</v>
      </c>
      <c r="AV127" s="12" t="s">
        <v>81</v>
      </c>
      <c r="AW127" s="12" t="s">
        <v>35</v>
      </c>
      <c r="AX127" s="12" t="s">
        <v>74</v>
      </c>
      <c r="AY127" s="151" t="s">
        <v>146</v>
      </c>
    </row>
    <row r="128" spans="2:51" s="13" customFormat="1" ht="11.25">
      <c r="B128" s="156"/>
      <c r="D128" s="150" t="s">
        <v>157</v>
      </c>
      <c r="E128" s="157" t="s">
        <v>19</v>
      </c>
      <c r="F128" s="158" t="s">
        <v>594</v>
      </c>
      <c r="H128" s="159">
        <v>2.0249999999999999</v>
      </c>
      <c r="I128" s="160"/>
      <c r="L128" s="156"/>
      <c r="M128" s="161"/>
      <c r="T128" s="162"/>
      <c r="AT128" s="157" t="s">
        <v>157</v>
      </c>
      <c r="AU128" s="157" t="s">
        <v>83</v>
      </c>
      <c r="AV128" s="13" t="s">
        <v>83</v>
      </c>
      <c r="AW128" s="13" t="s">
        <v>35</v>
      </c>
      <c r="AX128" s="13" t="s">
        <v>74</v>
      </c>
      <c r="AY128" s="157" t="s">
        <v>146</v>
      </c>
    </row>
    <row r="129" spans="2:65" s="12" customFormat="1" ht="11.25">
      <c r="B129" s="149"/>
      <c r="D129" s="150" t="s">
        <v>157</v>
      </c>
      <c r="E129" s="151" t="s">
        <v>19</v>
      </c>
      <c r="F129" s="152" t="s">
        <v>600</v>
      </c>
      <c r="H129" s="151" t="s">
        <v>19</v>
      </c>
      <c r="I129" s="153"/>
      <c r="L129" s="149"/>
      <c r="M129" s="154"/>
      <c r="T129" s="155"/>
      <c r="AT129" s="151" t="s">
        <v>157</v>
      </c>
      <c r="AU129" s="151" t="s">
        <v>83</v>
      </c>
      <c r="AV129" s="12" t="s">
        <v>81</v>
      </c>
      <c r="AW129" s="12" t="s">
        <v>35</v>
      </c>
      <c r="AX129" s="12" t="s">
        <v>74</v>
      </c>
      <c r="AY129" s="151" t="s">
        <v>146</v>
      </c>
    </row>
    <row r="130" spans="2:65" s="13" customFormat="1" ht="11.25">
      <c r="B130" s="156"/>
      <c r="D130" s="150" t="s">
        <v>157</v>
      </c>
      <c r="E130" s="157" t="s">
        <v>19</v>
      </c>
      <c r="F130" s="158" t="s">
        <v>594</v>
      </c>
      <c r="H130" s="159">
        <v>2.0249999999999999</v>
      </c>
      <c r="I130" s="160"/>
      <c r="L130" s="156"/>
      <c r="M130" s="161"/>
      <c r="T130" s="162"/>
      <c r="AT130" s="157" t="s">
        <v>157</v>
      </c>
      <c r="AU130" s="157" t="s">
        <v>83</v>
      </c>
      <c r="AV130" s="13" t="s">
        <v>83</v>
      </c>
      <c r="AW130" s="13" t="s">
        <v>35</v>
      </c>
      <c r="AX130" s="13" t="s">
        <v>74</v>
      </c>
      <c r="AY130" s="157" t="s">
        <v>146</v>
      </c>
    </row>
    <row r="131" spans="2:65" s="14" customFormat="1" ht="11.25">
      <c r="B131" s="163"/>
      <c r="D131" s="150" t="s">
        <v>157</v>
      </c>
      <c r="E131" s="164" t="s">
        <v>19</v>
      </c>
      <c r="F131" s="165" t="s">
        <v>160</v>
      </c>
      <c r="H131" s="166">
        <v>23.145</v>
      </c>
      <c r="I131" s="167"/>
      <c r="L131" s="163"/>
      <c r="M131" s="168"/>
      <c r="T131" s="169"/>
      <c r="AT131" s="164" t="s">
        <v>157</v>
      </c>
      <c r="AU131" s="164" t="s">
        <v>83</v>
      </c>
      <c r="AV131" s="14" t="s">
        <v>153</v>
      </c>
      <c r="AW131" s="14" t="s">
        <v>35</v>
      </c>
      <c r="AX131" s="14" t="s">
        <v>81</v>
      </c>
      <c r="AY131" s="164" t="s">
        <v>146</v>
      </c>
    </row>
    <row r="132" spans="2:65" s="1" customFormat="1" ht="21.75" customHeight="1">
      <c r="B132" s="33"/>
      <c r="C132" s="132" t="s">
        <v>167</v>
      </c>
      <c r="D132" s="132" t="s">
        <v>148</v>
      </c>
      <c r="E132" s="133" t="s">
        <v>601</v>
      </c>
      <c r="F132" s="134" t="s">
        <v>602</v>
      </c>
      <c r="G132" s="135" t="s">
        <v>214</v>
      </c>
      <c r="H132" s="136">
        <v>2.0249999999999999</v>
      </c>
      <c r="I132" s="137"/>
      <c r="J132" s="138">
        <f>ROUND(I132*H132,2)</f>
        <v>0</v>
      </c>
      <c r="K132" s="134" t="s">
        <v>19</v>
      </c>
      <c r="L132" s="33"/>
      <c r="M132" s="139" t="s">
        <v>19</v>
      </c>
      <c r="N132" s="140" t="s">
        <v>45</v>
      </c>
      <c r="P132" s="141">
        <f>O132*H132</f>
        <v>0</v>
      </c>
      <c r="Q132" s="141">
        <v>0.27309</v>
      </c>
      <c r="R132" s="141">
        <f>Q132*H132</f>
        <v>0.55300724999999995</v>
      </c>
      <c r="S132" s="141">
        <v>0</v>
      </c>
      <c r="T132" s="142">
        <f>S132*H132</f>
        <v>0</v>
      </c>
      <c r="AR132" s="143" t="s">
        <v>153</v>
      </c>
      <c r="AT132" s="143" t="s">
        <v>148</v>
      </c>
      <c r="AU132" s="143" t="s">
        <v>83</v>
      </c>
      <c r="AY132" s="18" t="s">
        <v>146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81</v>
      </c>
      <c r="BK132" s="144">
        <f>ROUND(I132*H132,2)</f>
        <v>0</v>
      </c>
      <c r="BL132" s="18" t="s">
        <v>153</v>
      </c>
      <c r="BM132" s="143" t="s">
        <v>603</v>
      </c>
    </row>
    <row r="133" spans="2:65" s="13" customFormat="1" ht="11.25">
      <c r="B133" s="156"/>
      <c r="D133" s="150" t="s">
        <v>157</v>
      </c>
      <c r="E133" s="157" t="s">
        <v>19</v>
      </c>
      <c r="F133" s="158" t="s">
        <v>252</v>
      </c>
      <c r="H133" s="159">
        <v>2.0249999999999999</v>
      </c>
      <c r="I133" s="160"/>
      <c r="L133" s="156"/>
      <c r="M133" s="161"/>
      <c r="T133" s="162"/>
      <c r="AT133" s="157" t="s">
        <v>157</v>
      </c>
      <c r="AU133" s="157" t="s">
        <v>83</v>
      </c>
      <c r="AV133" s="13" t="s">
        <v>83</v>
      </c>
      <c r="AW133" s="13" t="s">
        <v>35</v>
      </c>
      <c r="AX133" s="13" t="s">
        <v>74</v>
      </c>
      <c r="AY133" s="157" t="s">
        <v>146</v>
      </c>
    </row>
    <row r="134" spans="2:65" s="14" customFormat="1" ht="11.25">
      <c r="B134" s="163"/>
      <c r="D134" s="150" t="s">
        <v>157</v>
      </c>
      <c r="E134" s="164" t="s">
        <v>19</v>
      </c>
      <c r="F134" s="165" t="s">
        <v>160</v>
      </c>
      <c r="H134" s="166">
        <v>2.0249999999999999</v>
      </c>
      <c r="I134" s="167"/>
      <c r="L134" s="163"/>
      <c r="M134" s="168"/>
      <c r="T134" s="169"/>
      <c r="AT134" s="164" t="s">
        <v>157</v>
      </c>
      <c r="AU134" s="164" t="s">
        <v>83</v>
      </c>
      <c r="AV134" s="14" t="s">
        <v>153</v>
      </c>
      <c r="AW134" s="14" t="s">
        <v>35</v>
      </c>
      <c r="AX134" s="14" t="s">
        <v>81</v>
      </c>
      <c r="AY134" s="164" t="s">
        <v>146</v>
      </c>
    </row>
    <row r="135" spans="2:65" s="1" customFormat="1" ht="24.2" customHeight="1">
      <c r="B135" s="33"/>
      <c r="C135" s="132" t="s">
        <v>153</v>
      </c>
      <c r="D135" s="132" t="s">
        <v>148</v>
      </c>
      <c r="E135" s="133" t="s">
        <v>604</v>
      </c>
      <c r="F135" s="134" t="s">
        <v>605</v>
      </c>
      <c r="G135" s="135" t="s">
        <v>214</v>
      </c>
      <c r="H135" s="136">
        <v>27.734000000000002</v>
      </c>
      <c r="I135" s="137"/>
      <c r="J135" s="138">
        <f>ROUND(I135*H135,2)</f>
        <v>0</v>
      </c>
      <c r="K135" s="134" t="s">
        <v>152</v>
      </c>
      <c r="L135" s="33"/>
      <c r="M135" s="139" t="s">
        <v>19</v>
      </c>
      <c r="N135" s="140" t="s">
        <v>45</v>
      </c>
      <c r="P135" s="141">
        <f>O135*H135</f>
        <v>0</v>
      </c>
      <c r="Q135" s="141">
        <v>6.1719999999999997E-2</v>
      </c>
      <c r="R135" s="141">
        <f>Q135*H135</f>
        <v>1.7117424800000001</v>
      </c>
      <c r="S135" s="141">
        <v>0</v>
      </c>
      <c r="T135" s="142">
        <f>S135*H135</f>
        <v>0</v>
      </c>
      <c r="AR135" s="143" t="s">
        <v>153</v>
      </c>
      <c r="AT135" s="143" t="s">
        <v>148</v>
      </c>
      <c r="AU135" s="143" t="s">
        <v>83</v>
      </c>
      <c r="AY135" s="18" t="s">
        <v>146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81</v>
      </c>
      <c r="BK135" s="144">
        <f>ROUND(I135*H135,2)</f>
        <v>0</v>
      </c>
      <c r="BL135" s="18" t="s">
        <v>153</v>
      </c>
      <c r="BM135" s="143" t="s">
        <v>606</v>
      </c>
    </row>
    <row r="136" spans="2:65" s="1" customFormat="1" ht="11.25">
      <c r="B136" s="33"/>
      <c r="D136" s="145" t="s">
        <v>155</v>
      </c>
      <c r="F136" s="146" t="s">
        <v>607</v>
      </c>
      <c r="I136" s="147"/>
      <c r="L136" s="33"/>
      <c r="M136" s="148"/>
      <c r="T136" s="54"/>
      <c r="AT136" s="18" t="s">
        <v>155</v>
      </c>
      <c r="AU136" s="18" t="s">
        <v>83</v>
      </c>
    </row>
    <row r="137" spans="2:65" s="12" customFormat="1" ht="11.25">
      <c r="B137" s="149"/>
      <c r="D137" s="150" t="s">
        <v>157</v>
      </c>
      <c r="E137" s="151" t="s">
        <v>19</v>
      </c>
      <c r="F137" s="152" t="s">
        <v>313</v>
      </c>
      <c r="H137" s="151" t="s">
        <v>19</v>
      </c>
      <c r="I137" s="153"/>
      <c r="L137" s="149"/>
      <c r="M137" s="154"/>
      <c r="T137" s="155"/>
      <c r="AT137" s="151" t="s">
        <v>157</v>
      </c>
      <c r="AU137" s="151" t="s">
        <v>83</v>
      </c>
      <c r="AV137" s="12" t="s">
        <v>81</v>
      </c>
      <c r="AW137" s="12" t="s">
        <v>35</v>
      </c>
      <c r="AX137" s="12" t="s">
        <v>74</v>
      </c>
      <c r="AY137" s="151" t="s">
        <v>146</v>
      </c>
    </row>
    <row r="138" spans="2:65" s="13" customFormat="1" ht="11.25">
      <c r="B138" s="156"/>
      <c r="D138" s="150" t="s">
        <v>157</v>
      </c>
      <c r="E138" s="157" t="s">
        <v>19</v>
      </c>
      <c r="F138" s="158" t="s">
        <v>608</v>
      </c>
      <c r="H138" s="159">
        <v>5.9539999999999997</v>
      </c>
      <c r="I138" s="160"/>
      <c r="L138" s="156"/>
      <c r="M138" s="161"/>
      <c r="T138" s="162"/>
      <c r="AT138" s="157" t="s">
        <v>157</v>
      </c>
      <c r="AU138" s="157" t="s">
        <v>83</v>
      </c>
      <c r="AV138" s="13" t="s">
        <v>83</v>
      </c>
      <c r="AW138" s="13" t="s">
        <v>35</v>
      </c>
      <c r="AX138" s="13" t="s">
        <v>74</v>
      </c>
      <c r="AY138" s="157" t="s">
        <v>146</v>
      </c>
    </row>
    <row r="139" spans="2:65" s="13" customFormat="1" ht="11.25">
      <c r="B139" s="156"/>
      <c r="D139" s="150" t="s">
        <v>157</v>
      </c>
      <c r="E139" s="157" t="s">
        <v>19</v>
      </c>
      <c r="F139" s="158" t="s">
        <v>609</v>
      </c>
      <c r="H139" s="159">
        <v>6.5069999999999997</v>
      </c>
      <c r="I139" s="160"/>
      <c r="L139" s="156"/>
      <c r="M139" s="161"/>
      <c r="T139" s="162"/>
      <c r="AT139" s="157" t="s">
        <v>157</v>
      </c>
      <c r="AU139" s="157" t="s">
        <v>83</v>
      </c>
      <c r="AV139" s="13" t="s">
        <v>83</v>
      </c>
      <c r="AW139" s="13" t="s">
        <v>35</v>
      </c>
      <c r="AX139" s="13" t="s">
        <v>74</v>
      </c>
      <c r="AY139" s="157" t="s">
        <v>146</v>
      </c>
    </row>
    <row r="140" spans="2:65" s="13" customFormat="1" ht="11.25">
      <c r="B140" s="156"/>
      <c r="D140" s="150" t="s">
        <v>157</v>
      </c>
      <c r="E140" s="157" t="s">
        <v>19</v>
      </c>
      <c r="F140" s="158" t="s">
        <v>610</v>
      </c>
      <c r="H140" s="159">
        <v>-6.4</v>
      </c>
      <c r="I140" s="160"/>
      <c r="L140" s="156"/>
      <c r="M140" s="161"/>
      <c r="T140" s="162"/>
      <c r="AT140" s="157" t="s">
        <v>157</v>
      </c>
      <c r="AU140" s="157" t="s">
        <v>83</v>
      </c>
      <c r="AV140" s="13" t="s">
        <v>83</v>
      </c>
      <c r="AW140" s="13" t="s">
        <v>35</v>
      </c>
      <c r="AX140" s="13" t="s">
        <v>74</v>
      </c>
      <c r="AY140" s="157" t="s">
        <v>146</v>
      </c>
    </row>
    <row r="141" spans="2:65" s="12" customFormat="1" ht="11.25">
      <c r="B141" s="149"/>
      <c r="D141" s="150" t="s">
        <v>157</v>
      </c>
      <c r="E141" s="151" t="s">
        <v>19</v>
      </c>
      <c r="F141" s="152" t="s">
        <v>324</v>
      </c>
      <c r="H141" s="151" t="s">
        <v>19</v>
      </c>
      <c r="I141" s="153"/>
      <c r="L141" s="149"/>
      <c r="M141" s="154"/>
      <c r="T141" s="155"/>
      <c r="AT141" s="151" t="s">
        <v>157</v>
      </c>
      <c r="AU141" s="151" t="s">
        <v>83</v>
      </c>
      <c r="AV141" s="12" t="s">
        <v>81</v>
      </c>
      <c r="AW141" s="12" t="s">
        <v>35</v>
      </c>
      <c r="AX141" s="12" t="s">
        <v>74</v>
      </c>
      <c r="AY141" s="151" t="s">
        <v>146</v>
      </c>
    </row>
    <row r="142" spans="2:65" s="13" customFormat="1" ht="11.25">
      <c r="B142" s="156"/>
      <c r="D142" s="150" t="s">
        <v>157</v>
      </c>
      <c r="E142" s="157" t="s">
        <v>19</v>
      </c>
      <c r="F142" s="158" t="s">
        <v>611</v>
      </c>
      <c r="H142" s="159">
        <v>4.8600000000000003</v>
      </c>
      <c r="I142" s="160"/>
      <c r="L142" s="156"/>
      <c r="M142" s="161"/>
      <c r="T142" s="162"/>
      <c r="AT142" s="157" t="s">
        <v>157</v>
      </c>
      <c r="AU142" s="157" t="s">
        <v>83</v>
      </c>
      <c r="AV142" s="13" t="s">
        <v>83</v>
      </c>
      <c r="AW142" s="13" t="s">
        <v>35</v>
      </c>
      <c r="AX142" s="13" t="s">
        <v>74</v>
      </c>
      <c r="AY142" s="157" t="s">
        <v>146</v>
      </c>
    </row>
    <row r="143" spans="2:65" s="12" customFormat="1" ht="11.25">
      <c r="B143" s="149"/>
      <c r="D143" s="150" t="s">
        <v>157</v>
      </c>
      <c r="E143" s="151" t="s">
        <v>19</v>
      </c>
      <c r="F143" s="152" t="s">
        <v>315</v>
      </c>
      <c r="H143" s="151" t="s">
        <v>19</v>
      </c>
      <c r="I143" s="153"/>
      <c r="L143" s="149"/>
      <c r="M143" s="154"/>
      <c r="T143" s="155"/>
      <c r="AT143" s="151" t="s">
        <v>157</v>
      </c>
      <c r="AU143" s="151" t="s">
        <v>83</v>
      </c>
      <c r="AV143" s="12" t="s">
        <v>81</v>
      </c>
      <c r="AW143" s="12" t="s">
        <v>35</v>
      </c>
      <c r="AX143" s="12" t="s">
        <v>74</v>
      </c>
      <c r="AY143" s="151" t="s">
        <v>146</v>
      </c>
    </row>
    <row r="144" spans="2:65" s="13" customFormat="1" ht="11.25">
      <c r="B144" s="156"/>
      <c r="D144" s="150" t="s">
        <v>157</v>
      </c>
      <c r="E144" s="157" t="s">
        <v>19</v>
      </c>
      <c r="F144" s="158" t="s">
        <v>612</v>
      </c>
      <c r="H144" s="159">
        <v>11.138</v>
      </c>
      <c r="I144" s="160"/>
      <c r="L144" s="156"/>
      <c r="M144" s="161"/>
      <c r="T144" s="162"/>
      <c r="AT144" s="157" t="s">
        <v>157</v>
      </c>
      <c r="AU144" s="157" t="s">
        <v>83</v>
      </c>
      <c r="AV144" s="13" t="s">
        <v>83</v>
      </c>
      <c r="AW144" s="13" t="s">
        <v>35</v>
      </c>
      <c r="AX144" s="13" t="s">
        <v>74</v>
      </c>
      <c r="AY144" s="157" t="s">
        <v>146</v>
      </c>
    </row>
    <row r="145" spans="2:65" s="13" customFormat="1" ht="11.25">
      <c r="B145" s="156"/>
      <c r="D145" s="150" t="s">
        <v>157</v>
      </c>
      <c r="E145" s="157" t="s">
        <v>19</v>
      </c>
      <c r="F145" s="158" t="s">
        <v>613</v>
      </c>
      <c r="H145" s="159">
        <v>-2.8</v>
      </c>
      <c r="I145" s="160"/>
      <c r="L145" s="156"/>
      <c r="M145" s="161"/>
      <c r="T145" s="162"/>
      <c r="AT145" s="157" t="s">
        <v>157</v>
      </c>
      <c r="AU145" s="157" t="s">
        <v>83</v>
      </c>
      <c r="AV145" s="13" t="s">
        <v>83</v>
      </c>
      <c r="AW145" s="13" t="s">
        <v>35</v>
      </c>
      <c r="AX145" s="13" t="s">
        <v>74</v>
      </c>
      <c r="AY145" s="157" t="s">
        <v>146</v>
      </c>
    </row>
    <row r="146" spans="2:65" s="12" customFormat="1" ht="11.25">
      <c r="B146" s="149"/>
      <c r="D146" s="150" t="s">
        <v>157</v>
      </c>
      <c r="E146" s="151" t="s">
        <v>19</v>
      </c>
      <c r="F146" s="152" t="s">
        <v>317</v>
      </c>
      <c r="H146" s="151" t="s">
        <v>19</v>
      </c>
      <c r="I146" s="153"/>
      <c r="L146" s="149"/>
      <c r="M146" s="154"/>
      <c r="T146" s="155"/>
      <c r="AT146" s="151" t="s">
        <v>157</v>
      </c>
      <c r="AU146" s="151" t="s">
        <v>83</v>
      </c>
      <c r="AV146" s="12" t="s">
        <v>81</v>
      </c>
      <c r="AW146" s="12" t="s">
        <v>35</v>
      </c>
      <c r="AX146" s="12" t="s">
        <v>74</v>
      </c>
      <c r="AY146" s="151" t="s">
        <v>146</v>
      </c>
    </row>
    <row r="147" spans="2:65" s="13" customFormat="1" ht="11.25">
      <c r="B147" s="156"/>
      <c r="D147" s="150" t="s">
        <v>157</v>
      </c>
      <c r="E147" s="157" t="s">
        <v>19</v>
      </c>
      <c r="F147" s="158" t="s">
        <v>614</v>
      </c>
      <c r="H147" s="159">
        <v>11.275</v>
      </c>
      <c r="I147" s="160"/>
      <c r="L147" s="156"/>
      <c r="M147" s="161"/>
      <c r="T147" s="162"/>
      <c r="AT147" s="157" t="s">
        <v>157</v>
      </c>
      <c r="AU147" s="157" t="s">
        <v>83</v>
      </c>
      <c r="AV147" s="13" t="s">
        <v>83</v>
      </c>
      <c r="AW147" s="13" t="s">
        <v>35</v>
      </c>
      <c r="AX147" s="13" t="s">
        <v>74</v>
      </c>
      <c r="AY147" s="157" t="s">
        <v>146</v>
      </c>
    </row>
    <row r="148" spans="2:65" s="13" customFormat="1" ht="11.25">
      <c r="B148" s="156"/>
      <c r="D148" s="150" t="s">
        <v>157</v>
      </c>
      <c r="E148" s="157" t="s">
        <v>19</v>
      </c>
      <c r="F148" s="158" t="s">
        <v>613</v>
      </c>
      <c r="H148" s="159">
        <v>-2.8</v>
      </c>
      <c r="I148" s="160"/>
      <c r="L148" s="156"/>
      <c r="M148" s="161"/>
      <c r="T148" s="162"/>
      <c r="AT148" s="157" t="s">
        <v>157</v>
      </c>
      <c r="AU148" s="157" t="s">
        <v>83</v>
      </c>
      <c r="AV148" s="13" t="s">
        <v>83</v>
      </c>
      <c r="AW148" s="13" t="s">
        <v>35</v>
      </c>
      <c r="AX148" s="13" t="s">
        <v>74</v>
      </c>
      <c r="AY148" s="157" t="s">
        <v>146</v>
      </c>
    </row>
    <row r="149" spans="2:65" s="14" customFormat="1" ht="11.25">
      <c r="B149" s="163"/>
      <c r="D149" s="150" t="s">
        <v>157</v>
      </c>
      <c r="E149" s="164" t="s">
        <v>19</v>
      </c>
      <c r="F149" s="165" t="s">
        <v>160</v>
      </c>
      <c r="H149" s="166">
        <v>27.734000000000002</v>
      </c>
      <c r="I149" s="167"/>
      <c r="L149" s="163"/>
      <c r="M149" s="168"/>
      <c r="T149" s="169"/>
      <c r="AT149" s="164" t="s">
        <v>157</v>
      </c>
      <c r="AU149" s="164" t="s">
        <v>83</v>
      </c>
      <c r="AV149" s="14" t="s">
        <v>153</v>
      </c>
      <c r="AW149" s="14" t="s">
        <v>35</v>
      </c>
      <c r="AX149" s="14" t="s">
        <v>81</v>
      </c>
      <c r="AY149" s="164" t="s">
        <v>146</v>
      </c>
    </row>
    <row r="150" spans="2:65" s="1" customFormat="1" ht="24.2" customHeight="1">
      <c r="B150" s="33"/>
      <c r="C150" s="132" t="s">
        <v>615</v>
      </c>
      <c r="D150" s="132" t="s">
        <v>148</v>
      </c>
      <c r="E150" s="133" t="s">
        <v>616</v>
      </c>
      <c r="F150" s="134" t="s">
        <v>617</v>
      </c>
      <c r="G150" s="135" t="s">
        <v>214</v>
      </c>
      <c r="H150" s="136">
        <v>55.594000000000001</v>
      </c>
      <c r="I150" s="137"/>
      <c r="J150" s="138">
        <f>ROUND(I150*H150,2)</f>
        <v>0</v>
      </c>
      <c r="K150" s="134" t="s">
        <v>152</v>
      </c>
      <c r="L150" s="33"/>
      <c r="M150" s="139" t="s">
        <v>19</v>
      </c>
      <c r="N150" s="140" t="s">
        <v>45</v>
      </c>
      <c r="P150" s="141">
        <f>O150*H150</f>
        <v>0</v>
      </c>
      <c r="Q150" s="141">
        <v>7.9210000000000003E-2</v>
      </c>
      <c r="R150" s="141">
        <f>Q150*H150</f>
        <v>4.4036007399999999</v>
      </c>
      <c r="S150" s="141">
        <v>0</v>
      </c>
      <c r="T150" s="142">
        <f>S150*H150</f>
        <v>0</v>
      </c>
      <c r="AR150" s="143" t="s">
        <v>153</v>
      </c>
      <c r="AT150" s="143" t="s">
        <v>148</v>
      </c>
      <c r="AU150" s="143" t="s">
        <v>83</v>
      </c>
      <c r="AY150" s="18" t="s">
        <v>146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81</v>
      </c>
      <c r="BK150" s="144">
        <f>ROUND(I150*H150,2)</f>
        <v>0</v>
      </c>
      <c r="BL150" s="18" t="s">
        <v>153</v>
      </c>
      <c r="BM150" s="143" t="s">
        <v>618</v>
      </c>
    </row>
    <row r="151" spans="2:65" s="1" customFormat="1" ht="11.25">
      <c r="B151" s="33"/>
      <c r="D151" s="145" t="s">
        <v>155</v>
      </c>
      <c r="F151" s="146" t="s">
        <v>619</v>
      </c>
      <c r="I151" s="147"/>
      <c r="L151" s="33"/>
      <c r="M151" s="148"/>
      <c r="T151" s="54"/>
      <c r="AT151" s="18" t="s">
        <v>155</v>
      </c>
      <c r="AU151" s="18" t="s">
        <v>83</v>
      </c>
    </row>
    <row r="152" spans="2:65" s="12" customFormat="1" ht="11.25">
      <c r="B152" s="149"/>
      <c r="D152" s="150" t="s">
        <v>157</v>
      </c>
      <c r="E152" s="151" t="s">
        <v>19</v>
      </c>
      <c r="F152" s="152" t="s">
        <v>313</v>
      </c>
      <c r="H152" s="151" t="s">
        <v>19</v>
      </c>
      <c r="I152" s="153"/>
      <c r="L152" s="149"/>
      <c r="M152" s="154"/>
      <c r="T152" s="155"/>
      <c r="AT152" s="151" t="s">
        <v>157</v>
      </c>
      <c r="AU152" s="151" t="s">
        <v>83</v>
      </c>
      <c r="AV152" s="12" t="s">
        <v>81</v>
      </c>
      <c r="AW152" s="12" t="s">
        <v>35</v>
      </c>
      <c r="AX152" s="12" t="s">
        <v>74</v>
      </c>
      <c r="AY152" s="151" t="s">
        <v>146</v>
      </c>
    </row>
    <row r="153" spans="2:65" s="13" customFormat="1" ht="11.25">
      <c r="B153" s="156"/>
      <c r="D153" s="150" t="s">
        <v>157</v>
      </c>
      <c r="E153" s="157" t="s">
        <v>19</v>
      </c>
      <c r="F153" s="158" t="s">
        <v>620</v>
      </c>
      <c r="H153" s="159">
        <v>19.170000000000002</v>
      </c>
      <c r="I153" s="160"/>
      <c r="L153" s="156"/>
      <c r="M153" s="161"/>
      <c r="T153" s="162"/>
      <c r="AT153" s="157" t="s">
        <v>157</v>
      </c>
      <c r="AU153" s="157" t="s">
        <v>83</v>
      </c>
      <c r="AV153" s="13" t="s">
        <v>83</v>
      </c>
      <c r="AW153" s="13" t="s">
        <v>35</v>
      </c>
      <c r="AX153" s="13" t="s">
        <v>74</v>
      </c>
      <c r="AY153" s="157" t="s">
        <v>146</v>
      </c>
    </row>
    <row r="154" spans="2:65" s="12" customFormat="1" ht="11.25">
      <c r="B154" s="149"/>
      <c r="D154" s="150" t="s">
        <v>157</v>
      </c>
      <c r="E154" s="151" t="s">
        <v>19</v>
      </c>
      <c r="F154" s="152" t="s">
        <v>324</v>
      </c>
      <c r="H154" s="151" t="s">
        <v>19</v>
      </c>
      <c r="I154" s="153"/>
      <c r="L154" s="149"/>
      <c r="M154" s="154"/>
      <c r="T154" s="155"/>
      <c r="AT154" s="151" t="s">
        <v>157</v>
      </c>
      <c r="AU154" s="151" t="s">
        <v>83</v>
      </c>
      <c r="AV154" s="12" t="s">
        <v>81</v>
      </c>
      <c r="AW154" s="12" t="s">
        <v>35</v>
      </c>
      <c r="AX154" s="12" t="s">
        <v>74</v>
      </c>
      <c r="AY154" s="151" t="s">
        <v>146</v>
      </c>
    </row>
    <row r="155" spans="2:65" s="13" customFormat="1" ht="11.25">
      <c r="B155" s="156"/>
      <c r="D155" s="150" t="s">
        <v>157</v>
      </c>
      <c r="E155" s="157" t="s">
        <v>19</v>
      </c>
      <c r="F155" s="158" t="s">
        <v>621</v>
      </c>
      <c r="H155" s="159">
        <v>5.6159999999999997</v>
      </c>
      <c r="I155" s="160"/>
      <c r="L155" s="156"/>
      <c r="M155" s="161"/>
      <c r="T155" s="162"/>
      <c r="AT155" s="157" t="s">
        <v>157</v>
      </c>
      <c r="AU155" s="157" t="s">
        <v>83</v>
      </c>
      <c r="AV155" s="13" t="s">
        <v>83</v>
      </c>
      <c r="AW155" s="13" t="s">
        <v>35</v>
      </c>
      <c r="AX155" s="13" t="s">
        <v>74</v>
      </c>
      <c r="AY155" s="157" t="s">
        <v>146</v>
      </c>
    </row>
    <row r="156" spans="2:65" s="13" customFormat="1" ht="11.25">
      <c r="B156" s="156"/>
      <c r="D156" s="150" t="s">
        <v>157</v>
      </c>
      <c r="E156" s="157" t="s">
        <v>19</v>
      </c>
      <c r="F156" s="158" t="s">
        <v>622</v>
      </c>
      <c r="H156" s="159">
        <v>-1.6</v>
      </c>
      <c r="I156" s="160"/>
      <c r="L156" s="156"/>
      <c r="M156" s="161"/>
      <c r="T156" s="162"/>
      <c r="AT156" s="157" t="s">
        <v>157</v>
      </c>
      <c r="AU156" s="157" t="s">
        <v>83</v>
      </c>
      <c r="AV156" s="13" t="s">
        <v>83</v>
      </c>
      <c r="AW156" s="13" t="s">
        <v>35</v>
      </c>
      <c r="AX156" s="13" t="s">
        <v>74</v>
      </c>
      <c r="AY156" s="157" t="s">
        <v>146</v>
      </c>
    </row>
    <row r="157" spans="2:65" s="12" customFormat="1" ht="11.25">
      <c r="B157" s="149"/>
      <c r="D157" s="150" t="s">
        <v>157</v>
      </c>
      <c r="E157" s="151" t="s">
        <v>19</v>
      </c>
      <c r="F157" s="152" t="s">
        <v>315</v>
      </c>
      <c r="H157" s="151" t="s">
        <v>19</v>
      </c>
      <c r="I157" s="153"/>
      <c r="L157" s="149"/>
      <c r="M157" s="154"/>
      <c r="T157" s="155"/>
      <c r="AT157" s="151" t="s">
        <v>157</v>
      </c>
      <c r="AU157" s="151" t="s">
        <v>83</v>
      </c>
      <c r="AV157" s="12" t="s">
        <v>81</v>
      </c>
      <c r="AW157" s="12" t="s">
        <v>35</v>
      </c>
      <c r="AX157" s="12" t="s">
        <v>74</v>
      </c>
      <c r="AY157" s="151" t="s">
        <v>146</v>
      </c>
    </row>
    <row r="158" spans="2:65" s="13" customFormat="1" ht="11.25">
      <c r="B158" s="156"/>
      <c r="D158" s="150" t="s">
        <v>157</v>
      </c>
      <c r="E158" s="157" t="s">
        <v>19</v>
      </c>
      <c r="F158" s="158" t="s">
        <v>623</v>
      </c>
      <c r="H158" s="159">
        <v>13.063000000000001</v>
      </c>
      <c r="I158" s="160"/>
      <c r="L158" s="156"/>
      <c r="M158" s="161"/>
      <c r="T158" s="162"/>
      <c r="AT158" s="157" t="s">
        <v>157</v>
      </c>
      <c r="AU158" s="157" t="s">
        <v>83</v>
      </c>
      <c r="AV158" s="13" t="s">
        <v>83</v>
      </c>
      <c r="AW158" s="13" t="s">
        <v>35</v>
      </c>
      <c r="AX158" s="13" t="s">
        <v>74</v>
      </c>
      <c r="AY158" s="157" t="s">
        <v>146</v>
      </c>
    </row>
    <row r="159" spans="2:65" s="12" customFormat="1" ht="11.25">
      <c r="B159" s="149"/>
      <c r="D159" s="150" t="s">
        <v>157</v>
      </c>
      <c r="E159" s="151" t="s">
        <v>19</v>
      </c>
      <c r="F159" s="152" t="s">
        <v>317</v>
      </c>
      <c r="H159" s="151" t="s">
        <v>19</v>
      </c>
      <c r="I159" s="153"/>
      <c r="L159" s="149"/>
      <c r="M159" s="154"/>
      <c r="T159" s="155"/>
      <c r="AT159" s="151" t="s">
        <v>157</v>
      </c>
      <c r="AU159" s="151" t="s">
        <v>83</v>
      </c>
      <c r="AV159" s="12" t="s">
        <v>81</v>
      </c>
      <c r="AW159" s="12" t="s">
        <v>35</v>
      </c>
      <c r="AX159" s="12" t="s">
        <v>74</v>
      </c>
      <c r="AY159" s="151" t="s">
        <v>146</v>
      </c>
    </row>
    <row r="160" spans="2:65" s="13" customFormat="1" ht="11.25">
      <c r="B160" s="156"/>
      <c r="D160" s="150" t="s">
        <v>157</v>
      </c>
      <c r="E160" s="157" t="s">
        <v>19</v>
      </c>
      <c r="F160" s="158" t="s">
        <v>624</v>
      </c>
      <c r="H160" s="159">
        <v>15.12</v>
      </c>
      <c r="I160" s="160"/>
      <c r="L160" s="156"/>
      <c r="M160" s="161"/>
      <c r="T160" s="162"/>
      <c r="AT160" s="157" t="s">
        <v>157</v>
      </c>
      <c r="AU160" s="157" t="s">
        <v>83</v>
      </c>
      <c r="AV160" s="13" t="s">
        <v>83</v>
      </c>
      <c r="AW160" s="13" t="s">
        <v>35</v>
      </c>
      <c r="AX160" s="13" t="s">
        <v>74</v>
      </c>
      <c r="AY160" s="157" t="s">
        <v>146</v>
      </c>
    </row>
    <row r="161" spans="2:65" s="12" customFormat="1" ht="11.25">
      <c r="B161" s="149"/>
      <c r="D161" s="150" t="s">
        <v>157</v>
      </c>
      <c r="E161" s="151" t="s">
        <v>19</v>
      </c>
      <c r="F161" s="152" t="s">
        <v>328</v>
      </c>
      <c r="H161" s="151" t="s">
        <v>19</v>
      </c>
      <c r="I161" s="153"/>
      <c r="L161" s="149"/>
      <c r="M161" s="154"/>
      <c r="T161" s="155"/>
      <c r="AT161" s="151" t="s">
        <v>157</v>
      </c>
      <c r="AU161" s="151" t="s">
        <v>83</v>
      </c>
      <c r="AV161" s="12" t="s">
        <v>81</v>
      </c>
      <c r="AW161" s="12" t="s">
        <v>35</v>
      </c>
      <c r="AX161" s="12" t="s">
        <v>74</v>
      </c>
      <c r="AY161" s="151" t="s">
        <v>146</v>
      </c>
    </row>
    <row r="162" spans="2:65" s="13" customFormat="1" ht="11.25">
      <c r="B162" s="156"/>
      <c r="D162" s="150" t="s">
        <v>157</v>
      </c>
      <c r="E162" s="157" t="s">
        <v>19</v>
      </c>
      <c r="F162" s="158" t="s">
        <v>625</v>
      </c>
      <c r="H162" s="159">
        <v>7.4249999999999998</v>
      </c>
      <c r="I162" s="160"/>
      <c r="L162" s="156"/>
      <c r="M162" s="161"/>
      <c r="T162" s="162"/>
      <c r="AT162" s="157" t="s">
        <v>157</v>
      </c>
      <c r="AU162" s="157" t="s">
        <v>83</v>
      </c>
      <c r="AV162" s="13" t="s">
        <v>83</v>
      </c>
      <c r="AW162" s="13" t="s">
        <v>35</v>
      </c>
      <c r="AX162" s="13" t="s">
        <v>74</v>
      </c>
      <c r="AY162" s="157" t="s">
        <v>146</v>
      </c>
    </row>
    <row r="163" spans="2:65" s="13" customFormat="1" ht="11.25">
      <c r="B163" s="156"/>
      <c r="D163" s="150" t="s">
        <v>157</v>
      </c>
      <c r="E163" s="157" t="s">
        <v>19</v>
      </c>
      <c r="F163" s="158" t="s">
        <v>626</v>
      </c>
      <c r="H163" s="159">
        <v>-3.2</v>
      </c>
      <c r="I163" s="160"/>
      <c r="L163" s="156"/>
      <c r="M163" s="161"/>
      <c r="T163" s="162"/>
      <c r="AT163" s="157" t="s">
        <v>157</v>
      </c>
      <c r="AU163" s="157" t="s">
        <v>83</v>
      </c>
      <c r="AV163" s="13" t="s">
        <v>83</v>
      </c>
      <c r="AW163" s="13" t="s">
        <v>35</v>
      </c>
      <c r="AX163" s="13" t="s">
        <v>74</v>
      </c>
      <c r="AY163" s="157" t="s">
        <v>146</v>
      </c>
    </row>
    <row r="164" spans="2:65" s="14" customFormat="1" ht="11.25">
      <c r="B164" s="163"/>
      <c r="D164" s="150" t="s">
        <v>157</v>
      </c>
      <c r="E164" s="164" t="s">
        <v>19</v>
      </c>
      <c r="F164" s="165" t="s">
        <v>160</v>
      </c>
      <c r="H164" s="166">
        <v>55.594000000000001</v>
      </c>
      <c r="I164" s="167"/>
      <c r="L164" s="163"/>
      <c r="M164" s="168"/>
      <c r="T164" s="169"/>
      <c r="AT164" s="164" t="s">
        <v>157</v>
      </c>
      <c r="AU164" s="164" t="s">
        <v>83</v>
      </c>
      <c r="AV164" s="14" t="s">
        <v>153</v>
      </c>
      <c r="AW164" s="14" t="s">
        <v>35</v>
      </c>
      <c r="AX164" s="14" t="s">
        <v>81</v>
      </c>
      <c r="AY164" s="164" t="s">
        <v>146</v>
      </c>
    </row>
    <row r="165" spans="2:65" s="1" customFormat="1" ht="24.2" customHeight="1">
      <c r="B165" s="33"/>
      <c r="C165" s="132" t="s">
        <v>272</v>
      </c>
      <c r="D165" s="132" t="s">
        <v>148</v>
      </c>
      <c r="E165" s="133" t="s">
        <v>627</v>
      </c>
      <c r="F165" s="134" t="s">
        <v>628</v>
      </c>
      <c r="G165" s="135" t="s">
        <v>214</v>
      </c>
      <c r="H165" s="136">
        <v>3.48</v>
      </c>
      <c r="I165" s="137"/>
      <c r="J165" s="138">
        <f>ROUND(I165*H165,2)</f>
        <v>0</v>
      </c>
      <c r="K165" s="134" t="s">
        <v>152</v>
      </c>
      <c r="L165" s="33"/>
      <c r="M165" s="139" t="s">
        <v>19</v>
      </c>
      <c r="N165" s="140" t="s">
        <v>45</v>
      </c>
      <c r="P165" s="141">
        <f>O165*H165</f>
        <v>0</v>
      </c>
      <c r="Q165" s="141">
        <v>8.3409999999999998E-2</v>
      </c>
      <c r="R165" s="141">
        <f>Q165*H165</f>
        <v>0.29026679999999999</v>
      </c>
      <c r="S165" s="141">
        <v>0</v>
      </c>
      <c r="T165" s="142">
        <f>S165*H165</f>
        <v>0</v>
      </c>
      <c r="AR165" s="143" t="s">
        <v>153</v>
      </c>
      <c r="AT165" s="143" t="s">
        <v>148</v>
      </c>
      <c r="AU165" s="143" t="s">
        <v>83</v>
      </c>
      <c r="AY165" s="18" t="s">
        <v>146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81</v>
      </c>
      <c r="BK165" s="144">
        <f>ROUND(I165*H165,2)</f>
        <v>0</v>
      </c>
      <c r="BL165" s="18" t="s">
        <v>153</v>
      </c>
      <c r="BM165" s="143" t="s">
        <v>629</v>
      </c>
    </row>
    <row r="166" spans="2:65" s="1" customFormat="1" ht="11.25">
      <c r="B166" s="33"/>
      <c r="D166" s="145" t="s">
        <v>155</v>
      </c>
      <c r="F166" s="146" t="s">
        <v>630</v>
      </c>
      <c r="I166" s="147"/>
      <c r="L166" s="33"/>
      <c r="M166" s="148"/>
      <c r="T166" s="54"/>
      <c r="AT166" s="18" t="s">
        <v>155</v>
      </c>
      <c r="AU166" s="18" t="s">
        <v>83</v>
      </c>
    </row>
    <row r="167" spans="2:65" s="12" customFormat="1" ht="11.25">
      <c r="B167" s="149"/>
      <c r="D167" s="150" t="s">
        <v>157</v>
      </c>
      <c r="E167" s="151" t="s">
        <v>19</v>
      </c>
      <c r="F167" s="152" t="s">
        <v>313</v>
      </c>
      <c r="H167" s="151" t="s">
        <v>19</v>
      </c>
      <c r="I167" s="153"/>
      <c r="L167" s="149"/>
      <c r="M167" s="154"/>
      <c r="T167" s="155"/>
      <c r="AT167" s="151" t="s">
        <v>157</v>
      </c>
      <c r="AU167" s="151" t="s">
        <v>83</v>
      </c>
      <c r="AV167" s="12" t="s">
        <v>81</v>
      </c>
      <c r="AW167" s="12" t="s">
        <v>35</v>
      </c>
      <c r="AX167" s="12" t="s">
        <v>74</v>
      </c>
      <c r="AY167" s="151" t="s">
        <v>146</v>
      </c>
    </row>
    <row r="168" spans="2:65" s="13" customFormat="1" ht="11.25">
      <c r="B168" s="156"/>
      <c r="D168" s="150" t="s">
        <v>157</v>
      </c>
      <c r="E168" s="157" t="s">
        <v>19</v>
      </c>
      <c r="F168" s="158" t="s">
        <v>631</v>
      </c>
      <c r="H168" s="159">
        <v>1.08</v>
      </c>
      <c r="I168" s="160"/>
      <c r="L168" s="156"/>
      <c r="M168" s="161"/>
      <c r="T168" s="162"/>
      <c r="AT168" s="157" t="s">
        <v>157</v>
      </c>
      <c r="AU168" s="157" t="s">
        <v>83</v>
      </c>
      <c r="AV168" s="13" t="s">
        <v>83</v>
      </c>
      <c r="AW168" s="13" t="s">
        <v>35</v>
      </c>
      <c r="AX168" s="13" t="s">
        <v>74</v>
      </c>
      <c r="AY168" s="157" t="s">
        <v>146</v>
      </c>
    </row>
    <row r="169" spans="2:65" s="12" customFormat="1" ht="11.25">
      <c r="B169" s="149"/>
      <c r="D169" s="150" t="s">
        <v>157</v>
      </c>
      <c r="E169" s="151" t="s">
        <v>19</v>
      </c>
      <c r="F169" s="152" t="s">
        <v>315</v>
      </c>
      <c r="H169" s="151" t="s">
        <v>19</v>
      </c>
      <c r="I169" s="153"/>
      <c r="L169" s="149"/>
      <c r="M169" s="154"/>
      <c r="T169" s="155"/>
      <c r="AT169" s="151" t="s">
        <v>157</v>
      </c>
      <c r="AU169" s="151" t="s">
        <v>83</v>
      </c>
      <c r="AV169" s="12" t="s">
        <v>81</v>
      </c>
      <c r="AW169" s="12" t="s">
        <v>35</v>
      </c>
      <c r="AX169" s="12" t="s">
        <v>74</v>
      </c>
      <c r="AY169" s="151" t="s">
        <v>146</v>
      </c>
    </row>
    <row r="170" spans="2:65" s="13" customFormat="1" ht="11.25">
      <c r="B170" s="156"/>
      <c r="D170" s="150" t="s">
        <v>157</v>
      </c>
      <c r="E170" s="157" t="s">
        <v>19</v>
      </c>
      <c r="F170" s="158" t="s">
        <v>632</v>
      </c>
      <c r="H170" s="159">
        <v>1.2</v>
      </c>
      <c r="I170" s="160"/>
      <c r="L170" s="156"/>
      <c r="M170" s="161"/>
      <c r="T170" s="162"/>
      <c r="AT170" s="157" t="s">
        <v>157</v>
      </c>
      <c r="AU170" s="157" t="s">
        <v>83</v>
      </c>
      <c r="AV170" s="13" t="s">
        <v>83</v>
      </c>
      <c r="AW170" s="13" t="s">
        <v>35</v>
      </c>
      <c r="AX170" s="13" t="s">
        <v>74</v>
      </c>
      <c r="AY170" s="157" t="s">
        <v>146</v>
      </c>
    </row>
    <row r="171" spans="2:65" s="12" customFormat="1" ht="11.25">
      <c r="B171" s="149"/>
      <c r="D171" s="150" t="s">
        <v>157</v>
      </c>
      <c r="E171" s="151" t="s">
        <v>19</v>
      </c>
      <c r="F171" s="152" t="s">
        <v>317</v>
      </c>
      <c r="H171" s="151" t="s">
        <v>19</v>
      </c>
      <c r="I171" s="153"/>
      <c r="L171" s="149"/>
      <c r="M171" s="154"/>
      <c r="T171" s="155"/>
      <c r="AT171" s="151" t="s">
        <v>157</v>
      </c>
      <c r="AU171" s="151" t="s">
        <v>83</v>
      </c>
      <c r="AV171" s="12" t="s">
        <v>81</v>
      </c>
      <c r="AW171" s="12" t="s">
        <v>35</v>
      </c>
      <c r="AX171" s="12" t="s">
        <v>74</v>
      </c>
      <c r="AY171" s="151" t="s">
        <v>146</v>
      </c>
    </row>
    <row r="172" spans="2:65" s="13" customFormat="1" ht="11.25">
      <c r="B172" s="156"/>
      <c r="D172" s="150" t="s">
        <v>157</v>
      </c>
      <c r="E172" s="157" t="s">
        <v>19</v>
      </c>
      <c r="F172" s="158" t="s">
        <v>632</v>
      </c>
      <c r="H172" s="159">
        <v>1.2</v>
      </c>
      <c r="I172" s="160"/>
      <c r="L172" s="156"/>
      <c r="M172" s="161"/>
      <c r="T172" s="162"/>
      <c r="AT172" s="157" t="s">
        <v>157</v>
      </c>
      <c r="AU172" s="157" t="s">
        <v>83</v>
      </c>
      <c r="AV172" s="13" t="s">
        <v>83</v>
      </c>
      <c r="AW172" s="13" t="s">
        <v>35</v>
      </c>
      <c r="AX172" s="13" t="s">
        <v>74</v>
      </c>
      <c r="AY172" s="157" t="s">
        <v>146</v>
      </c>
    </row>
    <row r="173" spans="2:65" s="14" customFormat="1" ht="11.25">
      <c r="B173" s="163"/>
      <c r="D173" s="150" t="s">
        <v>157</v>
      </c>
      <c r="E173" s="164" t="s">
        <v>19</v>
      </c>
      <c r="F173" s="165" t="s">
        <v>160</v>
      </c>
      <c r="H173" s="166">
        <v>3.48</v>
      </c>
      <c r="I173" s="167"/>
      <c r="L173" s="163"/>
      <c r="M173" s="168"/>
      <c r="T173" s="169"/>
      <c r="AT173" s="164" t="s">
        <v>157</v>
      </c>
      <c r="AU173" s="164" t="s">
        <v>83</v>
      </c>
      <c r="AV173" s="14" t="s">
        <v>153</v>
      </c>
      <c r="AW173" s="14" t="s">
        <v>35</v>
      </c>
      <c r="AX173" s="14" t="s">
        <v>81</v>
      </c>
      <c r="AY173" s="164" t="s">
        <v>146</v>
      </c>
    </row>
    <row r="174" spans="2:65" s="1" customFormat="1" ht="24.2" customHeight="1">
      <c r="B174" s="33"/>
      <c r="C174" s="132" t="s">
        <v>278</v>
      </c>
      <c r="D174" s="132" t="s">
        <v>148</v>
      </c>
      <c r="E174" s="133" t="s">
        <v>633</v>
      </c>
      <c r="F174" s="134" t="s">
        <v>634</v>
      </c>
      <c r="G174" s="135" t="s">
        <v>303</v>
      </c>
      <c r="H174" s="136">
        <v>9</v>
      </c>
      <c r="I174" s="137"/>
      <c r="J174" s="138">
        <f>ROUND(I174*H174,2)</f>
        <v>0</v>
      </c>
      <c r="K174" s="134" t="s">
        <v>152</v>
      </c>
      <c r="L174" s="33"/>
      <c r="M174" s="139" t="s">
        <v>19</v>
      </c>
      <c r="N174" s="140" t="s">
        <v>45</v>
      </c>
      <c r="P174" s="141">
        <f>O174*H174</f>
        <v>0</v>
      </c>
      <c r="Q174" s="141">
        <v>2.6280000000000001E-2</v>
      </c>
      <c r="R174" s="141">
        <f>Q174*H174</f>
        <v>0.23652000000000001</v>
      </c>
      <c r="S174" s="141">
        <v>0</v>
      </c>
      <c r="T174" s="142">
        <f>S174*H174</f>
        <v>0</v>
      </c>
      <c r="AR174" s="143" t="s">
        <v>153</v>
      </c>
      <c r="AT174" s="143" t="s">
        <v>148</v>
      </c>
      <c r="AU174" s="143" t="s">
        <v>83</v>
      </c>
      <c r="AY174" s="18" t="s">
        <v>146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81</v>
      </c>
      <c r="BK174" s="144">
        <f>ROUND(I174*H174,2)</f>
        <v>0</v>
      </c>
      <c r="BL174" s="18" t="s">
        <v>153</v>
      </c>
      <c r="BM174" s="143" t="s">
        <v>635</v>
      </c>
    </row>
    <row r="175" spans="2:65" s="1" customFormat="1" ht="11.25">
      <c r="B175" s="33"/>
      <c r="D175" s="145" t="s">
        <v>155</v>
      </c>
      <c r="F175" s="146" t="s">
        <v>636</v>
      </c>
      <c r="I175" s="147"/>
      <c r="L175" s="33"/>
      <c r="M175" s="148"/>
      <c r="T175" s="54"/>
      <c r="AT175" s="18" t="s">
        <v>155</v>
      </c>
      <c r="AU175" s="18" t="s">
        <v>83</v>
      </c>
    </row>
    <row r="176" spans="2:65" s="12" customFormat="1" ht="11.25">
      <c r="B176" s="149"/>
      <c r="D176" s="150" t="s">
        <v>157</v>
      </c>
      <c r="E176" s="151" t="s">
        <v>19</v>
      </c>
      <c r="F176" s="152" t="s">
        <v>313</v>
      </c>
      <c r="H176" s="151" t="s">
        <v>19</v>
      </c>
      <c r="I176" s="153"/>
      <c r="L176" s="149"/>
      <c r="M176" s="154"/>
      <c r="T176" s="155"/>
      <c r="AT176" s="151" t="s">
        <v>157</v>
      </c>
      <c r="AU176" s="151" t="s">
        <v>83</v>
      </c>
      <c r="AV176" s="12" t="s">
        <v>81</v>
      </c>
      <c r="AW176" s="12" t="s">
        <v>35</v>
      </c>
      <c r="AX176" s="12" t="s">
        <v>74</v>
      </c>
      <c r="AY176" s="151" t="s">
        <v>146</v>
      </c>
    </row>
    <row r="177" spans="2:65" s="13" customFormat="1" ht="11.25">
      <c r="B177" s="156"/>
      <c r="D177" s="150" t="s">
        <v>157</v>
      </c>
      <c r="E177" s="157" t="s">
        <v>19</v>
      </c>
      <c r="F177" s="158" t="s">
        <v>637</v>
      </c>
      <c r="H177" s="159">
        <v>4</v>
      </c>
      <c r="I177" s="160"/>
      <c r="L177" s="156"/>
      <c r="M177" s="161"/>
      <c r="T177" s="162"/>
      <c r="AT177" s="157" t="s">
        <v>157</v>
      </c>
      <c r="AU177" s="157" t="s">
        <v>83</v>
      </c>
      <c r="AV177" s="13" t="s">
        <v>83</v>
      </c>
      <c r="AW177" s="13" t="s">
        <v>35</v>
      </c>
      <c r="AX177" s="13" t="s">
        <v>74</v>
      </c>
      <c r="AY177" s="157" t="s">
        <v>146</v>
      </c>
    </row>
    <row r="178" spans="2:65" s="12" customFormat="1" ht="11.25">
      <c r="B178" s="149"/>
      <c r="D178" s="150" t="s">
        <v>157</v>
      </c>
      <c r="E178" s="151" t="s">
        <v>19</v>
      </c>
      <c r="F178" s="152" t="s">
        <v>315</v>
      </c>
      <c r="H178" s="151" t="s">
        <v>19</v>
      </c>
      <c r="I178" s="153"/>
      <c r="L178" s="149"/>
      <c r="M178" s="154"/>
      <c r="T178" s="155"/>
      <c r="AT178" s="151" t="s">
        <v>157</v>
      </c>
      <c r="AU178" s="151" t="s">
        <v>83</v>
      </c>
      <c r="AV178" s="12" t="s">
        <v>81</v>
      </c>
      <c r="AW178" s="12" t="s">
        <v>35</v>
      </c>
      <c r="AX178" s="12" t="s">
        <v>74</v>
      </c>
      <c r="AY178" s="151" t="s">
        <v>146</v>
      </c>
    </row>
    <row r="179" spans="2:65" s="13" customFormat="1" ht="11.25">
      <c r="B179" s="156"/>
      <c r="D179" s="150" t="s">
        <v>157</v>
      </c>
      <c r="E179" s="157" t="s">
        <v>19</v>
      </c>
      <c r="F179" s="158" t="s">
        <v>638</v>
      </c>
      <c r="H179" s="159">
        <v>2</v>
      </c>
      <c r="I179" s="160"/>
      <c r="L179" s="156"/>
      <c r="M179" s="161"/>
      <c r="T179" s="162"/>
      <c r="AT179" s="157" t="s">
        <v>157</v>
      </c>
      <c r="AU179" s="157" t="s">
        <v>83</v>
      </c>
      <c r="AV179" s="13" t="s">
        <v>83</v>
      </c>
      <c r="AW179" s="13" t="s">
        <v>35</v>
      </c>
      <c r="AX179" s="13" t="s">
        <v>74</v>
      </c>
      <c r="AY179" s="157" t="s">
        <v>146</v>
      </c>
    </row>
    <row r="180" spans="2:65" s="12" customFormat="1" ht="11.25">
      <c r="B180" s="149"/>
      <c r="D180" s="150" t="s">
        <v>157</v>
      </c>
      <c r="E180" s="151" t="s">
        <v>19</v>
      </c>
      <c r="F180" s="152" t="s">
        <v>317</v>
      </c>
      <c r="H180" s="151" t="s">
        <v>19</v>
      </c>
      <c r="I180" s="153"/>
      <c r="L180" s="149"/>
      <c r="M180" s="154"/>
      <c r="T180" s="155"/>
      <c r="AT180" s="151" t="s">
        <v>157</v>
      </c>
      <c r="AU180" s="151" t="s">
        <v>83</v>
      </c>
      <c r="AV180" s="12" t="s">
        <v>81</v>
      </c>
      <c r="AW180" s="12" t="s">
        <v>35</v>
      </c>
      <c r="AX180" s="12" t="s">
        <v>74</v>
      </c>
      <c r="AY180" s="151" t="s">
        <v>146</v>
      </c>
    </row>
    <row r="181" spans="2:65" s="13" customFormat="1" ht="11.25">
      <c r="B181" s="156"/>
      <c r="D181" s="150" t="s">
        <v>157</v>
      </c>
      <c r="E181" s="157" t="s">
        <v>19</v>
      </c>
      <c r="F181" s="158" t="s">
        <v>638</v>
      </c>
      <c r="H181" s="159">
        <v>2</v>
      </c>
      <c r="I181" s="160"/>
      <c r="L181" s="156"/>
      <c r="M181" s="161"/>
      <c r="T181" s="162"/>
      <c r="AT181" s="157" t="s">
        <v>157</v>
      </c>
      <c r="AU181" s="157" t="s">
        <v>83</v>
      </c>
      <c r="AV181" s="13" t="s">
        <v>83</v>
      </c>
      <c r="AW181" s="13" t="s">
        <v>35</v>
      </c>
      <c r="AX181" s="13" t="s">
        <v>74</v>
      </c>
      <c r="AY181" s="157" t="s">
        <v>146</v>
      </c>
    </row>
    <row r="182" spans="2:65" s="12" customFormat="1" ht="11.25">
      <c r="B182" s="149"/>
      <c r="D182" s="150" t="s">
        <v>157</v>
      </c>
      <c r="E182" s="151" t="s">
        <v>19</v>
      </c>
      <c r="F182" s="152" t="s">
        <v>639</v>
      </c>
      <c r="H182" s="151" t="s">
        <v>19</v>
      </c>
      <c r="I182" s="153"/>
      <c r="L182" s="149"/>
      <c r="M182" s="154"/>
      <c r="T182" s="155"/>
      <c r="AT182" s="151" t="s">
        <v>157</v>
      </c>
      <c r="AU182" s="151" t="s">
        <v>83</v>
      </c>
      <c r="AV182" s="12" t="s">
        <v>81</v>
      </c>
      <c r="AW182" s="12" t="s">
        <v>35</v>
      </c>
      <c r="AX182" s="12" t="s">
        <v>74</v>
      </c>
      <c r="AY182" s="151" t="s">
        <v>146</v>
      </c>
    </row>
    <row r="183" spans="2:65" s="13" customFormat="1" ht="11.25">
      <c r="B183" s="156"/>
      <c r="D183" s="150" t="s">
        <v>157</v>
      </c>
      <c r="E183" s="157" t="s">
        <v>19</v>
      </c>
      <c r="F183" s="158" t="s">
        <v>640</v>
      </c>
      <c r="H183" s="159">
        <v>1</v>
      </c>
      <c r="I183" s="160"/>
      <c r="L183" s="156"/>
      <c r="M183" s="161"/>
      <c r="T183" s="162"/>
      <c r="AT183" s="157" t="s">
        <v>157</v>
      </c>
      <c r="AU183" s="157" t="s">
        <v>83</v>
      </c>
      <c r="AV183" s="13" t="s">
        <v>83</v>
      </c>
      <c r="AW183" s="13" t="s">
        <v>35</v>
      </c>
      <c r="AX183" s="13" t="s">
        <v>74</v>
      </c>
      <c r="AY183" s="157" t="s">
        <v>146</v>
      </c>
    </row>
    <row r="184" spans="2:65" s="14" customFormat="1" ht="11.25">
      <c r="B184" s="163"/>
      <c r="D184" s="150" t="s">
        <v>157</v>
      </c>
      <c r="E184" s="164" t="s">
        <v>19</v>
      </c>
      <c r="F184" s="165" t="s">
        <v>160</v>
      </c>
      <c r="H184" s="166">
        <v>9</v>
      </c>
      <c r="I184" s="167"/>
      <c r="L184" s="163"/>
      <c r="M184" s="168"/>
      <c r="T184" s="169"/>
      <c r="AT184" s="164" t="s">
        <v>157</v>
      </c>
      <c r="AU184" s="164" t="s">
        <v>83</v>
      </c>
      <c r="AV184" s="14" t="s">
        <v>153</v>
      </c>
      <c r="AW184" s="14" t="s">
        <v>35</v>
      </c>
      <c r="AX184" s="14" t="s">
        <v>81</v>
      </c>
      <c r="AY184" s="164" t="s">
        <v>146</v>
      </c>
    </row>
    <row r="185" spans="2:65" s="1" customFormat="1" ht="24.2" customHeight="1">
      <c r="B185" s="33"/>
      <c r="C185" s="132" t="s">
        <v>184</v>
      </c>
      <c r="D185" s="132" t="s">
        <v>148</v>
      </c>
      <c r="E185" s="133" t="s">
        <v>641</v>
      </c>
      <c r="F185" s="134" t="s">
        <v>642</v>
      </c>
      <c r="G185" s="135" t="s">
        <v>303</v>
      </c>
      <c r="H185" s="136">
        <v>6</v>
      </c>
      <c r="I185" s="137"/>
      <c r="J185" s="138">
        <f>ROUND(I185*H185,2)</f>
        <v>0</v>
      </c>
      <c r="K185" s="134" t="s">
        <v>152</v>
      </c>
      <c r="L185" s="33"/>
      <c r="M185" s="139" t="s">
        <v>19</v>
      </c>
      <c r="N185" s="140" t="s">
        <v>45</v>
      </c>
      <c r="P185" s="141">
        <f>O185*H185</f>
        <v>0</v>
      </c>
      <c r="Q185" s="141">
        <v>3.9629999999999999E-2</v>
      </c>
      <c r="R185" s="141">
        <f>Q185*H185</f>
        <v>0.23777999999999999</v>
      </c>
      <c r="S185" s="141">
        <v>0</v>
      </c>
      <c r="T185" s="142">
        <f>S185*H185</f>
        <v>0</v>
      </c>
      <c r="AR185" s="143" t="s">
        <v>153</v>
      </c>
      <c r="AT185" s="143" t="s">
        <v>148</v>
      </c>
      <c r="AU185" s="143" t="s">
        <v>83</v>
      </c>
      <c r="AY185" s="18" t="s">
        <v>146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81</v>
      </c>
      <c r="BK185" s="144">
        <f>ROUND(I185*H185,2)</f>
        <v>0</v>
      </c>
      <c r="BL185" s="18" t="s">
        <v>153</v>
      </c>
      <c r="BM185" s="143" t="s">
        <v>643</v>
      </c>
    </row>
    <row r="186" spans="2:65" s="1" customFormat="1" ht="11.25">
      <c r="B186" s="33"/>
      <c r="D186" s="145" t="s">
        <v>155</v>
      </c>
      <c r="F186" s="146" t="s">
        <v>644</v>
      </c>
      <c r="I186" s="147"/>
      <c r="L186" s="33"/>
      <c r="M186" s="148"/>
      <c r="T186" s="54"/>
      <c r="AT186" s="18" t="s">
        <v>155</v>
      </c>
      <c r="AU186" s="18" t="s">
        <v>83</v>
      </c>
    </row>
    <row r="187" spans="2:65" s="12" customFormat="1" ht="11.25">
      <c r="B187" s="149"/>
      <c r="D187" s="150" t="s">
        <v>157</v>
      </c>
      <c r="E187" s="151" t="s">
        <v>19</v>
      </c>
      <c r="F187" s="152" t="s">
        <v>313</v>
      </c>
      <c r="H187" s="151" t="s">
        <v>19</v>
      </c>
      <c r="I187" s="153"/>
      <c r="L187" s="149"/>
      <c r="M187" s="154"/>
      <c r="T187" s="155"/>
      <c r="AT187" s="151" t="s">
        <v>157</v>
      </c>
      <c r="AU187" s="151" t="s">
        <v>83</v>
      </c>
      <c r="AV187" s="12" t="s">
        <v>81</v>
      </c>
      <c r="AW187" s="12" t="s">
        <v>35</v>
      </c>
      <c r="AX187" s="12" t="s">
        <v>74</v>
      </c>
      <c r="AY187" s="151" t="s">
        <v>146</v>
      </c>
    </row>
    <row r="188" spans="2:65" s="13" customFormat="1" ht="11.25">
      <c r="B188" s="156"/>
      <c r="D188" s="150" t="s">
        <v>157</v>
      </c>
      <c r="E188" s="157" t="s">
        <v>19</v>
      </c>
      <c r="F188" s="158" t="s">
        <v>645</v>
      </c>
      <c r="H188" s="159">
        <v>1</v>
      </c>
      <c r="I188" s="160"/>
      <c r="L188" s="156"/>
      <c r="M188" s="161"/>
      <c r="T188" s="162"/>
      <c r="AT188" s="157" t="s">
        <v>157</v>
      </c>
      <c r="AU188" s="157" t="s">
        <v>83</v>
      </c>
      <c r="AV188" s="13" t="s">
        <v>83</v>
      </c>
      <c r="AW188" s="13" t="s">
        <v>35</v>
      </c>
      <c r="AX188" s="13" t="s">
        <v>74</v>
      </c>
      <c r="AY188" s="157" t="s">
        <v>146</v>
      </c>
    </row>
    <row r="189" spans="2:65" s="12" customFormat="1" ht="11.25">
      <c r="B189" s="149"/>
      <c r="D189" s="150" t="s">
        <v>157</v>
      </c>
      <c r="E189" s="151" t="s">
        <v>19</v>
      </c>
      <c r="F189" s="152" t="s">
        <v>315</v>
      </c>
      <c r="H189" s="151" t="s">
        <v>19</v>
      </c>
      <c r="I189" s="153"/>
      <c r="L189" s="149"/>
      <c r="M189" s="154"/>
      <c r="T189" s="155"/>
      <c r="AT189" s="151" t="s">
        <v>157</v>
      </c>
      <c r="AU189" s="151" t="s">
        <v>83</v>
      </c>
      <c r="AV189" s="12" t="s">
        <v>81</v>
      </c>
      <c r="AW189" s="12" t="s">
        <v>35</v>
      </c>
      <c r="AX189" s="12" t="s">
        <v>74</v>
      </c>
      <c r="AY189" s="151" t="s">
        <v>146</v>
      </c>
    </row>
    <row r="190" spans="2:65" s="13" customFormat="1" ht="11.25">
      <c r="B190" s="156"/>
      <c r="D190" s="150" t="s">
        <v>157</v>
      </c>
      <c r="E190" s="157" t="s">
        <v>19</v>
      </c>
      <c r="F190" s="158" t="s">
        <v>646</v>
      </c>
      <c r="H190" s="159">
        <v>2</v>
      </c>
      <c r="I190" s="160"/>
      <c r="L190" s="156"/>
      <c r="M190" s="161"/>
      <c r="T190" s="162"/>
      <c r="AT190" s="157" t="s">
        <v>157</v>
      </c>
      <c r="AU190" s="157" t="s">
        <v>83</v>
      </c>
      <c r="AV190" s="13" t="s">
        <v>83</v>
      </c>
      <c r="AW190" s="13" t="s">
        <v>35</v>
      </c>
      <c r="AX190" s="13" t="s">
        <v>74</v>
      </c>
      <c r="AY190" s="157" t="s">
        <v>146</v>
      </c>
    </row>
    <row r="191" spans="2:65" s="12" customFormat="1" ht="11.25">
      <c r="B191" s="149"/>
      <c r="D191" s="150" t="s">
        <v>157</v>
      </c>
      <c r="E191" s="151" t="s">
        <v>19</v>
      </c>
      <c r="F191" s="152" t="s">
        <v>317</v>
      </c>
      <c r="H191" s="151" t="s">
        <v>19</v>
      </c>
      <c r="I191" s="153"/>
      <c r="L191" s="149"/>
      <c r="M191" s="154"/>
      <c r="T191" s="155"/>
      <c r="AT191" s="151" t="s">
        <v>157</v>
      </c>
      <c r="AU191" s="151" t="s">
        <v>83</v>
      </c>
      <c r="AV191" s="12" t="s">
        <v>81</v>
      </c>
      <c r="AW191" s="12" t="s">
        <v>35</v>
      </c>
      <c r="AX191" s="12" t="s">
        <v>74</v>
      </c>
      <c r="AY191" s="151" t="s">
        <v>146</v>
      </c>
    </row>
    <row r="192" spans="2:65" s="13" customFormat="1" ht="11.25">
      <c r="B192" s="156"/>
      <c r="D192" s="150" t="s">
        <v>157</v>
      </c>
      <c r="E192" s="157" t="s">
        <v>19</v>
      </c>
      <c r="F192" s="158" t="s">
        <v>647</v>
      </c>
      <c r="H192" s="159">
        <v>3</v>
      </c>
      <c r="I192" s="160"/>
      <c r="L192" s="156"/>
      <c r="M192" s="161"/>
      <c r="T192" s="162"/>
      <c r="AT192" s="157" t="s">
        <v>157</v>
      </c>
      <c r="AU192" s="157" t="s">
        <v>83</v>
      </c>
      <c r="AV192" s="13" t="s">
        <v>83</v>
      </c>
      <c r="AW192" s="13" t="s">
        <v>35</v>
      </c>
      <c r="AX192" s="13" t="s">
        <v>74</v>
      </c>
      <c r="AY192" s="157" t="s">
        <v>146</v>
      </c>
    </row>
    <row r="193" spans="2:65" s="14" customFormat="1" ht="11.25">
      <c r="B193" s="163"/>
      <c r="D193" s="150" t="s">
        <v>157</v>
      </c>
      <c r="E193" s="164" t="s">
        <v>19</v>
      </c>
      <c r="F193" s="165" t="s">
        <v>160</v>
      </c>
      <c r="H193" s="166">
        <v>6</v>
      </c>
      <c r="I193" s="167"/>
      <c r="L193" s="163"/>
      <c r="M193" s="168"/>
      <c r="T193" s="169"/>
      <c r="AT193" s="164" t="s">
        <v>157</v>
      </c>
      <c r="AU193" s="164" t="s">
        <v>83</v>
      </c>
      <c r="AV193" s="14" t="s">
        <v>153</v>
      </c>
      <c r="AW193" s="14" t="s">
        <v>35</v>
      </c>
      <c r="AX193" s="14" t="s">
        <v>81</v>
      </c>
      <c r="AY193" s="164" t="s">
        <v>146</v>
      </c>
    </row>
    <row r="194" spans="2:65" s="1" customFormat="1" ht="21.75" customHeight="1">
      <c r="B194" s="33"/>
      <c r="C194" s="132" t="s">
        <v>182</v>
      </c>
      <c r="D194" s="132" t="s">
        <v>148</v>
      </c>
      <c r="E194" s="133" t="s">
        <v>648</v>
      </c>
      <c r="F194" s="134" t="s">
        <v>649</v>
      </c>
      <c r="G194" s="135" t="s">
        <v>303</v>
      </c>
      <c r="H194" s="136">
        <v>1</v>
      </c>
      <c r="I194" s="137"/>
      <c r="J194" s="138">
        <f>ROUND(I194*H194,2)</f>
        <v>0</v>
      </c>
      <c r="K194" s="134" t="s">
        <v>152</v>
      </c>
      <c r="L194" s="33"/>
      <c r="M194" s="139" t="s">
        <v>19</v>
      </c>
      <c r="N194" s="140" t="s">
        <v>45</v>
      </c>
      <c r="P194" s="141">
        <f>O194*H194</f>
        <v>0</v>
      </c>
      <c r="Q194" s="141">
        <v>5.781E-2</v>
      </c>
      <c r="R194" s="141">
        <f>Q194*H194</f>
        <v>5.781E-2</v>
      </c>
      <c r="S194" s="141">
        <v>0</v>
      </c>
      <c r="T194" s="142">
        <f>S194*H194</f>
        <v>0</v>
      </c>
      <c r="AR194" s="143" t="s">
        <v>153</v>
      </c>
      <c r="AT194" s="143" t="s">
        <v>148</v>
      </c>
      <c r="AU194" s="143" t="s">
        <v>83</v>
      </c>
      <c r="AY194" s="18" t="s">
        <v>146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81</v>
      </c>
      <c r="BK194" s="144">
        <f>ROUND(I194*H194,2)</f>
        <v>0</v>
      </c>
      <c r="BL194" s="18" t="s">
        <v>153</v>
      </c>
      <c r="BM194" s="143" t="s">
        <v>650</v>
      </c>
    </row>
    <row r="195" spans="2:65" s="1" customFormat="1" ht="11.25">
      <c r="B195" s="33"/>
      <c r="D195" s="145" t="s">
        <v>155</v>
      </c>
      <c r="F195" s="146" t="s">
        <v>651</v>
      </c>
      <c r="I195" s="147"/>
      <c r="L195" s="33"/>
      <c r="M195" s="148"/>
      <c r="T195" s="54"/>
      <c r="AT195" s="18" t="s">
        <v>155</v>
      </c>
      <c r="AU195" s="18" t="s">
        <v>83</v>
      </c>
    </row>
    <row r="196" spans="2:65" s="12" customFormat="1" ht="11.25">
      <c r="B196" s="149"/>
      <c r="D196" s="150" t="s">
        <v>157</v>
      </c>
      <c r="E196" s="151" t="s">
        <v>19</v>
      </c>
      <c r="F196" s="152" t="s">
        <v>639</v>
      </c>
      <c r="H196" s="151" t="s">
        <v>19</v>
      </c>
      <c r="I196" s="153"/>
      <c r="L196" s="149"/>
      <c r="M196" s="154"/>
      <c r="T196" s="155"/>
      <c r="AT196" s="151" t="s">
        <v>157</v>
      </c>
      <c r="AU196" s="151" t="s">
        <v>83</v>
      </c>
      <c r="AV196" s="12" t="s">
        <v>81</v>
      </c>
      <c r="AW196" s="12" t="s">
        <v>35</v>
      </c>
      <c r="AX196" s="12" t="s">
        <v>74</v>
      </c>
      <c r="AY196" s="151" t="s">
        <v>146</v>
      </c>
    </row>
    <row r="197" spans="2:65" s="13" customFormat="1" ht="11.25">
      <c r="B197" s="156"/>
      <c r="D197" s="150" t="s">
        <v>157</v>
      </c>
      <c r="E197" s="157" t="s">
        <v>19</v>
      </c>
      <c r="F197" s="158" t="s">
        <v>652</v>
      </c>
      <c r="H197" s="159">
        <v>1</v>
      </c>
      <c r="I197" s="160"/>
      <c r="L197" s="156"/>
      <c r="M197" s="161"/>
      <c r="T197" s="162"/>
      <c r="AT197" s="157" t="s">
        <v>157</v>
      </c>
      <c r="AU197" s="157" t="s">
        <v>83</v>
      </c>
      <c r="AV197" s="13" t="s">
        <v>83</v>
      </c>
      <c r="AW197" s="13" t="s">
        <v>35</v>
      </c>
      <c r="AX197" s="13" t="s">
        <v>74</v>
      </c>
      <c r="AY197" s="157" t="s">
        <v>146</v>
      </c>
    </row>
    <row r="198" spans="2:65" s="14" customFormat="1" ht="11.25">
      <c r="B198" s="163"/>
      <c r="D198" s="150" t="s">
        <v>157</v>
      </c>
      <c r="E198" s="164" t="s">
        <v>19</v>
      </c>
      <c r="F198" s="165" t="s">
        <v>160</v>
      </c>
      <c r="H198" s="166">
        <v>1</v>
      </c>
      <c r="I198" s="167"/>
      <c r="L198" s="163"/>
      <c r="M198" s="168"/>
      <c r="T198" s="169"/>
      <c r="AT198" s="164" t="s">
        <v>157</v>
      </c>
      <c r="AU198" s="164" t="s">
        <v>83</v>
      </c>
      <c r="AV198" s="14" t="s">
        <v>153</v>
      </c>
      <c r="AW198" s="14" t="s">
        <v>35</v>
      </c>
      <c r="AX198" s="14" t="s">
        <v>81</v>
      </c>
      <c r="AY198" s="164" t="s">
        <v>146</v>
      </c>
    </row>
    <row r="199" spans="2:65" s="1" customFormat="1" ht="16.5" customHeight="1">
      <c r="B199" s="33"/>
      <c r="C199" s="132" t="s">
        <v>200</v>
      </c>
      <c r="D199" s="132" t="s">
        <v>148</v>
      </c>
      <c r="E199" s="133" t="s">
        <v>653</v>
      </c>
      <c r="F199" s="134" t="s">
        <v>654</v>
      </c>
      <c r="G199" s="135" t="s">
        <v>303</v>
      </c>
      <c r="H199" s="136">
        <v>5</v>
      </c>
      <c r="I199" s="137"/>
      <c r="J199" s="138">
        <f>ROUND(I199*H199,2)</f>
        <v>0</v>
      </c>
      <c r="K199" s="134" t="s">
        <v>19</v>
      </c>
      <c r="L199" s="33"/>
      <c r="M199" s="139" t="s">
        <v>19</v>
      </c>
      <c r="N199" s="140" t="s">
        <v>45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153</v>
      </c>
      <c r="AT199" s="143" t="s">
        <v>148</v>
      </c>
      <c r="AU199" s="143" t="s">
        <v>83</v>
      </c>
      <c r="AY199" s="18" t="s">
        <v>146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81</v>
      </c>
      <c r="BK199" s="144">
        <f>ROUND(I199*H199,2)</f>
        <v>0</v>
      </c>
      <c r="BL199" s="18" t="s">
        <v>153</v>
      </c>
      <c r="BM199" s="143" t="s">
        <v>655</v>
      </c>
    </row>
    <row r="200" spans="2:65" s="1" customFormat="1" ht="16.5" customHeight="1">
      <c r="B200" s="33"/>
      <c r="C200" s="132" t="s">
        <v>207</v>
      </c>
      <c r="D200" s="132" t="s">
        <v>148</v>
      </c>
      <c r="E200" s="133" t="s">
        <v>656</v>
      </c>
      <c r="F200" s="134" t="s">
        <v>657</v>
      </c>
      <c r="G200" s="135" t="s">
        <v>151</v>
      </c>
      <c r="H200" s="136">
        <v>0.25900000000000001</v>
      </c>
      <c r="I200" s="137"/>
      <c r="J200" s="138">
        <f>ROUND(I200*H200,2)</f>
        <v>0</v>
      </c>
      <c r="K200" s="134" t="s">
        <v>152</v>
      </c>
      <c r="L200" s="33"/>
      <c r="M200" s="139" t="s">
        <v>19</v>
      </c>
      <c r="N200" s="140" t="s">
        <v>45</v>
      </c>
      <c r="P200" s="141">
        <f>O200*H200</f>
        <v>0</v>
      </c>
      <c r="Q200" s="141">
        <v>2.5018799999999999</v>
      </c>
      <c r="R200" s="141">
        <f>Q200*H200</f>
        <v>0.64798692000000002</v>
      </c>
      <c r="S200" s="141">
        <v>0</v>
      </c>
      <c r="T200" s="142">
        <f>S200*H200</f>
        <v>0</v>
      </c>
      <c r="AR200" s="143" t="s">
        <v>153</v>
      </c>
      <c r="AT200" s="143" t="s">
        <v>148</v>
      </c>
      <c r="AU200" s="143" t="s">
        <v>83</v>
      </c>
      <c r="AY200" s="18" t="s">
        <v>146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81</v>
      </c>
      <c r="BK200" s="144">
        <f>ROUND(I200*H200,2)</f>
        <v>0</v>
      </c>
      <c r="BL200" s="18" t="s">
        <v>153</v>
      </c>
      <c r="BM200" s="143" t="s">
        <v>658</v>
      </c>
    </row>
    <row r="201" spans="2:65" s="1" customFormat="1" ht="11.25">
      <c r="B201" s="33"/>
      <c r="D201" s="145" t="s">
        <v>155</v>
      </c>
      <c r="F201" s="146" t="s">
        <v>659</v>
      </c>
      <c r="I201" s="147"/>
      <c r="L201" s="33"/>
      <c r="M201" s="148"/>
      <c r="T201" s="54"/>
      <c r="AT201" s="18" t="s">
        <v>155</v>
      </c>
      <c r="AU201" s="18" t="s">
        <v>83</v>
      </c>
    </row>
    <row r="202" spans="2:65" s="12" customFormat="1" ht="11.25">
      <c r="B202" s="149"/>
      <c r="D202" s="150" t="s">
        <v>157</v>
      </c>
      <c r="E202" s="151" t="s">
        <v>19</v>
      </c>
      <c r="F202" s="152" t="s">
        <v>639</v>
      </c>
      <c r="H202" s="151" t="s">
        <v>19</v>
      </c>
      <c r="I202" s="153"/>
      <c r="L202" s="149"/>
      <c r="M202" s="154"/>
      <c r="T202" s="155"/>
      <c r="AT202" s="151" t="s">
        <v>157</v>
      </c>
      <c r="AU202" s="151" t="s">
        <v>83</v>
      </c>
      <c r="AV202" s="12" t="s">
        <v>81</v>
      </c>
      <c r="AW202" s="12" t="s">
        <v>35</v>
      </c>
      <c r="AX202" s="12" t="s">
        <v>74</v>
      </c>
      <c r="AY202" s="151" t="s">
        <v>146</v>
      </c>
    </row>
    <row r="203" spans="2:65" s="13" customFormat="1" ht="11.25">
      <c r="B203" s="156"/>
      <c r="D203" s="150" t="s">
        <v>157</v>
      </c>
      <c r="E203" s="157" t="s">
        <v>19</v>
      </c>
      <c r="F203" s="158" t="s">
        <v>660</v>
      </c>
      <c r="H203" s="159">
        <v>0.25900000000000001</v>
      </c>
      <c r="I203" s="160"/>
      <c r="L203" s="156"/>
      <c r="M203" s="161"/>
      <c r="T203" s="162"/>
      <c r="AT203" s="157" t="s">
        <v>157</v>
      </c>
      <c r="AU203" s="157" t="s">
        <v>83</v>
      </c>
      <c r="AV203" s="13" t="s">
        <v>83</v>
      </c>
      <c r="AW203" s="13" t="s">
        <v>35</v>
      </c>
      <c r="AX203" s="13" t="s">
        <v>74</v>
      </c>
      <c r="AY203" s="157" t="s">
        <v>146</v>
      </c>
    </row>
    <row r="204" spans="2:65" s="14" customFormat="1" ht="11.25">
      <c r="B204" s="163"/>
      <c r="D204" s="150" t="s">
        <v>157</v>
      </c>
      <c r="E204" s="164" t="s">
        <v>19</v>
      </c>
      <c r="F204" s="165" t="s">
        <v>160</v>
      </c>
      <c r="H204" s="166">
        <v>0.25900000000000001</v>
      </c>
      <c r="I204" s="167"/>
      <c r="L204" s="163"/>
      <c r="M204" s="168"/>
      <c r="T204" s="169"/>
      <c r="AT204" s="164" t="s">
        <v>157</v>
      </c>
      <c r="AU204" s="164" t="s">
        <v>83</v>
      </c>
      <c r="AV204" s="14" t="s">
        <v>153</v>
      </c>
      <c r="AW204" s="14" t="s">
        <v>35</v>
      </c>
      <c r="AX204" s="14" t="s">
        <v>81</v>
      </c>
      <c r="AY204" s="164" t="s">
        <v>146</v>
      </c>
    </row>
    <row r="205" spans="2:65" s="1" customFormat="1" ht="33" customHeight="1">
      <c r="B205" s="33"/>
      <c r="C205" s="132" t="s">
        <v>8</v>
      </c>
      <c r="D205" s="132" t="s">
        <v>148</v>
      </c>
      <c r="E205" s="133" t="s">
        <v>661</v>
      </c>
      <c r="F205" s="134" t="s">
        <v>662</v>
      </c>
      <c r="G205" s="135" t="s">
        <v>214</v>
      </c>
      <c r="H205" s="136">
        <v>2.4020000000000001</v>
      </c>
      <c r="I205" s="137"/>
      <c r="J205" s="138">
        <f>ROUND(I205*H205,2)</f>
        <v>0</v>
      </c>
      <c r="K205" s="134" t="s">
        <v>152</v>
      </c>
      <c r="L205" s="33"/>
      <c r="M205" s="139" t="s">
        <v>19</v>
      </c>
      <c r="N205" s="140" t="s">
        <v>45</v>
      </c>
      <c r="P205" s="141">
        <f>O205*H205</f>
        <v>0</v>
      </c>
      <c r="Q205" s="141">
        <v>1.409E-2</v>
      </c>
      <c r="R205" s="141">
        <f>Q205*H205</f>
        <v>3.3844180000000001E-2</v>
      </c>
      <c r="S205" s="141">
        <v>0</v>
      </c>
      <c r="T205" s="142">
        <f>S205*H205</f>
        <v>0</v>
      </c>
      <c r="AR205" s="143" t="s">
        <v>153</v>
      </c>
      <c r="AT205" s="143" t="s">
        <v>148</v>
      </c>
      <c r="AU205" s="143" t="s">
        <v>83</v>
      </c>
      <c r="AY205" s="18" t="s">
        <v>146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81</v>
      </c>
      <c r="BK205" s="144">
        <f>ROUND(I205*H205,2)</f>
        <v>0</v>
      </c>
      <c r="BL205" s="18" t="s">
        <v>153</v>
      </c>
      <c r="BM205" s="143" t="s">
        <v>663</v>
      </c>
    </row>
    <row r="206" spans="2:65" s="1" customFormat="1" ht="11.25">
      <c r="B206" s="33"/>
      <c r="D206" s="145" t="s">
        <v>155</v>
      </c>
      <c r="F206" s="146" t="s">
        <v>664</v>
      </c>
      <c r="I206" s="147"/>
      <c r="L206" s="33"/>
      <c r="M206" s="148"/>
      <c r="T206" s="54"/>
      <c r="AT206" s="18" t="s">
        <v>155</v>
      </c>
      <c r="AU206" s="18" t="s">
        <v>83</v>
      </c>
    </row>
    <row r="207" spans="2:65" s="12" customFormat="1" ht="11.25">
      <c r="B207" s="149"/>
      <c r="D207" s="150" t="s">
        <v>157</v>
      </c>
      <c r="E207" s="151" t="s">
        <v>19</v>
      </c>
      <c r="F207" s="152" t="s">
        <v>639</v>
      </c>
      <c r="H207" s="151" t="s">
        <v>19</v>
      </c>
      <c r="I207" s="153"/>
      <c r="L207" s="149"/>
      <c r="M207" s="154"/>
      <c r="T207" s="155"/>
      <c r="AT207" s="151" t="s">
        <v>157</v>
      </c>
      <c r="AU207" s="151" t="s">
        <v>83</v>
      </c>
      <c r="AV207" s="12" t="s">
        <v>81</v>
      </c>
      <c r="AW207" s="12" t="s">
        <v>35</v>
      </c>
      <c r="AX207" s="12" t="s">
        <v>74</v>
      </c>
      <c r="AY207" s="151" t="s">
        <v>146</v>
      </c>
    </row>
    <row r="208" spans="2:65" s="13" customFormat="1" ht="11.25">
      <c r="B208" s="156"/>
      <c r="D208" s="150" t="s">
        <v>157</v>
      </c>
      <c r="E208" s="157" t="s">
        <v>19</v>
      </c>
      <c r="F208" s="158" t="s">
        <v>665</v>
      </c>
      <c r="H208" s="159">
        <v>2.4020000000000001</v>
      </c>
      <c r="I208" s="160"/>
      <c r="L208" s="156"/>
      <c r="M208" s="161"/>
      <c r="T208" s="162"/>
      <c r="AT208" s="157" t="s">
        <v>157</v>
      </c>
      <c r="AU208" s="157" t="s">
        <v>83</v>
      </c>
      <c r="AV208" s="13" t="s">
        <v>83</v>
      </c>
      <c r="AW208" s="13" t="s">
        <v>35</v>
      </c>
      <c r="AX208" s="13" t="s">
        <v>74</v>
      </c>
      <c r="AY208" s="157" t="s">
        <v>146</v>
      </c>
    </row>
    <row r="209" spans="2:65" s="14" customFormat="1" ht="11.25">
      <c r="B209" s="163"/>
      <c r="D209" s="150" t="s">
        <v>157</v>
      </c>
      <c r="E209" s="164" t="s">
        <v>19</v>
      </c>
      <c r="F209" s="165" t="s">
        <v>160</v>
      </c>
      <c r="H209" s="166">
        <v>2.4020000000000001</v>
      </c>
      <c r="I209" s="167"/>
      <c r="L209" s="163"/>
      <c r="M209" s="168"/>
      <c r="T209" s="169"/>
      <c r="AT209" s="164" t="s">
        <v>157</v>
      </c>
      <c r="AU209" s="164" t="s">
        <v>83</v>
      </c>
      <c r="AV209" s="14" t="s">
        <v>153</v>
      </c>
      <c r="AW209" s="14" t="s">
        <v>35</v>
      </c>
      <c r="AX209" s="14" t="s">
        <v>81</v>
      </c>
      <c r="AY209" s="164" t="s">
        <v>146</v>
      </c>
    </row>
    <row r="210" spans="2:65" s="1" customFormat="1" ht="33" customHeight="1">
      <c r="B210" s="33"/>
      <c r="C210" s="132" t="s">
        <v>226</v>
      </c>
      <c r="D210" s="132" t="s">
        <v>148</v>
      </c>
      <c r="E210" s="133" t="s">
        <v>666</v>
      </c>
      <c r="F210" s="134" t="s">
        <v>667</v>
      </c>
      <c r="G210" s="135" t="s">
        <v>214</v>
      </c>
      <c r="H210" s="136">
        <v>2.4020000000000001</v>
      </c>
      <c r="I210" s="137"/>
      <c r="J210" s="138">
        <f>ROUND(I210*H210,2)</f>
        <v>0</v>
      </c>
      <c r="K210" s="134" t="s">
        <v>152</v>
      </c>
      <c r="L210" s="33"/>
      <c r="M210" s="139" t="s">
        <v>19</v>
      </c>
      <c r="N210" s="140" t="s">
        <v>45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153</v>
      </c>
      <c r="AT210" s="143" t="s">
        <v>148</v>
      </c>
      <c r="AU210" s="143" t="s">
        <v>83</v>
      </c>
      <c r="AY210" s="18" t="s">
        <v>146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81</v>
      </c>
      <c r="BK210" s="144">
        <f>ROUND(I210*H210,2)</f>
        <v>0</v>
      </c>
      <c r="BL210" s="18" t="s">
        <v>153</v>
      </c>
      <c r="BM210" s="143" t="s">
        <v>668</v>
      </c>
    </row>
    <row r="211" spans="2:65" s="1" customFormat="1" ht="11.25">
      <c r="B211" s="33"/>
      <c r="D211" s="145" t="s">
        <v>155</v>
      </c>
      <c r="F211" s="146" t="s">
        <v>669</v>
      </c>
      <c r="I211" s="147"/>
      <c r="L211" s="33"/>
      <c r="M211" s="148"/>
      <c r="T211" s="54"/>
      <c r="AT211" s="18" t="s">
        <v>155</v>
      </c>
      <c r="AU211" s="18" t="s">
        <v>83</v>
      </c>
    </row>
    <row r="212" spans="2:65" s="1" customFormat="1" ht="21.75" customHeight="1">
      <c r="B212" s="33"/>
      <c r="C212" s="132" t="s">
        <v>239</v>
      </c>
      <c r="D212" s="132" t="s">
        <v>148</v>
      </c>
      <c r="E212" s="133" t="s">
        <v>670</v>
      </c>
      <c r="F212" s="134" t="s">
        <v>671</v>
      </c>
      <c r="G212" s="135" t="s">
        <v>387</v>
      </c>
      <c r="H212" s="136">
        <v>5.1999999999999998E-2</v>
      </c>
      <c r="I212" s="137"/>
      <c r="J212" s="138">
        <f>ROUND(I212*H212,2)</f>
        <v>0</v>
      </c>
      <c r="K212" s="134" t="s">
        <v>152</v>
      </c>
      <c r="L212" s="33"/>
      <c r="M212" s="139" t="s">
        <v>19</v>
      </c>
      <c r="N212" s="140" t="s">
        <v>45</v>
      </c>
      <c r="P212" s="141">
        <f>O212*H212</f>
        <v>0</v>
      </c>
      <c r="Q212" s="141">
        <v>1.04575</v>
      </c>
      <c r="R212" s="141">
        <f>Q212*H212</f>
        <v>5.4378999999999997E-2</v>
      </c>
      <c r="S212" s="141">
        <v>0</v>
      </c>
      <c r="T212" s="142">
        <f>S212*H212</f>
        <v>0</v>
      </c>
      <c r="AR212" s="143" t="s">
        <v>153</v>
      </c>
      <c r="AT212" s="143" t="s">
        <v>148</v>
      </c>
      <c r="AU212" s="143" t="s">
        <v>83</v>
      </c>
      <c r="AY212" s="18" t="s">
        <v>146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81</v>
      </c>
      <c r="BK212" s="144">
        <f>ROUND(I212*H212,2)</f>
        <v>0</v>
      </c>
      <c r="BL212" s="18" t="s">
        <v>153</v>
      </c>
      <c r="BM212" s="143" t="s">
        <v>672</v>
      </c>
    </row>
    <row r="213" spans="2:65" s="1" customFormat="1" ht="11.25">
      <c r="B213" s="33"/>
      <c r="D213" s="145" t="s">
        <v>155</v>
      </c>
      <c r="F213" s="146" t="s">
        <v>673</v>
      </c>
      <c r="I213" s="147"/>
      <c r="L213" s="33"/>
      <c r="M213" s="148"/>
      <c r="T213" s="54"/>
      <c r="AT213" s="18" t="s">
        <v>155</v>
      </c>
      <c r="AU213" s="18" t="s">
        <v>83</v>
      </c>
    </row>
    <row r="214" spans="2:65" s="12" customFormat="1" ht="11.25">
      <c r="B214" s="149"/>
      <c r="D214" s="150" t="s">
        <v>157</v>
      </c>
      <c r="E214" s="151" t="s">
        <v>19</v>
      </c>
      <c r="F214" s="152" t="s">
        <v>674</v>
      </c>
      <c r="H214" s="151" t="s">
        <v>19</v>
      </c>
      <c r="I214" s="153"/>
      <c r="L214" s="149"/>
      <c r="M214" s="154"/>
      <c r="T214" s="155"/>
      <c r="AT214" s="151" t="s">
        <v>157</v>
      </c>
      <c r="AU214" s="151" t="s">
        <v>83</v>
      </c>
      <c r="AV214" s="12" t="s">
        <v>81</v>
      </c>
      <c r="AW214" s="12" t="s">
        <v>35</v>
      </c>
      <c r="AX214" s="12" t="s">
        <v>74</v>
      </c>
      <c r="AY214" s="151" t="s">
        <v>146</v>
      </c>
    </row>
    <row r="215" spans="2:65" s="13" customFormat="1" ht="11.25">
      <c r="B215" s="156"/>
      <c r="D215" s="150" t="s">
        <v>157</v>
      </c>
      <c r="E215" s="157" t="s">
        <v>19</v>
      </c>
      <c r="F215" s="158" t="s">
        <v>675</v>
      </c>
      <c r="H215" s="159">
        <v>5.1999999999999998E-2</v>
      </c>
      <c r="I215" s="160"/>
      <c r="L215" s="156"/>
      <c r="M215" s="161"/>
      <c r="T215" s="162"/>
      <c r="AT215" s="157" t="s">
        <v>157</v>
      </c>
      <c r="AU215" s="157" t="s">
        <v>83</v>
      </c>
      <c r="AV215" s="13" t="s">
        <v>83</v>
      </c>
      <c r="AW215" s="13" t="s">
        <v>35</v>
      </c>
      <c r="AX215" s="13" t="s">
        <v>74</v>
      </c>
      <c r="AY215" s="157" t="s">
        <v>146</v>
      </c>
    </row>
    <row r="216" spans="2:65" s="14" customFormat="1" ht="11.25">
      <c r="B216" s="163"/>
      <c r="D216" s="150" t="s">
        <v>157</v>
      </c>
      <c r="E216" s="164" t="s">
        <v>19</v>
      </c>
      <c r="F216" s="165" t="s">
        <v>160</v>
      </c>
      <c r="H216" s="166">
        <v>5.1999999999999998E-2</v>
      </c>
      <c r="I216" s="167"/>
      <c r="L216" s="163"/>
      <c r="M216" s="168"/>
      <c r="T216" s="169"/>
      <c r="AT216" s="164" t="s">
        <v>157</v>
      </c>
      <c r="AU216" s="164" t="s">
        <v>83</v>
      </c>
      <c r="AV216" s="14" t="s">
        <v>153</v>
      </c>
      <c r="AW216" s="14" t="s">
        <v>35</v>
      </c>
      <c r="AX216" s="14" t="s">
        <v>81</v>
      </c>
      <c r="AY216" s="164" t="s">
        <v>146</v>
      </c>
    </row>
    <row r="217" spans="2:65" s="11" customFormat="1" ht="22.9" customHeight="1">
      <c r="B217" s="120"/>
      <c r="D217" s="121" t="s">
        <v>73</v>
      </c>
      <c r="E217" s="130" t="s">
        <v>272</v>
      </c>
      <c r="F217" s="130" t="s">
        <v>676</v>
      </c>
      <c r="I217" s="123"/>
      <c r="J217" s="131">
        <f>BK217</f>
        <v>0</v>
      </c>
      <c r="L217" s="120"/>
      <c r="M217" s="125"/>
      <c r="P217" s="126">
        <f>SUM(P218:P424)</f>
        <v>0</v>
      </c>
      <c r="R217" s="126">
        <f>SUM(R218:R424)</f>
        <v>27.221562079999995</v>
      </c>
      <c r="T217" s="127">
        <f>SUM(T218:T424)</f>
        <v>2.10628E-2</v>
      </c>
      <c r="AR217" s="121" t="s">
        <v>81</v>
      </c>
      <c r="AT217" s="128" t="s">
        <v>73</v>
      </c>
      <c r="AU217" s="128" t="s">
        <v>81</v>
      </c>
      <c r="AY217" s="121" t="s">
        <v>146</v>
      </c>
      <c r="BK217" s="129">
        <f>SUM(BK218:BK424)</f>
        <v>0</v>
      </c>
    </row>
    <row r="218" spans="2:65" s="1" customFormat="1" ht="16.5" customHeight="1">
      <c r="B218" s="33"/>
      <c r="C218" s="132" t="s">
        <v>247</v>
      </c>
      <c r="D218" s="132" t="s">
        <v>148</v>
      </c>
      <c r="E218" s="133" t="s">
        <v>677</v>
      </c>
      <c r="F218" s="134" t="s">
        <v>678</v>
      </c>
      <c r="G218" s="135" t="s">
        <v>214</v>
      </c>
      <c r="H218" s="136">
        <v>334.38</v>
      </c>
      <c r="I218" s="137"/>
      <c r="J218" s="138">
        <f>ROUND(I218*H218,2)</f>
        <v>0</v>
      </c>
      <c r="K218" s="134" t="s">
        <v>152</v>
      </c>
      <c r="L218" s="33"/>
      <c r="M218" s="139" t="s">
        <v>19</v>
      </c>
      <c r="N218" s="140" t="s">
        <v>45</v>
      </c>
      <c r="P218" s="141">
        <f>O218*H218</f>
        <v>0</v>
      </c>
      <c r="Q218" s="141">
        <v>6.0000000000000002E-5</v>
      </c>
      <c r="R218" s="141">
        <f>Q218*H218</f>
        <v>2.0062799999999999E-2</v>
      </c>
      <c r="S218" s="141">
        <v>6.0000000000000002E-5</v>
      </c>
      <c r="T218" s="142">
        <f>S218*H218</f>
        <v>2.0062799999999999E-2</v>
      </c>
      <c r="AR218" s="143" t="s">
        <v>153</v>
      </c>
      <c r="AT218" s="143" t="s">
        <v>148</v>
      </c>
      <c r="AU218" s="143" t="s">
        <v>83</v>
      </c>
      <c r="AY218" s="18" t="s">
        <v>146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81</v>
      </c>
      <c r="BK218" s="144">
        <f>ROUND(I218*H218,2)</f>
        <v>0</v>
      </c>
      <c r="BL218" s="18" t="s">
        <v>153</v>
      </c>
      <c r="BM218" s="143" t="s">
        <v>679</v>
      </c>
    </row>
    <row r="219" spans="2:65" s="1" customFormat="1" ht="11.25">
      <c r="B219" s="33"/>
      <c r="D219" s="145" t="s">
        <v>155</v>
      </c>
      <c r="F219" s="146" t="s">
        <v>680</v>
      </c>
      <c r="I219" s="147"/>
      <c r="L219" s="33"/>
      <c r="M219" s="148"/>
      <c r="T219" s="54"/>
      <c r="AT219" s="18" t="s">
        <v>155</v>
      </c>
      <c r="AU219" s="18" t="s">
        <v>83</v>
      </c>
    </row>
    <row r="220" spans="2:65" s="13" customFormat="1" ht="11.25">
      <c r="B220" s="156"/>
      <c r="D220" s="150" t="s">
        <v>157</v>
      </c>
      <c r="E220" s="157" t="s">
        <v>19</v>
      </c>
      <c r="F220" s="158" t="s">
        <v>681</v>
      </c>
      <c r="H220" s="159">
        <v>334.38</v>
      </c>
      <c r="I220" s="160"/>
      <c r="L220" s="156"/>
      <c r="M220" s="161"/>
      <c r="T220" s="162"/>
      <c r="AT220" s="157" t="s">
        <v>157</v>
      </c>
      <c r="AU220" s="157" t="s">
        <v>83</v>
      </c>
      <c r="AV220" s="13" t="s">
        <v>83</v>
      </c>
      <c r="AW220" s="13" t="s">
        <v>35</v>
      </c>
      <c r="AX220" s="13" t="s">
        <v>74</v>
      </c>
      <c r="AY220" s="157" t="s">
        <v>146</v>
      </c>
    </row>
    <row r="221" spans="2:65" s="14" customFormat="1" ht="11.25">
      <c r="B221" s="163"/>
      <c r="D221" s="150" t="s">
        <v>157</v>
      </c>
      <c r="E221" s="164" t="s">
        <v>19</v>
      </c>
      <c r="F221" s="165" t="s">
        <v>160</v>
      </c>
      <c r="H221" s="166">
        <v>334.38</v>
      </c>
      <c r="I221" s="167"/>
      <c r="L221" s="163"/>
      <c r="M221" s="168"/>
      <c r="T221" s="169"/>
      <c r="AT221" s="164" t="s">
        <v>157</v>
      </c>
      <c r="AU221" s="164" t="s">
        <v>83</v>
      </c>
      <c r="AV221" s="14" t="s">
        <v>153</v>
      </c>
      <c r="AW221" s="14" t="s">
        <v>35</v>
      </c>
      <c r="AX221" s="14" t="s">
        <v>81</v>
      </c>
      <c r="AY221" s="164" t="s">
        <v>146</v>
      </c>
    </row>
    <row r="222" spans="2:65" s="1" customFormat="1" ht="24.2" customHeight="1">
      <c r="B222" s="33"/>
      <c r="C222" s="132" t="s">
        <v>258</v>
      </c>
      <c r="D222" s="132" t="s">
        <v>148</v>
      </c>
      <c r="E222" s="133" t="s">
        <v>682</v>
      </c>
      <c r="F222" s="134" t="s">
        <v>683</v>
      </c>
      <c r="G222" s="135" t="s">
        <v>214</v>
      </c>
      <c r="H222" s="136">
        <v>100</v>
      </c>
      <c r="I222" s="137"/>
      <c r="J222" s="138">
        <f>ROUND(I222*H222,2)</f>
        <v>0</v>
      </c>
      <c r="K222" s="134" t="s">
        <v>19</v>
      </c>
      <c r="L222" s="33"/>
      <c r="M222" s="139" t="s">
        <v>19</v>
      </c>
      <c r="N222" s="140" t="s">
        <v>45</v>
      </c>
      <c r="P222" s="141">
        <f>O222*H222</f>
        <v>0</v>
      </c>
      <c r="Q222" s="141">
        <v>0</v>
      </c>
      <c r="R222" s="141">
        <f>Q222*H222</f>
        <v>0</v>
      </c>
      <c r="S222" s="141">
        <v>1.0000000000000001E-5</v>
      </c>
      <c r="T222" s="142">
        <f>S222*H222</f>
        <v>1E-3</v>
      </c>
      <c r="AR222" s="143" t="s">
        <v>153</v>
      </c>
      <c r="AT222" s="143" t="s">
        <v>148</v>
      </c>
      <c r="AU222" s="143" t="s">
        <v>83</v>
      </c>
      <c r="AY222" s="18" t="s">
        <v>146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8" t="s">
        <v>81</v>
      </c>
      <c r="BK222" s="144">
        <f>ROUND(I222*H222,2)</f>
        <v>0</v>
      </c>
      <c r="BL222" s="18" t="s">
        <v>153</v>
      </c>
      <c r="BM222" s="143" t="s">
        <v>684</v>
      </c>
    </row>
    <row r="223" spans="2:65" s="13" customFormat="1" ht="11.25">
      <c r="B223" s="156"/>
      <c r="D223" s="150" t="s">
        <v>157</v>
      </c>
      <c r="E223" s="157" t="s">
        <v>19</v>
      </c>
      <c r="F223" s="158" t="s">
        <v>685</v>
      </c>
      <c r="H223" s="159">
        <v>100</v>
      </c>
      <c r="I223" s="160"/>
      <c r="L223" s="156"/>
      <c r="M223" s="161"/>
      <c r="T223" s="162"/>
      <c r="AT223" s="157" t="s">
        <v>157</v>
      </c>
      <c r="AU223" s="157" t="s">
        <v>83</v>
      </c>
      <c r="AV223" s="13" t="s">
        <v>83</v>
      </c>
      <c r="AW223" s="13" t="s">
        <v>35</v>
      </c>
      <c r="AX223" s="13" t="s">
        <v>74</v>
      </c>
      <c r="AY223" s="157" t="s">
        <v>146</v>
      </c>
    </row>
    <row r="224" spans="2:65" s="14" customFormat="1" ht="11.25">
      <c r="B224" s="163"/>
      <c r="D224" s="150" t="s">
        <v>157</v>
      </c>
      <c r="E224" s="164" t="s">
        <v>19</v>
      </c>
      <c r="F224" s="165" t="s">
        <v>160</v>
      </c>
      <c r="H224" s="166">
        <v>100</v>
      </c>
      <c r="I224" s="167"/>
      <c r="L224" s="163"/>
      <c r="M224" s="168"/>
      <c r="T224" s="169"/>
      <c r="AT224" s="164" t="s">
        <v>157</v>
      </c>
      <c r="AU224" s="164" t="s">
        <v>83</v>
      </c>
      <c r="AV224" s="14" t="s">
        <v>153</v>
      </c>
      <c r="AW224" s="14" t="s">
        <v>35</v>
      </c>
      <c r="AX224" s="14" t="s">
        <v>81</v>
      </c>
      <c r="AY224" s="164" t="s">
        <v>146</v>
      </c>
    </row>
    <row r="225" spans="2:65" s="1" customFormat="1" ht="16.5" customHeight="1">
      <c r="B225" s="33"/>
      <c r="C225" s="132" t="s">
        <v>287</v>
      </c>
      <c r="D225" s="132" t="s">
        <v>148</v>
      </c>
      <c r="E225" s="133" t="s">
        <v>686</v>
      </c>
      <c r="F225" s="134" t="s">
        <v>687</v>
      </c>
      <c r="G225" s="135" t="s">
        <v>214</v>
      </c>
      <c r="H225" s="136">
        <v>249.05</v>
      </c>
      <c r="I225" s="137"/>
      <c r="J225" s="138">
        <f>ROUND(I225*H225,2)</f>
        <v>0</v>
      </c>
      <c r="K225" s="134" t="s">
        <v>152</v>
      </c>
      <c r="L225" s="33"/>
      <c r="M225" s="139" t="s">
        <v>19</v>
      </c>
      <c r="N225" s="140" t="s">
        <v>45</v>
      </c>
      <c r="P225" s="141">
        <f>O225*H225</f>
        <v>0</v>
      </c>
      <c r="Q225" s="141">
        <v>2.5999999999999998E-4</v>
      </c>
      <c r="R225" s="141">
        <f>Q225*H225</f>
        <v>6.4752999999999991E-2</v>
      </c>
      <c r="S225" s="141">
        <v>0</v>
      </c>
      <c r="T225" s="142">
        <f>S225*H225</f>
        <v>0</v>
      </c>
      <c r="AR225" s="143" t="s">
        <v>153</v>
      </c>
      <c r="AT225" s="143" t="s">
        <v>148</v>
      </c>
      <c r="AU225" s="143" t="s">
        <v>83</v>
      </c>
      <c r="AY225" s="18" t="s">
        <v>146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81</v>
      </c>
      <c r="BK225" s="144">
        <f>ROUND(I225*H225,2)</f>
        <v>0</v>
      </c>
      <c r="BL225" s="18" t="s">
        <v>153</v>
      </c>
      <c r="BM225" s="143" t="s">
        <v>688</v>
      </c>
    </row>
    <row r="226" spans="2:65" s="1" customFormat="1" ht="11.25">
      <c r="B226" s="33"/>
      <c r="D226" s="145" t="s">
        <v>155</v>
      </c>
      <c r="F226" s="146" t="s">
        <v>689</v>
      </c>
      <c r="I226" s="147"/>
      <c r="L226" s="33"/>
      <c r="M226" s="148"/>
      <c r="T226" s="54"/>
      <c r="AT226" s="18" t="s">
        <v>155</v>
      </c>
      <c r="AU226" s="18" t="s">
        <v>83</v>
      </c>
    </row>
    <row r="227" spans="2:65" s="1" customFormat="1" ht="24.2" customHeight="1">
      <c r="B227" s="33"/>
      <c r="C227" s="132" t="s">
        <v>293</v>
      </c>
      <c r="D227" s="132" t="s">
        <v>148</v>
      </c>
      <c r="E227" s="133" t="s">
        <v>690</v>
      </c>
      <c r="F227" s="134" t="s">
        <v>691</v>
      </c>
      <c r="G227" s="135" t="s">
        <v>214</v>
      </c>
      <c r="H227" s="136">
        <v>249.05</v>
      </c>
      <c r="I227" s="137"/>
      <c r="J227" s="138">
        <f>ROUND(I227*H227,2)</f>
        <v>0</v>
      </c>
      <c r="K227" s="134" t="s">
        <v>152</v>
      </c>
      <c r="L227" s="33"/>
      <c r="M227" s="139" t="s">
        <v>19</v>
      </c>
      <c r="N227" s="140" t="s">
        <v>45</v>
      </c>
      <c r="P227" s="141">
        <f>O227*H227</f>
        <v>0</v>
      </c>
      <c r="Q227" s="141">
        <v>4.3800000000000002E-3</v>
      </c>
      <c r="R227" s="141">
        <f>Q227*H227</f>
        <v>1.0908390000000001</v>
      </c>
      <c r="S227" s="141">
        <v>0</v>
      </c>
      <c r="T227" s="142">
        <f>S227*H227</f>
        <v>0</v>
      </c>
      <c r="AR227" s="143" t="s">
        <v>153</v>
      </c>
      <c r="AT227" s="143" t="s">
        <v>148</v>
      </c>
      <c r="AU227" s="143" t="s">
        <v>83</v>
      </c>
      <c r="AY227" s="18" t="s">
        <v>146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81</v>
      </c>
      <c r="BK227" s="144">
        <f>ROUND(I227*H227,2)</f>
        <v>0</v>
      </c>
      <c r="BL227" s="18" t="s">
        <v>153</v>
      </c>
      <c r="BM227" s="143" t="s">
        <v>692</v>
      </c>
    </row>
    <row r="228" spans="2:65" s="1" customFormat="1" ht="11.25">
      <c r="B228" s="33"/>
      <c r="D228" s="145" t="s">
        <v>155</v>
      </c>
      <c r="F228" s="146" t="s">
        <v>693</v>
      </c>
      <c r="I228" s="147"/>
      <c r="L228" s="33"/>
      <c r="M228" s="148"/>
      <c r="T228" s="54"/>
      <c r="AT228" s="18" t="s">
        <v>155</v>
      </c>
      <c r="AU228" s="18" t="s">
        <v>83</v>
      </c>
    </row>
    <row r="229" spans="2:65" s="12" customFormat="1" ht="11.25">
      <c r="B229" s="149"/>
      <c r="D229" s="150" t="s">
        <v>157</v>
      </c>
      <c r="E229" s="151" t="s">
        <v>19</v>
      </c>
      <c r="F229" s="152" t="s">
        <v>639</v>
      </c>
      <c r="H229" s="151" t="s">
        <v>19</v>
      </c>
      <c r="I229" s="153"/>
      <c r="L229" s="149"/>
      <c r="M229" s="154"/>
      <c r="T229" s="155"/>
      <c r="AT229" s="151" t="s">
        <v>157</v>
      </c>
      <c r="AU229" s="151" t="s">
        <v>83</v>
      </c>
      <c r="AV229" s="12" t="s">
        <v>81</v>
      </c>
      <c r="AW229" s="12" t="s">
        <v>35</v>
      </c>
      <c r="AX229" s="12" t="s">
        <v>74</v>
      </c>
      <c r="AY229" s="151" t="s">
        <v>146</v>
      </c>
    </row>
    <row r="230" spans="2:65" s="13" customFormat="1" ht="11.25">
      <c r="B230" s="156"/>
      <c r="D230" s="150" t="s">
        <v>157</v>
      </c>
      <c r="E230" s="157" t="s">
        <v>19</v>
      </c>
      <c r="F230" s="158" t="s">
        <v>217</v>
      </c>
      <c r="H230" s="159">
        <v>2.11</v>
      </c>
      <c r="I230" s="160"/>
      <c r="L230" s="156"/>
      <c r="M230" s="161"/>
      <c r="T230" s="162"/>
      <c r="AT230" s="157" t="s">
        <v>157</v>
      </c>
      <c r="AU230" s="157" t="s">
        <v>83</v>
      </c>
      <c r="AV230" s="13" t="s">
        <v>83</v>
      </c>
      <c r="AW230" s="13" t="s">
        <v>35</v>
      </c>
      <c r="AX230" s="13" t="s">
        <v>74</v>
      </c>
      <c r="AY230" s="157" t="s">
        <v>146</v>
      </c>
    </row>
    <row r="231" spans="2:65" s="13" customFormat="1" ht="11.25">
      <c r="B231" s="156"/>
      <c r="D231" s="150" t="s">
        <v>157</v>
      </c>
      <c r="E231" s="157" t="s">
        <v>19</v>
      </c>
      <c r="F231" s="158" t="s">
        <v>694</v>
      </c>
      <c r="H231" s="159">
        <v>53.81</v>
      </c>
      <c r="I231" s="160"/>
      <c r="L231" s="156"/>
      <c r="M231" s="161"/>
      <c r="T231" s="162"/>
      <c r="AT231" s="157" t="s">
        <v>157</v>
      </c>
      <c r="AU231" s="157" t="s">
        <v>83</v>
      </c>
      <c r="AV231" s="13" t="s">
        <v>83</v>
      </c>
      <c r="AW231" s="13" t="s">
        <v>35</v>
      </c>
      <c r="AX231" s="13" t="s">
        <v>74</v>
      </c>
      <c r="AY231" s="157" t="s">
        <v>146</v>
      </c>
    </row>
    <row r="232" spans="2:65" s="13" customFormat="1" ht="11.25">
      <c r="B232" s="156"/>
      <c r="D232" s="150" t="s">
        <v>157</v>
      </c>
      <c r="E232" s="157" t="s">
        <v>19</v>
      </c>
      <c r="F232" s="158" t="s">
        <v>695</v>
      </c>
      <c r="H232" s="159">
        <v>2.38</v>
      </c>
      <c r="I232" s="160"/>
      <c r="L232" s="156"/>
      <c r="M232" s="161"/>
      <c r="T232" s="162"/>
      <c r="AT232" s="157" t="s">
        <v>157</v>
      </c>
      <c r="AU232" s="157" t="s">
        <v>83</v>
      </c>
      <c r="AV232" s="13" t="s">
        <v>83</v>
      </c>
      <c r="AW232" s="13" t="s">
        <v>35</v>
      </c>
      <c r="AX232" s="13" t="s">
        <v>74</v>
      </c>
      <c r="AY232" s="157" t="s">
        <v>146</v>
      </c>
    </row>
    <row r="233" spans="2:65" s="13" customFormat="1" ht="11.25">
      <c r="B233" s="156"/>
      <c r="D233" s="150" t="s">
        <v>157</v>
      </c>
      <c r="E233" s="157" t="s">
        <v>19</v>
      </c>
      <c r="F233" s="158" t="s">
        <v>696</v>
      </c>
      <c r="H233" s="159">
        <v>4.67</v>
      </c>
      <c r="I233" s="160"/>
      <c r="L233" s="156"/>
      <c r="M233" s="161"/>
      <c r="T233" s="162"/>
      <c r="AT233" s="157" t="s">
        <v>157</v>
      </c>
      <c r="AU233" s="157" t="s">
        <v>83</v>
      </c>
      <c r="AV233" s="13" t="s">
        <v>83</v>
      </c>
      <c r="AW233" s="13" t="s">
        <v>35</v>
      </c>
      <c r="AX233" s="13" t="s">
        <v>74</v>
      </c>
      <c r="AY233" s="157" t="s">
        <v>146</v>
      </c>
    </row>
    <row r="234" spans="2:65" s="13" customFormat="1" ht="11.25">
      <c r="B234" s="156"/>
      <c r="D234" s="150" t="s">
        <v>157</v>
      </c>
      <c r="E234" s="157" t="s">
        <v>19</v>
      </c>
      <c r="F234" s="158" t="s">
        <v>697</v>
      </c>
      <c r="H234" s="159">
        <v>2.19</v>
      </c>
      <c r="I234" s="160"/>
      <c r="L234" s="156"/>
      <c r="M234" s="161"/>
      <c r="T234" s="162"/>
      <c r="AT234" s="157" t="s">
        <v>157</v>
      </c>
      <c r="AU234" s="157" t="s">
        <v>83</v>
      </c>
      <c r="AV234" s="13" t="s">
        <v>83</v>
      </c>
      <c r="AW234" s="13" t="s">
        <v>35</v>
      </c>
      <c r="AX234" s="13" t="s">
        <v>74</v>
      </c>
      <c r="AY234" s="157" t="s">
        <v>146</v>
      </c>
    </row>
    <row r="235" spans="2:65" s="13" customFormat="1" ht="11.25">
      <c r="B235" s="156"/>
      <c r="D235" s="150" t="s">
        <v>157</v>
      </c>
      <c r="E235" s="157" t="s">
        <v>19</v>
      </c>
      <c r="F235" s="158" t="s">
        <v>698</v>
      </c>
      <c r="H235" s="159">
        <v>8.1999999999999993</v>
      </c>
      <c r="I235" s="160"/>
      <c r="L235" s="156"/>
      <c r="M235" s="161"/>
      <c r="T235" s="162"/>
      <c r="AT235" s="157" t="s">
        <v>157</v>
      </c>
      <c r="AU235" s="157" t="s">
        <v>83</v>
      </c>
      <c r="AV235" s="13" t="s">
        <v>83</v>
      </c>
      <c r="AW235" s="13" t="s">
        <v>35</v>
      </c>
      <c r="AX235" s="13" t="s">
        <v>74</v>
      </c>
      <c r="AY235" s="157" t="s">
        <v>146</v>
      </c>
    </row>
    <row r="236" spans="2:65" s="13" customFormat="1" ht="11.25">
      <c r="B236" s="156"/>
      <c r="D236" s="150" t="s">
        <v>157</v>
      </c>
      <c r="E236" s="157" t="s">
        <v>19</v>
      </c>
      <c r="F236" s="158" t="s">
        <v>699</v>
      </c>
      <c r="H236" s="159">
        <v>16.7</v>
      </c>
      <c r="I236" s="160"/>
      <c r="L236" s="156"/>
      <c r="M236" s="161"/>
      <c r="T236" s="162"/>
      <c r="AT236" s="157" t="s">
        <v>157</v>
      </c>
      <c r="AU236" s="157" t="s">
        <v>83</v>
      </c>
      <c r="AV236" s="13" t="s">
        <v>83</v>
      </c>
      <c r="AW236" s="13" t="s">
        <v>35</v>
      </c>
      <c r="AX236" s="13" t="s">
        <v>74</v>
      </c>
      <c r="AY236" s="157" t="s">
        <v>146</v>
      </c>
    </row>
    <row r="237" spans="2:65" s="13" customFormat="1" ht="11.25">
      <c r="B237" s="156"/>
      <c r="D237" s="150" t="s">
        <v>157</v>
      </c>
      <c r="E237" s="157" t="s">
        <v>19</v>
      </c>
      <c r="F237" s="158" t="s">
        <v>700</v>
      </c>
      <c r="H237" s="159">
        <v>18.73</v>
      </c>
      <c r="I237" s="160"/>
      <c r="L237" s="156"/>
      <c r="M237" s="161"/>
      <c r="T237" s="162"/>
      <c r="AT237" s="157" t="s">
        <v>157</v>
      </c>
      <c r="AU237" s="157" t="s">
        <v>83</v>
      </c>
      <c r="AV237" s="13" t="s">
        <v>83</v>
      </c>
      <c r="AW237" s="13" t="s">
        <v>35</v>
      </c>
      <c r="AX237" s="13" t="s">
        <v>74</v>
      </c>
      <c r="AY237" s="157" t="s">
        <v>146</v>
      </c>
    </row>
    <row r="238" spans="2:65" s="13" customFormat="1" ht="11.25">
      <c r="B238" s="156"/>
      <c r="D238" s="150" t="s">
        <v>157</v>
      </c>
      <c r="E238" s="157" t="s">
        <v>19</v>
      </c>
      <c r="F238" s="158" t="s">
        <v>701</v>
      </c>
      <c r="H238" s="159">
        <v>11.11</v>
      </c>
      <c r="I238" s="160"/>
      <c r="L238" s="156"/>
      <c r="M238" s="161"/>
      <c r="T238" s="162"/>
      <c r="AT238" s="157" t="s">
        <v>157</v>
      </c>
      <c r="AU238" s="157" t="s">
        <v>83</v>
      </c>
      <c r="AV238" s="13" t="s">
        <v>83</v>
      </c>
      <c r="AW238" s="13" t="s">
        <v>35</v>
      </c>
      <c r="AX238" s="13" t="s">
        <v>74</v>
      </c>
      <c r="AY238" s="157" t="s">
        <v>146</v>
      </c>
    </row>
    <row r="239" spans="2:65" s="13" customFormat="1" ht="11.25">
      <c r="B239" s="156"/>
      <c r="D239" s="150" t="s">
        <v>157</v>
      </c>
      <c r="E239" s="157" t="s">
        <v>19</v>
      </c>
      <c r="F239" s="158" t="s">
        <v>702</v>
      </c>
      <c r="H239" s="159">
        <v>1.75</v>
      </c>
      <c r="I239" s="160"/>
      <c r="L239" s="156"/>
      <c r="M239" s="161"/>
      <c r="T239" s="162"/>
      <c r="AT239" s="157" t="s">
        <v>157</v>
      </c>
      <c r="AU239" s="157" t="s">
        <v>83</v>
      </c>
      <c r="AV239" s="13" t="s">
        <v>83</v>
      </c>
      <c r="AW239" s="13" t="s">
        <v>35</v>
      </c>
      <c r="AX239" s="13" t="s">
        <v>74</v>
      </c>
      <c r="AY239" s="157" t="s">
        <v>146</v>
      </c>
    </row>
    <row r="240" spans="2:65" s="13" customFormat="1" ht="11.25">
      <c r="B240" s="156"/>
      <c r="D240" s="150" t="s">
        <v>157</v>
      </c>
      <c r="E240" s="157" t="s">
        <v>19</v>
      </c>
      <c r="F240" s="158" t="s">
        <v>703</v>
      </c>
      <c r="H240" s="159">
        <v>2.1</v>
      </c>
      <c r="I240" s="160"/>
      <c r="L240" s="156"/>
      <c r="M240" s="161"/>
      <c r="T240" s="162"/>
      <c r="AT240" s="157" t="s">
        <v>157</v>
      </c>
      <c r="AU240" s="157" t="s">
        <v>83</v>
      </c>
      <c r="AV240" s="13" t="s">
        <v>83</v>
      </c>
      <c r="AW240" s="13" t="s">
        <v>35</v>
      </c>
      <c r="AX240" s="13" t="s">
        <v>74</v>
      </c>
      <c r="AY240" s="157" t="s">
        <v>146</v>
      </c>
    </row>
    <row r="241" spans="2:65" s="13" customFormat="1" ht="11.25">
      <c r="B241" s="156"/>
      <c r="D241" s="150" t="s">
        <v>157</v>
      </c>
      <c r="E241" s="157" t="s">
        <v>19</v>
      </c>
      <c r="F241" s="158" t="s">
        <v>704</v>
      </c>
      <c r="H241" s="159">
        <v>2.0699999999999998</v>
      </c>
      <c r="I241" s="160"/>
      <c r="L241" s="156"/>
      <c r="M241" s="161"/>
      <c r="T241" s="162"/>
      <c r="AT241" s="157" t="s">
        <v>157</v>
      </c>
      <c r="AU241" s="157" t="s">
        <v>83</v>
      </c>
      <c r="AV241" s="13" t="s">
        <v>83</v>
      </c>
      <c r="AW241" s="13" t="s">
        <v>35</v>
      </c>
      <c r="AX241" s="13" t="s">
        <v>74</v>
      </c>
      <c r="AY241" s="157" t="s">
        <v>146</v>
      </c>
    </row>
    <row r="242" spans="2:65" s="13" customFormat="1" ht="11.25">
      <c r="B242" s="156"/>
      <c r="D242" s="150" t="s">
        <v>157</v>
      </c>
      <c r="E242" s="157" t="s">
        <v>19</v>
      </c>
      <c r="F242" s="158" t="s">
        <v>705</v>
      </c>
      <c r="H242" s="159">
        <v>19.100000000000001</v>
      </c>
      <c r="I242" s="160"/>
      <c r="L242" s="156"/>
      <c r="M242" s="161"/>
      <c r="T242" s="162"/>
      <c r="AT242" s="157" t="s">
        <v>157</v>
      </c>
      <c r="AU242" s="157" t="s">
        <v>83</v>
      </c>
      <c r="AV242" s="13" t="s">
        <v>83</v>
      </c>
      <c r="AW242" s="13" t="s">
        <v>35</v>
      </c>
      <c r="AX242" s="13" t="s">
        <v>74</v>
      </c>
      <c r="AY242" s="157" t="s">
        <v>146</v>
      </c>
    </row>
    <row r="243" spans="2:65" s="13" customFormat="1" ht="11.25">
      <c r="B243" s="156"/>
      <c r="D243" s="150" t="s">
        <v>157</v>
      </c>
      <c r="E243" s="157" t="s">
        <v>19</v>
      </c>
      <c r="F243" s="158" t="s">
        <v>706</v>
      </c>
      <c r="H243" s="159">
        <v>19.100000000000001</v>
      </c>
      <c r="I243" s="160"/>
      <c r="L243" s="156"/>
      <c r="M243" s="161"/>
      <c r="T243" s="162"/>
      <c r="AT243" s="157" t="s">
        <v>157</v>
      </c>
      <c r="AU243" s="157" t="s">
        <v>83</v>
      </c>
      <c r="AV243" s="13" t="s">
        <v>83</v>
      </c>
      <c r="AW243" s="13" t="s">
        <v>35</v>
      </c>
      <c r="AX243" s="13" t="s">
        <v>74</v>
      </c>
      <c r="AY243" s="157" t="s">
        <v>146</v>
      </c>
    </row>
    <row r="244" spans="2:65" s="13" customFormat="1" ht="11.25">
      <c r="B244" s="156"/>
      <c r="D244" s="150" t="s">
        <v>157</v>
      </c>
      <c r="E244" s="157" t="s">
        <v>19</v>
      </c>
      <c r="F244" s="158" t="s">
        <v>707</v>
      </c>
      <c r="H244" s="159">
        <v>4.2</v>
      </c>
      <c r="I244" s="160"/>
      <c r="L244" s="156"/>
      <c r="M244" s="161"/>
      <c r="T244" s="162"/>
      <c r="AT244" s="157" t="s">
        <v>157</v>
      </c>
      <c r="AU244" s="157" t="s">
        <v>83</v>
      </c>
      <c r="AV244" s="13" t="s">
        <v>83</v>
      </c>
      <c r="AW244" s="13" t="s">
        <v>35</v>
      </c>
      <c r="AX244" s="13" t="s">
        <v>74</v>
      </c>
      <c r="AY244" s="157" t="s">
        <v>146</v>
      </c>
    </row>
    <row r="245" spans="2:65" s="13" customFormat="1" ht="11.25">
      <c r="B245" s="156"/>
      <c r="D245" s="150" t="s">
        <v>157</v>
      </c>
      <c r="E245" s="157" t="s">
        <v>19</v>
      </c>
      <c r="F245" s="158" t="s">
        <v>708</v>
      </c>
      <c r="H245" s="159">
        <v>6.3</v>
      </c>
      <c r="I245" s="160"/>
      <c r="L245" s="156"/>
      <c r="M245" s="161"/>
      <c r="T245" s="162"/>
      <c r="AT245" s="157" t="s">
        <v>157</v>
      </c>
      <c r="AU245" s="157" t="s">
        <v>83</v>
      </c>
      <c r="AV245" s="13" t="s">
        <v>83</v>
      </c>
      <c r="AW245" s="13" t="s">
        <v>35</v>
      </c>
      <c r="AX245" s="13" t="s">
        <v>74</v>
      </c>
      <c r="AY245" s="157" t="s">
        <v>146</v>
      </c>
    </row>
    <row r="246" spans="2:65" s="13" customFormat="1" ht="11.25">
      <c r="B246" s="156"/>
      <c r="D246" s="150" t="s">
        <v>157</v>
      </c>
      <c r="E246" s="157" t="s">
        <v>19</v>
      </c>
      <c r="F246" s="158" t="s">
        <v>709</v>
      </c>
      <c r="H246" s="159">
        <v>2.0699999999999998</v>
      </c>
      <c r="I246" s="160"/>
      <c r="L246" s="156"/>
      <c r="M246" s="161"/>
      <c r="T246" s="162"/>
      <c r="AT246" s="157" t="s">
        <v>157</v>
      </c>
      <c r="AU246" s="157" t="s">
        <v>83</v>
      </c>
      <c r="AV246" s="13" t="s">
        <v>83</v>
      </c>
      <c r="AW246" s="13" t="s">
        <v>35</v>
      </c>
      <c r="AX246" s="13" t="s">
        <v>74</v>
      </c>
      <c r="AY246" s="157" t="s">
        <v>146</v>
      </c>
    </row>
    <row r="247" spans="2:65" s="13" customFormat="1" ht="11.25">
      <c r="B247" s="156"/>
      <c r="D247" s="150" t="s">
        <v>157</v>
      </c>
      <c r="E247" s="157" t="s">
        <v>19</v>
      </c>
      <c r="F247" s="158" t="s">
        <v>710</v>
      </c>
      <c r="H247" s="159">
        <v>1.8</v>
      </c>
      <c r="I247" s="160"/>
      <c r="L247" s="156"/>
      <c r="M247" s="161"/>
      <c r="T247" s="162"/>
      <c r="AT247" s="157" t="s">
        <v>157</v>
      </c>
      <c r="AU247" s="157" t="s">
        <v>83</v>
      </c>
      <c r="AV247" s="13" t="s">
        <v>83</v>
      </c>
      <c r="AW247" s="13" t="s">
        <v>35</v>
      </c>
      <c r="AX247" s="13" t="s">
        <v>74</v>
      </c>
      <c r="AY247" s="157" t="s">
        <v>146</v>
      </c>
    </row>
    <row r="248" spans="2:65" s="13" customFormat="1" ht="11.25">
      <c r="B248" s="156"/>
      <c r="D248" s="150" t="s">
        <v>157</v>
      </c>
      <c r="E248" s="157" t="s">
        <v>19</v>
      </c>
      <c r="F248" s="158" t="s">
        <v>711</v>
      </c>
      <c r="H248" s="159">
        <v>2.16</v>
      </c>
      <c r="I248" s="160"/>
      <c r="L248" s="156"/>
      <c r="M248" s="161"/>
      <c r="T248" s="162"/>
      <c r="AT248" s="157" t="s">
        <v>157</v>
      </c>
      <c r="AU248" s="157" t="s">
        <v>83</v>
      </c>
      <c r="AV248" s="13" t="s">
        <v>83</v>
      </c>
      <c r="AW248" s="13" t="s">
        <v>35</v>
      </c>
      <c r="AX248" s="13" t="s">
        <v>74</v>
      </c>
      <c r="AY248" s="157" t="s">
        <v>146</v>
      </c>
    </row>
    <row r="249" spans="2:65" s="13" customFormat="1" ht="11.25">
      <c r="B249" s="156"/>
      <c r="D249" s="150" t="s">
        <v>157</v>
      </c>
      <c r="E249" s="157" t="s">
        <v>19</v>
      </c>
      <c r="F249" s="158" t="s">
        <v>712</v>
      </c>
      <c r="H249" s="159">
        <v>18.420000000000002</v>
      </c>
      <c r="I249" s="160"/>
      <c r="L249" s="156"/>
      <c r="M249" s="161"/>
      <c r="T249" s="162"/>
      <c r="AT249" s="157" t="s">
        <v>157</v>
      </c>
      <c r="AU249" s="157" t="s">
        <v>83</v>
      </c>
      <c r="AV249" s="13" t="s">
        <v>83</v>
      </c>
      <c r="AW249" s="13" t="s">
        <v>35</v>
      </c>
      <c r="AX249" s="13" t="s">
        <v>74</v>
      </c>
      <c r="AY249" s="157" t="s">
        <v>146</v>
      </c>
    </row>
    <row r="250" spans="2:65" s="13" customFormat="1" ht="11.25">
      <c r="B250" s="156"/>
      <c r="D250" s="150" t="s">
        <v>157</v>
      </c>
      <c r="E250" s="157" t="s">
        <v>19</v>
      </c>
      <c r="F250" s="158" t="s">
        <v>713</v>
      </c>
      <c r="H250" s="159">
        <v>17.46</v>
      </c>
      <c r="I250" s="160"/>
      <c r="L250" s="156"/>
      <c r="M250" s="161"/>
      <c r="T250" s="162"/>
      <c r="AT250" s="157" t="s">
        <v>157</v>
      </c>
      <c r="AU250" s="157" t="s">
        <v>83</v>
      </c>
      <c r="AV250" s="13" t="s">
        <v>83</v>
      </c>
      <c r="AW250" s="13" t="s">
        <v>35</v>
      </c>
      <c r="AX250" s="13" t="s">
        <v>74</v>
      </c>
      <c r="AY250" s="157" t="s">
        <v>146</v>
      </c>
    </row>
    <row r="251" spans="2:65" s="13" customFormat="1" ht="11.25">
      <c r="B251" s="156"/>
      <c r="D251" s="150" t="s">
        <v>157</v>
      </c>
      <c r="E251" s="157" t="s">
        <v>19</v>
      </c>
      <c r="F251" s="158" t="s">
        <v>714</v>
      </c>
      <c r="H251" s="159">
        <v>32.619999999999997</v>
      </c>
      <c r="I251" s="160"/>
      <c r="L251" s="156"/>
      <c r="M251" s="161"/>
      <c r="T251" s="162"/>
      <c r="AT251" s="157" t="s">
        <v>157</v>
      </c>
      <c r="AU251" s="157" t="s">
        <v>83</v>
      </c>
      <c r="AV251" s="13" t="s">
        <v>83</v>
      </c>
      <c r="AW251" s="13" t="s">
        <v>35</v>
      </c>
      <c r="AX251" s="13" t="s">
        <v>74</v>
      </c>
      <c r="AY251" s="157" t="s">
        <v>146</v>
      </c>
    </row>
    <row r="252" spans="2:65" s="14" customFormat="1" ht="11.25">
      <c r="B252" s="163"/>
      <c r="D252" s="150" t="s">
        <v>157</v>
      </c>
      <c r="E252" s="164" t="s">
        <v>19</v>
      </c>
      <c r="F252" s="165" t="s">
        <v>160</v>
      </c>
      <c r="H252" s="166">
        <v>249.05</v>
      </c>
      <c r="I252" s="167"/>
      <c r="L252" s="163"/>
      <c r="M252" s="168"/>
      <c r="T252" s="169"/>
      <c r="AT252" s="164" t="s">
        <v>157</v>
      </c>
      <c r="AU252" s="164" t="s">
        <v>83</v>
      </c>
      <c r="AV252" s="14" t="s">
        <v>153</v>
      </c>
      <c r="AW252" s="14" t="s">
        <v>35</v>
      </c>
      <c r="AX252" s="14" t="s">
        <v>81</v>
      </c>
      <c r="AY252" s="164" t="s">
        <v>146</v>
      </c>
    </row>
    <row r="253" spans="2:65" s="1" customFormat="1" ht="16.5" customHeight="1">
      <c r="B253" s="33"/>
      <c r="C253" s="132" t="s">
        <v>300</v>
      </c>
      <c r="D253" s="132" t="s">
        <v>148</v>
      </c>
      <c r="E253" s="133" t="s">
        <v>715</v>
      </c>
      <c r="F253" s="134" t="s">
        <v>716</v>
      </c>
      <c r="G253" s="135" t="s">
        <v>214</v>
      </c>
      <c r="H253" s="136">
        <v>249.05</v>
      </c>
      <c r="I253" s="137"/>
      <c r="J253" s="138">
        <f>ROUND(I253*H253,2)</f>
        <v>0</v>
      </c>
      <c r="K253" s="134" t="s">
        <v>152</v>
      </c>
      <c r="L253" s="33"/>
      <c r="M253" s="139" t="s">
        <v>19</v>
      </c>
      <c r="N253" s="140" t="s">
        <v>45</v>
      </c>
      <c r="P253" s="141">
        <f>O253*H253</f>
        <v>0</v>
      </c>
      <c r="Q253" s="141">
        <v>4.0000000000000001E-3</v>
      </c>
      <c r="R253" s="141">
        <f>Q253*H253</f>
        <v>0.99620000000000009</v>
      </c>
      <c r="S253" s="141">
        <v>0</v>
      </c>
      <c r="T253" s="142">
        <f>S253*H253</f>
        <v>0</v>
      </c>
      <c r="AR253" s="143" t="s">
        <v>153</v>
      </c>
      <c r="AT253" s="143" t="s">
        <v>148</v>
      </c>
      <c r="AU253" s="143" t="s">
        <v>83</v>
      </c>
      <c r="AY253" s="18" t="s">
        <v>146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81</v>
      </c>
      <c r="BK253" s="144">
        <f>ROUND(I253*H253,2)</f>
        <v>0</v>
      </c>
      <c r="BL253" s="18" t="s">
        <v>153</v>
      </c>
      <c r="BM253" s="143" t="s">
        <v>717</v>
      </c>
    </row>
    <row r="254" spans="2:65" s="1" customFormat="1" ht="11.25">
      <c r="B254" s="33"/>
      <c r="D254" s="145" t="s">
        <v>155</v>
      </c>
      <c r="F254" s="146" t="s">
        <v>718</v>
      </c>
      <c r="I254" s="147"/>
      <c r="L254" s="33"/>
      <c r="M254" s="148"/>
      <c r="T254" s="54"/>
      <c r="AT254" s="18" t="s">
        <v>155</v>
      </c>
      <c r="AU254" s="18" t="s">
        <v>83</v>
      </c>
    </row>
    <row r="255" spans="2:65" s="1" customFormat="1" ht="16.5" customHeight="1">
      <c r="B255" s="33"/>
      <c r="C255" s="132" t="s">
        <v>308</v>
      </c>
      <c r="D255" s="132" t="s">
        <v>148</v>
      </c>
      <c r="E255" s="133" t="s">
        <v>719</v>
      </c>
      <c r="F255" s="134" t="s">
        <v>720</v>
      </c>
      <c r="G255" s="135" t="s">
        <v>214</v>
      </c>
      <c r="H255" s="136">
        <v>915.36</v>
      </c>
      <c r="I255" s="137"/>
      <c r="J255" s="138">
        <f>ROUND(I255*H255,2)</f>
        <v>0</v>
      </c>
      <c r="K255" s="134" t="s">
        <v>152</v>
      </c>
      <c r="L255" s="33"/>
      <c r="M255" s="139" t="s">
        <v>19</v>
      </c>
      <c r="N255" s="140" t="s">
        <v>45</v>
      </c>
      <c r="P255" s="141">
        <f>O255*H255</f>
        <v>0</v>
      </c>
      <c r="Q255" s="141">
        <v>2.5999999999999998E-4</v>
      </c>
      <c r="R255" s="141">
        <f>Q255*H255</f>
        <v>0.23799359999999997</v>
      </c>
      <c r="S255" s="141">
        <v>0</v>
      </c>
      <c r="T255" s="142">
        <f>S255*H255</f>
        <v>0</v>
      </c>
      <c r="AR255" s="143" t="s">
        <v>153</v>
      </c>
      <c r="AT255" s="143" t="s">
        <v>148</v>
      </c>
      <c r="AU255" s="143" t="s">
        <v>83</v>
      </c>
      <c r="AY255" s="18" t="s">
        <v>146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81</v>
      </c>
      <c r="BK255" s="144">
        <f>ROUND(I255*H255,2)</f>
        <v>0</v>
      </c>
      <c r="BL255" s="18" t="s">
        <v>153</v>
      </c>
      <c r="BM255" s="143" t="s">
        <v>721</v>
      </c>
    </row>
    <row r="256" spans="2:65" s="1" customFormat="1" ht="11.25">
      <c r="B256" s="33"/>
      <c r="D256" s="145" t="s">
        <v>155</v>
      </c>
      <c r="F256" s="146" t="s">
        <v>722</v>
      </c>
      <c r="I256" s="147"/>
      <c r="L256" s="33"/>
      <c r="M256" s="148"/>
      <c r="T256" s="54"/>
      <c r="AT256" s="18" t="s">
        <v>155</v>
      </c>
      <c r="AU256" s="18" t="s">
        <v>83</v>
      </c>
    </row>
    <row r="257" spans="2:65" s="13" customFormat="1" ht="11.25">
      <c r="B257" s="156"/>
      <c r="D257" s="150" t="s">
        <v>157</v>
      </c>
      <c r="E257" s="157" t="s">
        <v>19</v>
      </c>
      <c r="F257" s="158" t="s">
        <v>723</v>
      </c>
      <c r="H257" s="159">
        <v>392.98099999999999</v>
      </c>
      <c r="I257" s="160"/>
      <c r="L257" s="156"/>
      <c r="M257" s="161"/>
      <c r="T257" s="162"/>
      <c r="AT257" s="157" t="s">
        <v>157</v>
      </c>
      <c r="AU257" s="157" t="s">
        <v>83</v>
      </c>
      <c r="AV257" s="13" t="s">
        <v>83</v>
      </c>
      <c r="AW257" s="13" t="s">
        <v>35</v>
      </c>
      <c r="AX257" s="13" t="s">
        <v>74</v>
      </c>
      <c r="AY257" s="157" t="s">
        <v>146</v>
      </c>
    </row>
    <row r="258" spans="2:65" s="13" customFormat="1" ht="11.25">
      <c r="B258" s="156"/>
      <c r="D258" s="150" t="s">
        <v>157</v>
      </c>
      <c r="E258" s="157" t="s">
        <v>19</v>
      </c>
      <c r="F258" s="158" t="s">
        <v>724</v>
      </c>
      <c r="H258" s="159">
        <v>205.61500000000001</v>
      </c>
      <c r="I258" s="160"/>
      <c r="L258" s="156"/>
      <c r="M258" s="161"/>
      <c r="T258" s="162"/>
      <c r="AT258" s="157" t="s">
        <v>157</v>
      </c>
      <c r="AU258" s="157" t="s">
        <v>83</v>
      </c>
      <c r="AV258" s="13" t="s">
        <v>83</v>
      </c>
      <c r="AW258" s="13" t="s">
        <v>35</v>
      </c>
      <c r="AX258" s="13" t="s">
        <v>74</v>
      </c>
      <c r="AY258" s="157" t="s">
        <v>146</v>
      </c>
    </row>
    <row r="259" spans="2:65" s="13" customFormat="1" ht="11.25">
      <c r="B259" s="156"/>
      <c r="D259" s="150" t="s">
        <v>157</v>
      </c>
      <c r="E259" s="157" t="s">
        <v>19</v>
      </c>
      <c r="F259" s="158" t="s">
        <v>725</v>
      </c>
      <c r="H259" s="159">
        <v>256.76400000000001</v>
      </c>
      <c r="I259" s="160"/>
      <c r="L259" s="156"/>
      <c r="M259" s="161"/>
      <c r="T259" s="162"/>
      <c r="AT259" s="157" t="s">
        <v>157</v>
      </c>
      <c r="AU259" s="157" t="s">
        <v>83</v>
      </c>
      <c r="AV259" s="13" t="s">
        <v>83</v>
      </c>
      <c r="AW259" s="13" t="s">
        <v>35</v>
      </c>
      <c r="AX259" s="13" t="s">
        <v>74</v>
      </c>
      <c r="AY259" s="157" t="s">
        <v>146</v>
      </c>
    </row>
    <row r="260" spans="2:65" s="13" customFormat="1" ht="11.25">
      <c r="B260" s="156"/>
      <c r="D260" s="150" t="s">
        <v>157</v>
      </c>
      <c r="E260" s="157" t="s">
        <v>19</v>
      </c>
      <c r="F260" s="158" t="s">
        <v>726</v>
      </c>
      <c r="H260" s="159">
        <v>60</v>
      </c>
      <c r="I260" s="160"/>
      <c r="L260" s="156"/>
      <c r="M260" s="161"/>
      <c r="T260" s="162"/>
      <c r="AT260" s="157" t="s">
        <v>157</v>
      </c>
      <c r="AU260" s="157" t="s">
        <v>83</v>
      </c>
      <c r="AV260" s="13" t="s">
        <v>83</v>
      </c>
      <c r="AW260" s="13" t="s">
        <v>35</v>
      </c>
      <c r="AX260" s="13" t="s">
        <v>74</v>
      </c>
      <c r="AY260" s="157" t="s">
        <v>146</v>
      </c>
    </row>
    <row r="261" spans="2:65" s="14" customFormat="1" ht="11.25">
      <c r="B261" s="163"/>
      <c r="D261" s="150" t="s">
        <v>157</v>
      </c>
      <c r="E261" s="164" t="s">
        <v>19</v>
      </c>
      <c r="F261" s="165" t="s">
        <v>160</v>
      </c>
      <c r="H261" s="166">
        <v>915.36</v>
      </c>
      <c r="I261" s="167"/>
      <c r="L261" s="163"/>
      <c r="M261" s="168"/>
      <c r="T261" s="169"/>
      <c r="AT261" s="164" t="s">
        <v>157</v>
      </c>
      <c r="AU261" s="164" t="s">
        <v>83</v>
      </c>
      <c r="AV261" s="14" t="s">
        <v>153</v>
      </c>
      <c r="AW261" s="14" t="s">
        <v>35</v>
      </c>
      <c r="AX261" s="14" t="s">
        <v>81</v>
      </c>
      <c r="AY261" s="164" t="s">
        <v>146</v>
      </c>
    </row>
    <row r="262" spans="2:65" s="1" customFormat="1" ht="24.2" customHeight="1">
      <c r="B262" s="33"/>
      <c r="C262" s="132" t="s">
        <v>7</v>
      </c>
      <c r="D262" s="132" t="s">
        <v>148</v>
      </c>
      <c r="E262" s="133" t="s">
        <v>727</v>
      </c>
      <c r="F262" s="134" t="s">
        <v>728</v>
      </c>
      <c r="G262" s="135" t="s">
        <v>214</v>
      </c>
      <c r="H262" s="136">
        <v>392.98099999999999</v>
      </c>
      <c r="I262" s="137"/>
      <c r="J262" s="138">
        <f>ROUND(I262*H262,2)</f>
        <v>0</v>
      </c>
      <c r="K262" s="134" t="s">
        <v>152</v>
      </c>
      <c r="L262" s="33"/>
      <c r="M262" s="139" t="s">
        <v>19</v>
      </c>
      <c r="N262" s="140" t="s">
        <v>45</v>
      </c>
      <c r="P262" s="141">
        <f>O262*H262</f>
        <v>0</v>
      </c>
      <c r="Q262" s="141">
        <v>4.3800000000000002E-3</v>
      </c>
      <c r="R262" s="141">
        <f>Q262*H262</f>
        <v>1.72125678</v>
      </c>
      <c r="S262" s="141">
        <v>0</v>
      </c>
      <c r="T262" s="142">
        <f>S262*H262</f>
        <v>0</v>
      </c>
      <c r="AR262" s="143" t="s">
        <v>153</v>
      </c>
      <c r="AT262" s="143" t="s">
        <v>148</v>
      </c>
      <c r="AU262" s="143" t="s">
        <v>83</v>
      </c>
      <c r="AY262" s="18" t="s">
        <v>146</v>
      </c>
      <c r="BE262" s="144">
        <f>IF(N262="základní",J262,0)</f>
        <v>0</v>
      </c>
      <c r="BF262" s="144">
        <f>IF(N262="snížená",J262,0)</f>
        <v>0</v>
      </c>
      <c r="BG262" s="144">
        <f>IF(N262="zákl. přenesená",J262,0)</f>
        <v>0</v>
      </c>
      <c r="BH262" s="144">
        <f>IF(N262="sníž. přenesená",J262,0)</f>
        <v>0</v>
      </c>
      <c r="BI262" s="144">
        <f>IF(N262="nulová",J262,0)</f>
        <v>0</v>
      </c>
      <c r="BJ262" s="18" t="s">
        <v>81</v>
      </c>
      <c r="BK262" s="144">
        <f>ROUND(I262*H262,2)</f>
        <v>0</v>
      </c>
      <c r="BL262" s="18" t="s">
        <v>153</v>
      </c>
      <c r="BM262" s="143" t="s">
        <v>729</v>
      </c>
    </row>
    <row r="263" spans="2:65" s="1" customFormat="1" ht="11.25">
      <c r="B263" s="33"/>
      <c r="D263" s="145" t="s">
        <v>155</v>
      </c>
      <c r="F263" s="146" t="s">
        <v>730</v>
      </c>
      <c r="I263" s="147"/>
      <c r="L263" s="33"/>
      <c r="M263" s="148"/>
      <c r="T263" s="54"/>
      <c r="AT263" s="18" t="s">
        <v>155</v>
      </c>
      <c r="AU263" s="18" t="s">
        <v>83</v>
      </c>
    </row>
    <row r="264" spans="2:65" s="12" customFormat="1" ht="11.25">
      <c r="B264" s="149"/>
      <c r="D264" s="150" t="s">
        <v>157</v>
      </c>
      <c r="E264" s="151" t="s">
        <v>19</v>
      </c>
      <c r="F264" s="152" t="s">
        <v>639</v>
      </c>
      <c r="H264" s="151" t="s">
        <v>19</v>
      </c>
      <c r="I264" s="153"/>
      <c r="L264" s="149"/>
      <c r="M264" s="154"/>
      <c r="T264" s="155"/>
      <c r="AT264" s="151" t="s">
        <v>157</v>
      </c>
      <c r="AU264" s="151" t="s">
        <v>83</v>
      </c>
      <c r="AV264" s="12" t="s">
        <v>81</v>
      </c>
      <c r="AW264" s="12" t="s">
        <v>35</v>
      </c>
      <c r="AX264" s="12" t="s">
        <v>74</v>
      </c>
      <c r="AY264" s="151" t="s">
        <v>146</v>
      </c>
    </row>
    <row r="265" spans="2:65" s="12" customFormat="1" ht="11.25">
      <c r="B265" s="149"/>
      <c r="D265" s="150" t="s">
        <v>157</v>
      </c>
      <c r="E265" s="151" t="s">
        <v>19</v>
      </c>
      <c r="F265" s="152" t="s">
        <v>324</v>
      </c>
      <c r="H265" s="151" t="s">
        <v>19</v>
      </c>
      <c r="I265" s="153"/>
      <c r="L265" s="149"/>
      <c r="M265" s="154"/>
      <c r="T265" s="155"/>
      <c r="AT265" s="151" t="s">
        <v>157</v>
      </c>
      <c r="AU265" s="151" t="s">
        <v>83</v>
      </c>
      <c r="AV265" s="12" t="s">
        <v>81</v>
      </c>
      <c r="AW265" s="12" t="s">
        <v>35</v>
      </c>
      <c r="AX265" s="12" t="s">
        <v>74</v>
      </c>
      <c r="AY265" s="151" t="s">
        <v>146</v>
      </c>
    </row>
    <row r="266" spans="2:65" s="13" customFormat="1" ht="11.25">
      <c r="B266" s="156"/>
      <c r="D266" s="150" t="s">
        <v>157</v>
      </c>
      <c r="E266" s="157" t="s">
        <v>19</v>
      </c>
      <c r="F266" s="158" t="s">
        <v>731</v>
      </c>
      <c r="H266" s="159">
        <v>49.95</v>
      </c>
      <c r="I266" s="160"/>
      <c r="L266" s="156"/>
      <c r="M266" s="161"/>
      <c r="T266" s="162"/>
      <c r="AT266" s="157" t="s">
        <v>157</v>
      </c>
      <c r="AU266" s="157" t="s">
        <v>83</v>
      </c>
      <c r="AV266" s="13" t="s">
        <v>83</v>
      </c>
      <c r="AW266" s="13" t="s">
        <v>35</v>
      </c>
      <c r="AX266" s="13" t="s">
        <v>74</v>
      </c>
      <c r="AY266" s="157" t="s">
        <v>146</v>
      </c>
    </row>
    <row r="267" spans="2:65" s="13" customFormat="1" ht="11.25">
      <c r="B267" s="156"/>
      <c r="D267" s="150" t="s">
        <v>157</v>
      </c>
      <c r="E267" s="157" t="s">
        <v>19</v>
      </c>
      <c r="F267" s="158" t="s">
        <v>732</v>
      </c>
      <c r="H267" s="159">
        <v>-1.845</v>
      </c>
      <c r="I267" s="160"/>
      <c r="L267" s="156"/>
      <c r="M267" s="161"/>
      <c r="T267" s="162"/>
      <c r="AT267" s="157" t="s">
        <v>157</v>
      </c>
      <c r="AU267" s="157" t="s">
        <v>83</v>
      </c>
      <c r="AV267" s="13" t="s">
        <v>83</v>
      </c>
      <c r="AW267" s="13" t="s">
        <v>35</v>
      </c>
      <c r="AX267" s="13" t="s">
        <v>74</v>
      </c>
      <c r="AY267" s="157" t="s">
        <v>146</v>
      </c>
    </row>
    <row r="268" spans="2:65" s="12" customFormat="1" ht="11.25">
      <c r="B268" s="149"/>
      <c r="D268" s="150" t="s">
        <v>157</v>
      </c>
      <c r="E268" s="151" t="s">
        <v>19</v>
      </c>
      <c r="F268" s="152" t="s">
        <v>541</v>
      </c>
      <c r="H268" s="151" t="s">
        <v>19</v>
      </c>
      <c r="I268" s="153"/>
      <c r="L268" s="149"/>
      <c r="M268" s="154"/>
      <c r="T268" s="155"/>
      <c r="AT268" s="151" t="s">
        <v>157</v>
      </c>
      <c r="AU268" s="151" t="s">
        <v>83</v>
      </c>
      <c r="AV268" s="12" t="s">
        <v>81</v>
      </c>
      <c r="AW268" s="12" t="s">
        <v>35</v>
      </c>
      <c r="AX268" s="12" t="s">
        <v>74</v>
      </c>
      <c r="AY268" s="151" t="s">
        <v>146</v>
      </c>
    </row>
    <row r="269" spans="2:65" s="13" customFormat="1" ht="11.25">
      <c r="B269" s="156"/>
      <c r="D269" s="150" t="s">
        <v>157</v>
      </c>
      <c r="E269" s="157" t="s">
        <v>19</v>
      </c>
      <c r="F269" s="158" t="s">
        <v>733</v>
      </c>
      <c r="H269" s="159">
        <v>51.84</v>
      </c>
      <c r="I269" s="160"/>
      <c r="L269" s="156"/>
      <c r="M269" s="161"/>
      <c r="T269" s="162"/>
      <c r="AT269" s="157" t="s">
        <v>157</v>
      </c>
      <c r="AU269" s="157" t="s">
        <v>83</v>
      </c>
      <c r="AV269" s="13" t="s">
        <v>83</v>
      </c>
      <c r="AW269" s="13" t="s">
        <v>35</v>
      </c>
      <c r="AX269" s="13" t="s">
        <v>74</v>
      </c>
      <c r="AY269" s="157" t="s">
        <v>146</v>
      </c>
    </row>
    <row r="270" spans="2:65" s="13" customFormat="1" ht="11.25">
      <c r="B270" s="156"/>
      <c r="D270" s="150" t="s">
        <v>157</v>
      </c>
      <c r="E270" s="157" t="s">
        <v>19</v>
      </c>
      <c r="F270" s="158" t="s">
        <v>734</v>
      </c>
      <c r="H270" s="159">
        <v>1.89</v>
      </c>
      <c r="I270" s="160"/>
      <c r="L270" s="156"/>
      <c r="M270" s="161"/>
      <c r="T270" s="162"/>
      <c r="AT270" s="157" t="s">
        <v>157</v>
      </c>
      <c r="AU270" s="157" t="s">
        <v>83</v>
      </c>
      <c r="AV270" s="13" t="s">
        <v>83</v>
      </c>
      <c r="AW270" s="13" t="s">
        <v>35</v>
      </c>
      <c r="AX270" s="13" t="s">
        <v>74</v>
      </c>
      <c r="AY270" s="157" t="s">
        <v>146</v>
      </c>
    </row>
    <row r="271" spans="2:65" s="13" customFormat="1" ht="11.25">
      <c r="B271" s="156"/>
      <c r="D271" s="150" t="s">
        <v>157</v>
      </c>
      <c r="E271" s="157" t="s">
        <v>19</v>
      </c>
      <c r="F271" s="158" t="s">
        <v>735</v>
      </c>
      <c r="H271" s="159">
        <v>-3.69</v>
      </c>
      <c r="I271" s="160"/>
      <c r="L271" s="156"/>
      <c r="M271" s="161"/>
      <c r="T271" s="162"/>
      <c r="AT271" s="157" t="s">
        <v>157</v>
      </c>
      <c r="AU271" s="157" t="s">
        <v>83</v>
      </c>
      <c r="AV271" s="13" t="s">
        <v>83</v>
      </c>
      <c r="AW271" s="13" t="s">
        <v>35</v>
      </c>
      <c r="AX271" s="13" t="s">
        <v>74</v>
      </c>
      <c r="AY271" s="157" t="s">
        <v>146</v>
      </c>
    </row>
    <row r="272" spans="2:65" s="12" customFormat="1" ht="11.25">
      <c r="B272" s="149"/>
      <c r="D272" s="150" t="s">
        <v>157</v>
      </c>
      <c r="E272" s="151" t="s">
        <v>19</v>
      </c>
      <c r="F272" s="152" t="s">
        <v>549</v>
      </c>
      <c r="H272" s="151" t="s">
        <v>19</v>
      </c>
      <c r="I272" s="153"/>
      <c r="L272" s="149"/>
      <c r="M272" s="154"/>
      <c r="T272" s="155"/>
      <c r="AT272" s="151" t="s">
        <v>157</v>
      </c>
      <c r="AU272" s="151" t="s">
        <v>83</v>
      </c>
      <c r="AV272" s="12" t="s">
        <v>81</v>
      </c>
      <c r="AW272" s="12" t="s">
        <v>35</v>
      </c>
      <c r="AX272" s="12" t="s">
        <v>74</v>
      </c>
      <c r="AY272" s="151" t="s">
        <v>146</v>
      </c>
    </row>
    <row r="273" spans="2:51" s="13" customFormat="1" ht="11.25">
      <c r="B273" s="156"/>
      <c r="D273" s="150" t="s">
        <v>157</v>
      </c>
      <c r="E273" s="157" t="s">
        <v>19</v>
      </c>
      <c r="F273" s="158" t="s">
        <v>736</v>
      </c>
      <c r="H273" s="159">
        <v>47.88</v>
      </c>
      <c r="I273" s="160"/>
      <c r="L273" s="156"/>
      <c r="M273" s="161"/>
      <c r="T273" s="162"/>
      <c r="AT273" s="157" t="s">
        <v>157</v>
      </c>
      <c r="AU273" s="157" t="s">
        <v>83</v>
      </c>
      <c r="AV273" s="13" t="s">
        <v>83</v>
      </c>
      <c r="AW273" s="13" t="s">
        <v>35</v>
      </c>
      <c r="AX273" s="13" t="s">
        <v>74</v>
      </c>
      <c r="AY273" s="157" t="s">
        <v>146</v>
      </c>
    </row>
    <row r="274" spans="2:51" s="12" customFormat="1" ht="11.25">
      <c r="B274" s="149"/>
      <c r="D274" s="150" t="s">
        <v>157</v>
      </c>
      <c r="E274" s="151" t="s">
        <v>19</v>
      </c>
      <c r="F274" s="152" t="s">
        <v>551</v>
      </c>
      <c r="H274" s="151" t="s">
        <v>19</v>
      </c>
      <c r="I274" s="153"/>
      <c r="L274" s="149"/>
      <c r="M274" s="154"/>
      <c r="T274" s="155"/>
      <c r="AT274" s="151" t="s">
        <v>157</v>
      </c>
      <c r="AU274" s="151" t="s">
        <v>83</v>
      </c>
      <c r="AV274" s="12" t="s">
        <v>81</v>
      </c>
      <c r="AW274" s="12" t="s">
        <v>35</v>
      </c>
      <c r="AX274" s="12" t="s">
        <v>74</v>
      </c>
      <c r="AY274" s="151" t="s">
        <v>146</v>
      </c>
    </row>
    <row r="275" spans="2:51" s="13" customFormat="1" ht="11.25">
      <c r="B275" s="156"/>
      <c r="D275" s="150" t="s">
        <v>157</v>
      </c>
      <c r="E275" s="157" t="s">
        <v>19</v>
      </c>
      <c r="F275" s="158" t="s">
        <v>737</v>
      </c>
      <c r="H275" s="159">
        <v>46.034999999999997</v>
      </c>
      <c r="I275" s="160"/>
      <c r="L275" s="156"/>
      <c r="M275" s="161"/>
      <c r="T275" s="162"/>
      <c r="AT275" s="157" t="s">
        <v>157</v>
      </c>
      <c r="AU275" s="157" t="s">
        <v>83</v>
      </c>
      <c r="AV275" s="13" t="s">
        <v>83</v>
      </c>
      <c r="AW275" s="13" t="s">
        <v>35</v>
      </c>
      <c r="AX275" s="13" t="s">
        <v>74</v>
      </c>
      <c r="AY275" s="157" t="s">
        <v>146</v>
      </c>
    </row>
    <row r="276" spans="2:51" s="12" customFormat="1" ht="11.25">
      <c r="B276" s="149"/>
      <c r="D276" s="150" t="s">
        <v>157</v>
      </c>
      <c r="E276" s="151" t="s">
        <v>19</v>
      </c>
      <c r="F276" s="152" t="s">
        <v>599</v>
      </c>
      <c r="H276" s="151" t="s">
        <v>19</v>
      </c>
      <c r="I276" s="153"/>
      <c r="L276" s="149"/>
      <c r="M276" s="154"/>
      <c r="T276" s="155"/>
      <c r="AT276" s="151" t="s">
        <v>157</v>
      </c>
      <c r="AU276" s="151" t="s">
        <v>83</v>
      </c>
      <c r="AV276" s="12" t="s">
        <v>81</v>
      </c>
      <c r="AW276" s="12" t="s">
        <v>35</v>
      </c>
      <c r="AX276" s="12" t="s">
        <v>74</v>
      </c>
      <c r="AY276" s="151" t="s">
        <v>146</v>
      </c>
    </row>
    <row r="277" spans="2:51" s="13" customFormat="1" ht="11.25">
      <c r="B277" s="156"/>
      <c r="D277" s="150" t="s">
        <v>157</v>
      </c>
      <c r="E277" s="157" t="s">
        <v>19</v>
      </c>
      <c r="F277" s="158" t="s">
        <v>738</v>
      </c>
      <c r="H277" s="159">
        <v>51.57</v>
      </c>
      <c r="I277" s="160"/>
      <c r="L277" s="156"/>
      <c r="M277" s="161"/>
      <c r="T277" s="162"/>
      <c r="AT277" s="157" t="s">
        <v>157</v>
      </c>
      <c r="AU277" s="157" t="s">
        <v>83</v>
      </c>
      <c r="AV277" s="13" t="s">
        <v>83</v>
      </c>
      <c r="AW277" s="13" t="s">
        <v>35</v>
      </c>
      <c r="AX277" s="13" t="s">
        <v>74</v>
      </c>
      <c r="AY277" s="157" t="s">
        <v>146</v>
      </c>
    </row>
    <row r="278" spans="2:51" s="13" customFormat="1" ht="11.25">
      <c r="B278" s="156"/>
      <c r="D278" s="150" t="s">
        <v>157</v>
      </c>
      <c r="E278" s="157" t="s">
        <v>19</v>
      </c>
      <c r="F278" s="158" t="s">
        <v>734</v>
      </c>
      <c r="H278" s="159">
        <v>1.89</v>
      </c>
      <c r="I278" s="160"/>
      <c r="L278" s="156"/>
      <c r="M278" s="161"/>
      <c r="T278" s="162"/>
      <c r="AT278" s="157" t="s">
        <v>157</v>
      </c>
      <c r="AU278" s="157" t="s">
        <v>83</v>
      </c>
      <c r="AV278" s="13" t="s">
        <v>83</v>
      </c>
      <c r="AW278" s="13" t="s">
        <v>35</v>
      </c>
      <c r="AX278" s="13" t="s">
        <v>74</v>
      </c>
      <c r="AY278" s="157" t="s">
        <v>146</v>
      </c>
    </row>
    <row r="279" spans="2:51" s="13" customFormat="1" ht="11.25">
      <c r="B279" s="156"/>
      <c r="D279" s="150" t="s">
        <v>157</v>
      </c>
      <c r="E279" s="157" t="s">
        <v>19</v>
      </c>
      <c r="F279" s="158" t="s">
        <v>739</v>
      </c>
      <c r="H279" s="159">
        <v>-5.5350000000000001</v>
      </c>
      <c r="I279" s="160"/>
      <c r="L279" s="156"/>
      <c r="M279" s="161"/>
      <c r="T279" s="162"/>
      <c r="AT279" s="157" t="s">
        <v>157</v>
      </c>
      <c r="AU279" s="157" t="s">
        <v>83</v>
      </c>
      <c r="AV279" s="13" t="s">
        <v>83</v>
      </c>
      <c r="AW279" s="13" t="s">
        <v>35</v>
      </c>
      <c r="AX279" s="13" t="s">
        <v>74</v>
      </c>
      <c r="AY279" s="157" t="s">
        <v>146</v>
      </c>
    </row>
    <row r="280" spans="2:51" s="12" customFormat="1" ht="11.25">
      <c r="B280" s="149"/>
      <c r="D280" s="150" t="s">
        <v>157</v>
      </c>
      <c r="E280" s="151" t="s">
        <v>19</v>
      </c>
      <c r="F280" s="152" t="s">
        <v>740</v>
      </c>
      <c r="H280" s="151" t="s">
        <v>19</v>
      </c>
      <c r="I280" s="153"/>
      <c r="L280" s="149"/>
      <c r="M280" s="154"/>
      <c r="T280" s="155"/>
      <c r="AT280" s="151" t="s">
        <v>157</v>
      </c>
      <c r="AU280" s="151" t="s">
        <v>83</v>
      </c>
      <c r="AV280" s="12" t="s">
        <v>81</v>
      </c>
      <c r="AW280" s="12" t="s">
        <v>35</v>
      </c>
      <c r="AX280" s="12" t="s">
        <v>74</v>
      </c>
      <c r="AY280" s="151" t="s">
        <v>146</v>
      </c>
    </row>
    <row r="281" spans="2:51" s="13" customFormat="1" ht="11.25">
      <c r="B281" s="156"/>
      <c r="D281" s="150" t="s">
        <v>157</v>
      </c>
      <c r="E281" s="157" t="s">
        <v>19</v>
      </c>
      <c r="F281" s="158" t="s">
        <v>366</v>
      </c>
      <c r="H281" s="159">
        <v>50.76</v>
      </c>
      <c r="I281" s="160"/>
      <c r="L281" s="156"/>
      <c r="M281" s="161"/>
      <c r="T281" s="162"/>
      <c r="AT281" s="157" t="s">
        <v>157</v>
      </c>
      <c r="AU281" s="157" t="s">
        <v>83</v>
      </c>
      <c r="AV281" s="13" t="s">
        <v>83</v>
      </c>
      <c r="AW281" s="13" t="s">
        <v>35</v>
      </c>
      <c r="AX281" s="13" t="s">
        <v>74</v>
      </c>
      <c r="AY281" s="157" t="s">
        <v>146</v>
      </c>
    </row>
    <row r="282" spans="2:51" s="13" customFormat="1" ht="11.25">
      <c r="B282" s="156"/>
      <c r="D282" s="150" t="s">
        <v>157</v>
      </c>
      <c r="E282" s="157" t="s">
        <v>19</v>
      </c>
      <c r="F282" s="158" t="s">
        <v>734</v>
      </c>
      <c r="H282" s="159">
        <v>1.89</v>
      </c>
      <c r="I282" s="160"/>
      <c r="L282" s="156"/>
      <c r="M282" s="161"/>
      <c r="T282" s="162"/>
      <c r="AT282" s="157" t="s">
        <v>157</v>
      </c>
      <c r="AU282" s="157" t="s">
        <v>83</v>
      </c>
      <c r="AV282" s="13" t="s">
        <v>83</v>
      </c>
      <c r="AW282" s="13" t="s">
        <v>35</v>
      </c>
      <c r="AX282" s="13" t="s">
        <v>74</v>
      </c>
      <c r="AY282" s="157" t="s">
        <v>146</v>
      </c>
    </row>
    <row r="283" spans="2:51" s="13" customFormat="1" ht="11.25">
      <c r="B283" s="156"/>
      <c r="D283" s="150" t="s">
        <v>157</v>
      </c>
      <c r="E283" s="157" t="s">
        <v>19</v>
      </c>
      <c r="F283" s="158" t="s">
        <v>735</v>
      </c>
      <c r="H283" s="159">
        <v>-3.69</v>
      </c>
      <c r="I283" s="160"/>
      <c r="L283" s="156"/>
      <c r="M283" s="161"/>
      <c r="T283" s="162"/>
      <c r="AT283" s="157" t="s">
        <v>157</v>
      </c>
      <c r="AU283" s="157" t="s">
        <v>83</v>
      </c>
      <c r="AV283" s="13" t="s">
        <v>83</v>
      </c>
      <c r="AW283" s="13" t="s">
        <v>35</v>
      </c>
      <c r="AX283" s="13" t="s">
        <v>74</v>
      </c>
      <c r="AY283" s="157" t="s">
        <v>146</v>
      </c>
    </row>
    <row r="284" spans="2:51" s="12" customFormat="1" ht="11.25">
      <c r="B284" s="149"/>
      <c r="D284" s="150" t="s">
        <v>157</v>
      </c>
      <c r="E284" s="151" t="s">
        <v>19</v>
      </c>
      <c r="F284" s="152" t="s">
        <v>741</v>
      </c>
      <c r="H284" s="151" t="s">
        <v>19</v>
      </c>
      <c r="I284" s="153"/>
      <c r="L284" s="149"/>
      <c r="M284" s="154"/>
      <c r="T284" s="155"/>
      <c r="AT284" s="151" t="s">
        <v>157</v>
      </c>
      <c r="AU284" s="151" t="s">
        <v>83</v>
      </c>
      <c r="AV284" s="12" t="s">
        <v>81</v>
      </c>
      <c r="AW284" s="12" t="s">
        <v>35</v>
      </c>
      <c r="AX284" s="12" t="s">
        <v>74</v>
      </c>
      <c r="AY284" s="151" t="s">
        <v>146</v>
      </c>
    </row>
    <row r="285" spans="2:51" s="13" customFormat="1" ht="11.25">
      <c r="B285" s="156"/>
      <c r="D285" s="150" t="s">
        <v>157</v>
      </c>
      <c r="E285" s="157" t="s">
        <v>19</v>
      </c>
      <c r="F285" s="158" t="s">
        <v>742</v>
      </c>
      <c r="H285" s="159">
        <v>93.48</v>
      </c>
      <c r="I285" s="160"/>
      <c r="L285" s="156"/>
      <c r="M285" s="161"/>
      <c r="T285" s="162"/>
      <c r="AT285" s="157" t="s">
        <v>157</v>
      </c>
      <c r="AU285" s="157" t="s">
        <v>83</v>
      </c>
      <c r="AV285" s="13" t="s">
        <v>83</v>
      </c>
      <c r="AW285" s="13" t="s">
        <v>35</v>
      </c>
      <c r="AX285" s="13" t="s">
        <v>74</v>
      </c>
      <c r="AY285" s="157" t="s">
        <v>146</v>
      </c>
    </row>
    <row r="286" spans="2:51" s="13" customFormat="1" ht="11.25">
      <c r="B286" s="156"/>
      <c r="D286" s="150" t="s">
        <v>157</v>
      </c>
      <c r="E286" s="157" t="s">
        <v>19</v>
      </c>
      <c r="F286" s="158" t="s">
        <v>743</v>
      </c>
      <c r="H286" s="159">
        <v>-6.46</v>
      </c>
      <c r="I286" s="160"/>
      <c r="L286" s="156"/>
      <c r="M286" s="161"/>
      <c r="T286" s="162"/>
      <c r="AT286" s="157" t="s">
        <v>157</v>
      </c>
      <c r="AU286" s="157" t="s">
        <v>83</v>
      </c>
      <c r="AV286" s="13" t="s">
        <v>83</v>
      </c>
      <c r="AW286" s="13" t="s">
        <v>35</v>
      </c>
      <c r="AX286" s="13" t="s">
        <v>74</v>
      </c>
      <c r="AY286" s="157" t="s">
        <v>146</v>
      </c>
    </row>
    <row r="287" spans="2:51" s="13" customFormat="1" ht="11.25">
      <c r="B287" s="156"/>
      <c r="D287" s="150" t="s">
        <v>157</v>
      </c>
      <c r="E287" s="157" t="s">
        <v>19</v>
      </c>
      <c r="F287" s="158" t="s">
        <v>744</v>
      </c>
      <c r="H287" s="159">
        <v>4.056</v>
      </c>
      <c r="I287" s="160"/>
      <c r="L287" s="156"/>
      <c r="M287" s="161"/>
      <c r="T287" s="162"/>
      <c r="AT287" s="157" t="s">
        <v>157</v>
      </c>
      <c r="AU287" s="157" t="s">
        <v>83</v>
      </c>
      <c r="AV287" s="13" t="s">
        <v>83</v>
      </c>
      <c r="AW287" s="13" t="s">
        <v>35</v>
      </c>
      <c r="AX287" s="13" t="s">
        <v>74</v>
      </c>
      <c r="AY287" s="157" t="s">
        <v>146</v>
      </c>
    </row>
    <row r="288" spans="2:51" s="13" customFormat="1" ht="11.25">
      <c r="B288" s="156"/>
      <c r="D288" s="150" t="s">
        <v>157</v>
      </c>
      <c r="E288" s="157" t="s">
        <v>19</v>
      </c>
      <c r="F288" s="158" t="s">
        <v>745</v>
      </c>
      <c r="H288" s="159">
        <v>12.96</v>
      </c>
      <c r="I288" s="160"/>
      <c r="L288" s="156"/>
      <c r="M288" s="161"/>
      <c r="T288" s="162"/>
      <c r="AT288" s="157" t="s">
        <v>157</v>
      </c>
      <c r="AU288" s="157" t="s">
        <v>83</v>
      </c>
      <c r="AV288" s="13" t="s">
        <v>83</v>
      </c>
      <c r="AW288" s="13" t="s">
        <v>35</v>
      </c>
      <c r="AX288" s="13" t="s">
        <v>74</v>
      </c>
      <c r="AY288" s="157" t="s">
        <v>146</v>
      </c>
    </row>
    <row r="289" spans="2:65" s="14" customFormat="1" ht="11.25">
      <c r="B289" s="163"/>
      <c r="D289" s="150" t="s">
        <v>157</v>
      </c>
      <c r="E289" s="164" t="s">
        <v>19</v>
      </c>
      <c r="F289" s="165" t="s">
        <v>160</v>
      </c>
      <c r="H289" s="166">
        <v>392.98099999999999</v>
      </c>
      <c r="I289" s="167"/>
      <c r="L289" s="163"/>
      <c r="M289" s="168"/>
      <c r="T289" s="169"/>
      <c r="AT289" s="164" t="s">
        <v>157</v>
      </c>
      <c r="AU289" s="164" t="s">
        <v>83</v>
      </c>
      <c r="AV289" s="14" t="s">
        <v>153</v>
      </c>
      <c r="AW289" s="14" t="s">
        <v>35</v>
      </c>
      <c r="AX289" s="14" t="s">
        <v>81</v>
      </c>
      <c r="AY289" s="164" t="s">
        <v>146</v>
      </c>
    </row>
    <row r="290" spans="2:65" s="1" customFormat="1" ht="16.5" customHeight="1">
      <c r="B290" s="33"/>
      <c r="C290" s="132" t="s">
        <v>329</v>
      </c>
      <c r="D290" s="132" t="s">
        <v>148</v>
      </c>
      <c r="E290" s="133" t="s">
        <v>746</v>
      </c>
      <c r="F290" s="134" t="s">
        <v>747</v>
      </c>
      <c r="G290" s="135" t="s">
        <v>214</v>
      </c>
      <c r="H290" s="136">
        <v>392.98099999999999</v>
      </c>
      <c r="I290" s="137"/>
      <c r="J290" s="138">
        <f>ROUND(I290*H290,2)</f>
        <v>0</v>
      </c>
      <c r="K290" s="134" t="s">
        <v>152</v>
      </c>
      <c r="L290" s="33"/>
      <c r="M290" s="139" t="s">
        <v>19</v>
      </c>
      <c r="N290" s="140" t="s">
        <v>45</v>
      </c>
      <c r="P290" s="141">
        <f>O290*H290</f>
        <v>0</v>
      </c>
      <c r="Q290" s="141">
        <v>4.0000000000000001E-3</v>
      </c>
      <c r="R290" s="141">
        <f>Q290*H290</f>
        <v>1.5719240000000001</v>
      </c>
      <c r="S290" s="141">
        <v>0</v>
      </c>
      <c r="T290" s="142">
        <f>S290*H290</f>
        <v>0</v>
      </c>
      <c r="AR290" s="143" t="s">
        <v>153</v>
      </c>
      <c r="AT290" s="143" t="s">
        <v>148</v>
      </c>
      <c r="AU290" s="143" t="s">
        <v>83</v>
      </c>
      <c r="AY290" s="18" t="s">
        <v>146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8" t="s">
        <v>81</v>
      </c>
      <c r="BK290" s="144">
        <f>ROUND(I290*H290,2)</f>
        <v>0</v>
      </c>
      <c r="BL290" s="18" t="s">
        <v>153</v>
      </c>
      <c r="BM290" s="143" t="s">
        <v>748</v>
      </c>
    </row>
    <row r="291" spans="2:65" s="1" customFormat="1" ht="11.25">
      <c r="B291" s="33"/>
      <c r="D291" s="145" t="s">
        <v>155</v>
      </c>
      <c r="F291" s="146" t="s">
        <v>749</v>
      </c>
      <c r="I291" s="147"/>
      <c r="L291" s="33"/>
      <c r="M291" s="148"/>
      <c r="T291" s="54"/>
      <c r="AT291" s="18" t="s">
        <v>155</v>
      </c>
      <c r="AU291" s="18" t="s">
        <v>83</v>
      </c>
    </row>
    <row r="292" spans="2:65" s="1" customFormat="1" ht="16.5" customHeight="1">
      <c r="B292" s="33"/>
      <c r="C292" s="132" t="s">
        <v>354</v>
      </c>
      <c r="D292" s="132" t="s">
        <v>148</v>
      </c>
      <c r="E292" s="133" t="s">
        <v>750</v>
      </c>
      <c r="F292" s="134" t="s">
        <v>751</v>
      </c>
      <c r="G292" s="135" t="s">
        <v>214</v>
      </c>
      <c r="H292" s="136">
        <v>205.32599999999999</v>
      </c>
      <c r="I292" s="137"/>
      <c r="J292" s="138">
        <f>ROUND(I292*H292,2)</f>
        <v>0</v>
      </c>
      <c r="K292" s="134" t="s">
        <v>152</v>
      </c>
      <c r="L292" s="33"/>
      <c r="M292" s="139" t="s">
        <v>19</v>
      </c>
      <c r="N292" s="140" t="s">
        <v>45</v>
      </c>
      <c r="P292" s="141">
        <f>O292*H292</f>
        <v>0</v>
      </c>
      <c r="Q292" s="141">
        <v>5.7099999999999998E-3</v>
      </c>
      <c r="R292" s="141">
        <f>Q292*H292</f>
        <v>1.17241146</v>
      </c>
      <c r="S292" s="141">
        <v>0</v>
      </c>
      <c r="T292" s="142">
        <f>S292*H292</f>
        <v>0</v>
      </c>
      <c r="AR292" s="143" t="s">
        <v>153</v>
      </c>
      <c r="AT292" s="143" t="s">
        <v>148</v>
      </c>
      <c r="AU292" s="143" t="s">
        <v>83</v>
      </c>
      <c r="AY292" s="18" t="s">
        <v>146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8" t="s">
        <v>81</v>
      </c>
      <c r="BK292" s="144">
        <f>ROUND(I292*H292,2)</f>
        <v>0</v>
      </c>
      <c r="BL292" s="18" t="s">
        <v>153</v>
      </c>
      <c r="BM292" s="143" t="s">
        <v>752</v>
      </c>
    </row>
    <row r="293" spans="2:65" s="1" customFormat="1" ht="11.25">
      <c r="B293" s="33"/>
      <c r="D293" s="145" t="s">
        <v>155</v>
      </c>
      <c r="F293" s="146" t="s">
        <v>753</v>
      </c>
      <c r="I293" s="147"/>
      <c r="L293" s="33"/>
      <c r="M293" s="148"/>
      <c r="T293" s="54"/>
      <c r="AT293" s="18" t="s">
        <v>155</v>
      </c>
      <c r="AU293" s="18" t="s">
        <v>83</v>
      </c>
    </row>
    <row r="294" spans="2:65" s="12" customFormat="1" ht="11.25">
      <c r="B294" s="149"/>
      <c r="D294" s="150" t="s">
        <v>157</v>
      </c>
      <c r="E294" s="151" t="s">
        <v>19</v>
      </c>
      <c r="F294" s="152" t="s">
        <v>754</v>
      </c>
      <c r="H294" s="151" t="s">
        <v>19</v>
      </c>
      <c r="I294" s="153"/>
      <c r="L294" s="149"/>
      <c r="M294" s="154"/>
      <c r="T294" s="155"/>
      <c r="AT294" s="151" t="s">
        <v>157</v>
      </c>
      <c r="AU294" s="151" t="s">
        <v>83</v>
      </c>
      <c r="AV294" s="12" t="s">
        <v>81</v>
      </c>
      <c r="AW294" s="12" t="s">
        <v>35</v>
      </c>
      <c r="AX294" s="12" t="s">
        <v>74</v>
      </c>
      <c r="AY294" s="151" t="s">
        <v>146</v>
      </c>
    </row>
    <row r="295" spans="2:65" s="13" customFormat="1" ht="11.25">
      <c r="B295" s="156"/>
      <c r="D295" s="150" t="s">
        <v>157</v>
      </c>
      <c r="E295" s="157" t="s">
        <v>19</v>
      </c>
      <c r="F295" s="158" t="s">
        <v>755</v>
      </c>
      <c r="H295" s="159">
        <v>205.32599999999999</v>
      </c>
      <c r="I295" s="160"/>
      <c r="L295" s="156"/>
      <c r="M295" s="161"/>
      <c r="T295" s="162"/>
      <c r="AT295" s="157" t="s">
        <v>157</v>
      </c>
      <c r="AU295" s="157" t="s">
        <v>83</v>
      </c>
      <c r="AV295" s="13" t="s">
        <v>83</v>
      </c>
      <c r="AW295" s="13" t="s">
        <v>35</v>
      </c>
      <c r="AX295" s="13" t="s">
        <v>74</v>
      </c>
      <c r="AY295" s="157" t="s">
        <v>146</v>
      </c>
    </row>
    <row r="296" spans="2:65" s="14" customFormat="1" ht="11.25">
      <c r="B296" s="163"/>
      <c r="D296" s="150" t="s">
        <v>157</v>
      </c>
      <c r="E296" s="164" t="s">
        <v>19</v>
      </c>
      <c r="F296" s="165" t="s">
        <v>160</v>
      </c>
      <c r="H296" s="166">
        <v>205.32599999999999</v>
      </c>
      <c r="I296" s="167"/>
      <c r="L296" s="163"/>
      <c r="M296" s="168"/>
      <c r="T296" s="169"/>
      <c r="AT296" s="164" t="s">
        <v>157</v>
      </c>
      <c r="AU296" s="164" t="s">
        <v>83</v>
      </c>
      <c r="AV296" s="14" t="s">
        <v>153</v>
      </c>
      <c r="AW296" s="14" t="s">
        <v>35</v>
      </c>
      <c r="AX296" s="14" t="s">
        <v>81</v>
      </c>
      <c r="AY296" s="164" t="s">
        <v>146</v>
      </c>
    </row>
    <row r="297" spans="2:65" s="1" customFormat="1" ht="24.2" customHeight="1">
      <c r="B297" s="33"/>
      <c r="C297" s="132" t="s">
        <v>371</v>
      </c>
      <c r="D297" s="132" t="s">
        <v>148</v>
      </c>
      <c r="E297" s="133" t="s">
        <v>756</v>
      </c>
      <c r="F297" s="134" t="s">
        <v>757</v>
      </c>
      <c r="G297" s="135" t="s">
        <v>214</v>
      </c>
      <c r="H297" s="136">
        <v>205.61500000000001</v>
      </c>
      <c r="I297" s="137"/>
      <c r="J297" s="138">
        <f>ROUND(I297*H297,2)</f>
        <v>0</v>
      </c>
      <c r="K297" s="134" t="s">
        <v>152</v>
      </c>
      <c r="L297" s="33"/>
      <c r="M297" s="139" t="s">
        <v>19</v>
      </c>
      <c r="N297" s="140" t="s">
        <v>45</v>
      </c>
      <c r="P297" s="141">
        <f>O297*H297</f>
        <v>0</v>
      </c>
      <c r="Q297" s="141">
        <v>1.47E-2</v>
      </c>
      <c r="R297" s="141">
        <f>Q297*H297</f>
        <v>3.0225404999999999</v>
      </c>
      <c r="S297" s="141">
        <v>0</v>
      </c>
      <c r="T297" s="142">
        <f>S297*H297</f>
        <v>0</v>
      </c>
      <c r="AR297" s="143" t="s">
        <v>153</v>
      </c>
      <c r="AT297" s="143" t="s">
        <v>148</v>
      </c>
      <c r="AU297" s="143" t="s">
        <v>83</v>
      </c>
      <c r="AY297" s="18" t="s">
        <v>146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8" t="s">
        <v>81</v>
      </c>
      <c r="BK297" s="144">
        <f>ROUND(I297*H297,2)</f>
        <v>0</v>
      </c>
      <c r="BL297" s="18" t="s">
        <v>153</v>
      </c>
      <c r="BM297" s="143" t="s">
        <v>758</v>
      </c>
    </row>
    <row r="298" spans="2:65" s="1" customFormat="1" ht="11.25">
      <c r="B298" s="33"/>
      <c r="D298" s="145" t="s">
        <v>155</v>
      </c>
      <c r="F298" s="146" t="s">
        <v>759</v>
      </c>
      <c r="I298" s="147"/>
      <c r="L298" s="33"/>
      <c r="M298" s="148"/>
      <c r="T298" s="54"/>
      <c r="AT298" s="18" t="s">
        <v>155</v>
      </c>
      <c r="AU298" s="18" t="s">
        <v>83</v>
      </c>
    </row>
    <row r="299" spans="2:65" s="13" customFormat="1" ht="11.25">
      <c r="B299" s="156"/>
      <c r="D299" s="150" t="s">
        <v>157</v>
      </c>
      <c r="E299" s="157" t="s">
        <v>19</v>
      </c>
      <c r="F299" s="158" t="s">
        <v>760</v>
      </c>
      <c r="H299" s="159">
        <v>205.61500000000001</v>
      </c>
      <c r="I299" s="160"/>
      <c r="L299" s="156"/>
      <c r="M299" s="161"/>
      <c r="T299" s="162"/>
      <c r="AT299" s="157" t="s">
        <v>157</v>
      </c>
      <c r="AU299" s="157" t="s">
        <v>83</v>
      </c>
      <c r="AV299" s="13" t="s">
        <v>83</v>
      </c>
      <c r="AW299" s="13" t="s">
        <v>35</v>
      </c>
      <c r="AX299" s="13" t="s">
        <v>74</v>
      </c>
      <c r="AY299" s="157" t="s">
        <v>146</v>
      </c>
    </row>
    <row r="300" spans="2:65" s="14" customFormat="1" ht="11.25">
      <c r="B300" s="163"/>
      <c r="D300" s="150" t="s">
        <v>157</v>
      </c>
      <c r="E300" s="164" t="s">
        <v>19</v>
      </c>
      <c r="F300" s="165" t="s">
        <v>160</v>
      </c>
      <c r="H300" s="166">
        <v>205.61500000000001</v>
      </c>
      <c r="I300" s="167"/>
      <c r="L300" s="163"/>
      <c r="M300" s="168"/>
      <c r="T300" s="169"/>
      <c r="AT300" s="164" t="s">
        <v>157</v>
      </c>
      <c r="AU300" s="164" t="s">
        <v>83</v>
      </c>
      <c r="AV300" s="14" t="s">
        <v>153</v>
      </c>
      <c r="AW300" s="14" t="s">
        <v>35</v>
      </c>
      <c r="AX300" s="14" t="s">
        <v>81</v>
      </c>
      <c r="AY300" s="164" t="s">
        <v>146</v>
      </c>
    </row>
    <row r="301" spans="2:65" s="1" customFormat="1" ht="24.2" customHeight="1">
      <c r="B301" s="33"/>
      <c r="C301" s="132" t="s">
        <v>384</v>
      </c>
      <c r="D301" s="132" t="s">
        <v>148</v>
      </c>
      <c r="E301" s="133" t="s">
        <v>761</v>
      </c>
      <c r="F301" s="134" t="s">
        <v>762</v>
      </c>
      <c r="G301" s="135" t="s">
        <v>214</v>
      </c>
      <c r="H301" s="136">
        <v>256.76400000000001</v>
      </c>
      <c r="I301" s="137"/>
      <c r="J301" s="138">
        <f>ROUND(I301*H301,2)</f>
        <v>0</v>
      </c>
      <c r="K301" s="134" t="s">
        <v>152</v>
      </c>
      <c r="L301" s="33"/>
      <c r="M301" s="139" t="s">
        <v>19</v>
      </c>
      <c r="N301" s="140" t="s">
        <v>45</v>
      </c>
      <c r="P301" s="141">
        <f>O301*H301</f>
        <v>0</v>
      </c>
      <c r="Q301" s="141">
        <v>1.8380000000000001E-2</v>
      </c>
      <c r="R301" s="141">
        <f>Q301*H301</f>
        <v>4.7193223200000007</v>
      </c>
      <c r="S301" s="141">
        <v>0</v>
      </c>
      <c r="T301" s="142">
        <f>S301*H301</f>
        <v>0</v>
      </c>
      <c r="AR301" s="143" t="s">
        <v>153</v>
      </c>
      <c r="AT301" s="143" t="s">
        <v>148</v>
      </c>
      <c r="AU301" s="143" t="s">
        <v>83</v>
      </c>
      <c r="AY301" s="18" t="s">
        <v>146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8" t="s">
        <v>81</v>
      </c>
      <c r="BK301" s="144">
        <f>ROUND(I301*H301,2)</f>
        <v>0</v>
      </c>
      <c r="BL301" s="18" t="s">
        <v>153</v>
      </c>
      <c r="BM301" s="143" t="s">
        <v>763</v>
      </c>
    </row>
    <row r="302" spans="2:65" s="1" customFormat="1" ht="11.25">
      <c r="B302" s="33"/>
      <c r="D302" s="145" t="s">
        <v>155</v>
      </c>
      <c r="F302" s="146" t="s">
        <v>764</v>
      </c>
      <c r="I302" s="147"/>
      <c r="L302" s="33"/>
      <c r="M302" s="148"/>
      <c r="T302" s="54"/>
      <c r="AT302" s="18" t="s">
        <v>155</v>
      </c>
      <c r="AU302" s="18" t="s">
        <v>83</v>
      </c>
    </row>
    <row r="303" spans="2:65" s="12" customFormat="1" ht="11.25">
      <c r="B303" s="149"/>
      <c r="D303" s="150" t="s">
        <v>157</v>
      </c>
      <c r="E303" s="151" t="s">
        <v>19</v>
      </c>
      <c r="F303" s="152" t="s">
        <v>639</v>
      </c>
      <c r="H303" s="151" t="s">
        <v>19</v>
      </c>
      <c r="I303" s="153"/>
      <c r="L303" s="149"/>
      <c r="M303" s="154"/>
      <c r="T303" s="155"/>
      <c r="AT303" s="151" t="s">
        <v>157</v>
      </c>
      <c r="AU303" s="151" t="s">
        <v>83</v>
      </c>
      <c r="AV303" s="12" t="s">
        <v>81</v>
      </c>
      <c r="AW303" s="12" t="s">
        <v>35</v>
      </c>
      <c r="AX303" s="12" t="s">
        <v>74</v>
      </c>
      <c r="AY303" s="151" t="s">
        <v>146</v>
      </c>
    </row>
    <row r="304" spans="2:65" s="13" customFormat="1" ht="11.25">
      <c r="B304" s="156"/>
      <c r="D304" s="150" t="s">
        <v>157</v>
      </c>
      <c r="E304" s="157" t="s">
        <v>19</v>
      </c>
      <c r="F304" s="158" t="s">
        <v>765</v>
      </c>
      <c r="H304" s="159">
        <v>4.7699999999999996</v>
      </c>
      <c r="I304" s="160"/>
      <c r="L304" s="156"/>
      <c r="M304" s="161"/>
      <c r="T304" s="162"/>
      <c r="AT304" s="157" t="s">
        <v>157</v>
      </c>
      <c r="AU304" s="157" t="s">
        <v>83</v>
      </c>
      <c r="AV304" s="13" t="s">
        <v>83</v>
      </c>
      <c r="AW304" s="13" t="s">
        <v>35</v>
      </c>
      <c r="AX304" s="13" t="s">
        <v>74</v>
      </c>
      <c r="AY304" s="157" t="s">
        <v>146</v>
      </c>
    </row>
    <row r="305" spans="2:51" s="13" customFormat="1" ht="11.25">
      <c r="B305" s="156"/>
      <c r="D305" s="150" t="s">
        <v>157</v>
      </c>
      <c r="E305" s="157" t="s">
        <v>19</v>
      </c>
      <c r="F305" s="158" t="s">
        <v>766</v>
      </c>
      <c r="H305" s="159">
        <v>147.31</v>
      </c>
      <c r="I305" s="160"/>
      <c r="L305" s="156"/>
      <c r="M305" s="161"/>
      <c r="T305" s="162"/>
      <c r="AT305" s="157" t="s">
        <v>157</v>
      </c>
      <c r="AU305" s="157" t="s">
        <v>83</v>
      </c>
      <c r="AV305" s="13" t="s">
        <v>83</v>
      </c>
      <c r="AW305" s="13" t="s">
        <v>35</v>
      </c>
      <c r="AX305" s="13" t="s">
        <v>74</v>
      </c>
      <c r="AY305" s="157" t="s">
        <v>146</v>
      </c>
    </row>
    <row r="306" spans="2:51" s="13" customFormat="1" ht="11.25">
      <c r="B306" s="156"/>
      <c r="D306" s="150" t="s">
        <v>157</v>
      </c>
      <c r="E306" s="157" t="s">
        <v>19</v>
      </c>
      <c r="F306" s="158" t="s">
        <v>767</v>
      </c>
      <c r="H306" s="159">
        <v>4.1399999999999997</v>
      </c>
      <c r="I306" s="160"/>
      <c r="L306" s="156"/>
      <c r="M306" s="161"/>
      <c r="T306" s="162"/>
      <c r="AT306" s="157" t="s">
        <v>157</v>
      </c>
      <c r="AU306" s="157" t="s">
        <v>83</v>
      </c>
      <c r="AV306" s="13" t="s">
        <v>83</v>
      </c>
      <c r="AW306" s="13" t="s">
        <v>35</v>
      </c>
      <c r="AX306" s="13" t="s">
        <v>74</v>
      </c>
      <c r="AY306" s="157" t="s">
        <v>146</v>
      </c>
    </row>
    <row r="307" spans="2:51" s="13" customFormat="1" ht="11.25">
      <c r="B307" s="156"/>
      <c r="D307" s="150" t="s">
        <v>157</v>
      </c>
      <c r="E307" s="157" t="s">
        <v>19</v>
      </c>
      <c r="F307" s="158" t="s">
        <v>768</v>
      </c>
      <c r="H307" s="159">
        <v>5.46</v>
      </c>
      <c r="I307" s="160"/>
      <c r="L307" s="156"/>
      <c r="M307" s="161"/>
      <c r="T307" s="162"/>
      <c r="AT307" s="157" t="s">
        <v>157</v>
      </c>
      <c r="AU307" s="157" t="s">
        <v>83</v>
      </c>
      <c r="AV307" s="13" t="s">
        <v>83</v>
      </c>
      <c r="AW307" s="13" t="s">
        <v>35</v>
      </c>
      <c r="AX307" s="13" t="s">
        <v>74</v>
      </c>
      <c r="AY307" s="157" t="s">
        <v>146</v>
      </c>
    </row>
    <row r="308" spans="2:51" s="13" customFormat="1" ht="11.25">
      <c r="B308" s="156"/>
      <c r="D308" s="150" t="s">
        <v>157</v>
      </c>
      <c r="E308" s="157" t="s">
        <v>19</v>
      </c>
      <c r="F308" s="158" t="s">
        <v>769</v>
      </c>
      <c r="H308" s="159">
        <v>3.84</v>
      </c>
      <c r="I308" s="160"/>
      <c r="L308" s="156"/>
      <c r="M308" s="161"/>
      <c r="T308" s="162"/>
      <c r="AT308" s="157" t="s">
        <v>157</v>
      </c>
      <c r="AU308" s="157" t="s">
        <v>83</v>
      </c>
      <c r="AV308" s="13" t="s">
        <v>83</v>
      </c>
      <c r="AW308" s="13" t="s">
        <v>35</v>
      </c>
      <c r="AX308" s="13" t="s">
        <v>74</v>
      </c>
      <c r="AY308" s="157" t="s">
        <v>146</v>
      </c>
    </row>
    <row r="309" spans="2:51" s="13" customFormat="1" ht="11.25">
      <c r="B309" s="156"/>
      <c r="D309" s="150" t="s">
        <v>157</v>
      </c>
      <c r="E309" s="157" t="s">
        <v>19</v>
      </c>
      <c r="F309" s="158" t="s">
        <v>770</v>
      </c>
      <c r="H309" s="159">
        <v>9</v>
      </c>
      <c r="I309" s="160"/>
      <c r="L309" s="156"/>
      <c r="M309" s="161"/>
      <c r="T309" s="162"/>
      <c r="AT309" s="157" t="s">
        <v>157</v>
      </c>
      <c r="AU309" s="157" t="s">
        <v>83</v>
      </c>
      <c r="AV309" s="13" t="s">
        <v>83</v>
      </c>
      <c r="AW309" s="13" t="s">
        <v>35</v>
      </c>
      <c r="AX309" s="13" t="s">
        <v>74</v>
      </c>
      <c r="AY309" s="157" t="s">
        <v>146</v>
      </c>
    </row>
    <row r="310" spans="2:51" s="13" customFormat="1" ht="11.25">
      <c r="B310" s="156"/>
      <c r="D310" s="150" t="s">
        <v>157</v>
      </c>
      <c r="E310" s="157" t="s">
        <v>19</v>
      </c>
      <c r="F310" s="158" t="s">
        <v>771</v>
      </c>
      <c r="H310" s="159">
        <v>8.8469999999999995</v>
      </c>
      <c r="I310" s="160"/>
      <c r="L310" s="156"/>
      <c r="M310" s="161"/>
      <c r="T310" s="162"/>
      <c r="AT310" s="157" t="s">
        <v>157</v>
      </c>
      <c r="AU310" s="157" t="s">
        <v>83</v>
      </c>
      <c r="AV310" s="13" t="s">
        <v>83</v>
      </c>
      <c r="AW310" s="13" t="s">
        <v>35</v>
      </c>
      <c r="AX310" s="13" t="s">
        <v>74</v>
      </c>
      <c r="AY310" s="157" t="s">
        <v>146</v>
      </c>
    </row>
    <row r="311" spans="2:51" s="13" customFormat="1" ht="11.25">
      <c r="B311" s="156"/>
      <c r="D311" s="150" t="s">
        <v>157</v>
      </c>
      <c r="E311" s="157" t="s">
        <v>19</v>
      </c>
      <c r="F311" s="158" t="s">
        <v>772</v>
      </c>
      <c r="H311" s="159">
        <v>10.68</v>
      </c>
      <c r="I311" s="160"/>
      <c r="L311" s="156"/>
      <c r="M311" s="161"/>
      <c r="T311" s="162"/>
      <c r="AT311" s="157" t="s">
        <v>157</v>
      </c>
      <c r="AU311" s="157" t="s">
        <v>83</v>
      </c>
      <c r="AV311" s="13" t="s">
        <v>83</v>
      </c>
      <c r="AW311" s="13" t="s">
        <v>35</v>
      </c>
      <c r="AX311" s="13" t="s">
        <v>74</v>
      </c>
      <c r="AY311" s="157" t="s">
        <v>146</v>
      </c>
    </row>
    <row r="312" spans="2:51" s="13" customFormat="1" ht="11.25">
      <c r="B312" s="156"/>
      <c r="D312" s="150" t="s">
        <v>157</v>
      </c>
      <c r="E312" s="157" t="s">
        <v>19</v>
      </c>
      <c r="F312" s="158" t="s">
        <v>773</v>
      </c>
      <c r="H312" s="159">
        <v>3.3</v>
      </c>
      <c r="I312" s="160"/>
      <c r="L312" s="156"/>
      <c r="M312" s="161"/>
      <c r="T312" s="162"/>
      <c r="AT312" s="157" t="s">
        <v>157</v>
      </c>
      <c r="AU312" s="157" t="s">
        <v>83</v>
      </c>
      <c r="AV312" s="13" t="s">
        <v>83</v>
      </c>
      <c r="AW312" s="13" t="s">
        <v>35</v>
      </c>
      <c r="AX312" s="13" t="s">
        <v>74</v>
      </c>
      <c r="AY312" s="157" t="s">
        <v>146</v>
      </c>
    </row>
    <row r="313" spans="2:51" s="13" customFormat="1" ht="11.25">
      <c r="B313" s="156"/>
      <c r="D313" s="150" t="s">
        <v>157</v>
      </c>
      <c r="E313" s="157" t="s">
        <v>19</v>
      </c>
      <c r="F313" s="158" t="s">
        <v>774</v>
      </c>
      <c r="H313" s="159">
        <v>3.54</v>
      </c>
      <c r="I313" s="160"/>
      <c r="L313" s="156"/>
      <c r="M313" s="161"/>
      <c r="T313" s="162"/>
      <c r="AT313" s="157" t="s">
        <v>157</v>
      </c>
      <c r="AU313" s="157" t="s">
        <v>83</v>
      </c>
      <c r="AV313" s="13" t="s">
        <v>83</v>
      </c>
      <c r="AW313" s="13" t="s">
        <v>35</v>
      </c>
      <c r="AX313" s="13" t="s">
        <v>74</v>
      </c>
      <c r="AY313" s="157" t="s">
        <v>146</v>
      </c>
    </row>
    <row r="314" spans="2:51" s="13" customFormat="1" ht="11.25">
      <c r="B314" s="156"/>
      <c r="D314" s="150" t="s">
        <v>157</v>
      </c>
      <c r="E314" s="157" t="s">
        <v>19</v>
      </c>
      <c r="F314" s="158" t="s">
        <v>775</v>
      </c>
      <c r="H314" s="159">
        <v>3.66</v>
      </c>
      <c r="I314" s="160"/>
      <c r="L314" s="156"/>
      <c r="M314" s="161"/>
      <c r="T314" s="162"/>
      <c r="AT314" s="157" t="s">
        <v>157</v>
      </c>
      <c r="AU314" s="157" t="s">
        <v>83</v>
      </c>
      <c r="AV314" s="13" t="s">
        <v>83</v>
      </c>
      <c r="AW314" s="13" t="s">
        <v>35</v>
      </c>
      <c r="AX314" s="13" t="s">
        <v>74</v>
      </c>
      <c r="AY314" s="157" t="s">
        <v>146</v>
      </c>
    </row>
    <row r="315" spans="2:51" s="13" customFormat="1" ht="11.25">
      <c r="B315" s="156"/>
      <c r="D315" s="150" t="s">
        <v>157</v>
      </c>
      <c r="E315" s="157" t="s">
        <v>19</v>
      </c>
      <c r="F315" s="158" t="s">
        <v>776</v>
      </c>
      <c r="H315" s="159">
        <v>5.4080000000000004</v>
      </c>
      <c r="I315" s="160"/>
      <c r="L315" s="156"/>
      <c r="M315" s="161"/>
      <c r="T315" s="162"/>
      <c r="AT315" s="157" t="s">
        <v>157</v>
      </c>
      <c r="AU315" s="157" t="s">
        <v>83</v>
      </c>
      <c r="AV315" s="13" t="s">
        <v>83</v>
      </c>
      <c r="AW315" s="13" t="s">
        <v>35</v>
      </c>
      <c r="AX315" s="13" t="s">
        <v>74</v>
      </c>
      <c r="AY315" s="157" t="s">
        <v>146</v>
      </c>
    </row>
    <row r="316" spans="2:51" s="13" customFormat="1" ht="11.25">
      <c r="B316" s="156"/>
      <c r="D316" s="150" t="s">
        <v>157</v>
      </c>
      <c r="E316" s="157" t="s">
        <v>19</v>
      </c>
      <c r="F316" s="158" t="s">
        <v>777</v>
      </c>
      <c r="H316" s="159">
        <v>3.5630000000000002</v>
      </c>
      <c r="I316" s="160"/>
      <c r="L316" s="156"/>
      <c r="M316" s="161"/>
      <c r="T316" s="162"/>
      <c r="AT316" s="157" t="s">
        <v>157</v>
      </c>
      <c r="AU316" s="157" t="s">
        <v>83</v>
      </c>
      <c r="AV316" s="13" t="s">
        <v>83</v>
      </c>
      <c r="AW316" s="13" t="s">
        <v>35</v>
      </c>
      <c r="AX316" s="13" t="s">
        <v>74</v>
      </c>
      <c r="AY316" s="157" t="s">
        <v>146</v>
      </c>
    </row>
    <row r="317" spans="2:51" s="13" customFormat="1" ht="11.25">
      <c r="B317" s="156"/>
      <c r="D317" s="150" t="s">
        <v>157</v>
      </c>
      <c r="E317" s="157" t="s">
        <v>19</v>
      </c>
      <c r="F317" s="158" t="s">
        <v>778</v>
      </c>
      <c r="H317" s="159">
        <v>5.52</v>
      </c>
      <c r="I317" s="160"/>
      <c r="L317" s="156"/>
      <c r="M317" s="161"/>
      <c r="T317" s="162"/>
      <c r="AT317" s="157" t="s">
        <v>157</v>
      </c>
      <c r="AU317" s="157" t="s">
        <v>83</v>
      </c>
      <c r="AV317" s="13" t="s">
        <v>83</v>
      </c>
      <c r="AW317" s="13" t="s">
        <v>35</v>
      </c>
      <c r="AX317" s="13" t="s">
        <v>74</v>
      </c>
      <c r="AY317" s="157" t="s">
        <v>146</v>
      </c>
    </row>
    <row r="318" spans="2:51" s="13" customFormat="1" ht="11.25">
      <c r="B318" s="156"/>
      <c r="D318" s="150" t="s">
        <v>157</v>
      </c>
      <c r="E318" s="157" t="s">
        <v>19</v>
      </c>
      <c r="F318" s="158" t="s">
        <v>779</v>
      </c>
      <c r="H318" s="159">
        <v>6.06</v>
      </c>
      <c r="I318" s="160"/>
      <c r="L318" s="156"/>
      <c r="M318" s="161"/>
      <c r="T318" s="162"/>
      <c r="AT318" s="157" t="s">
        <v>157</v>
      </c>
      <c r="AU318" s="157" t="s">
        <v>83</v>
      </c>
      <c r="AV318" s="13" t="s">
        <v>83</v>
      </c>
      <c r="AW318" s="13" t="s">
        <v>35</v>
      </c>
      <c r="AX318" s="13" t="s">
        <v>74</v>
      </c>
      <c r="AY318" s="157" t="s">
        <v>146</v>
      </c>
    </row>
    <row r="319" spans="2:51" s="13" customFormat="1" ht="11.25">
      <c r="B319" s="156"/>
      <c r="D319" s="150" t="s">
        <v>157</v>
      </c>
      <c r="E319" s="157" t="s">
        <v>19</v>
      </c>
      <c r="F319" s="158" t="s">
        <v>780</v>
      </c>
      <c r="H319" s="159">
        <v>3.84</v>
      </c>
      <c r="I319" s="160"/>
      <c r="L319" s="156"/>
      <c r="M319" s="161"/>
      <c r="T319" s="162"/>
      <c r="AT319" s="157" t="s">
        <v>157</v>
      </c>
      <c r="AU319" s="157" t="s">
        <v>83</v>
      </c>
      <c r="AV319" s="13" t="s">
        <v>83</v>
      </c>
      <c r="AW319" s="13" t="s">
        <v>35</v>
      </c>
      <c r="AX319" s="13" t="s">
        <v>74</v>
      </c>
      <c r="AY319" s="157" t="s">
        <v>146</v>
      </c>
    </row>
    <row r="320" spans="2:51" s="13" customFormat="1" ht="11.25">
      <c r="B320" s="156"/>
      <c r="D320" s="150" t="s">
        <v>157</v>
      </c>
      <c r="E320" s="157" t="s">
        <v>19</v>
      </c>
      <c r="F320" s="158" t="s">
        <v>781</v>
      </c>
      <c r="H320" s="159">
        <v>3.36</v>
      </c>
      <c r="I320" s="160"/>
      <c r="L320" s="156"/>
      <c r="M320" s="161"/>
      <c r="T320" s="162"/>
      <c r="AT320" s="157" t="s">
        <v>157</v>
      </c>
      <c r="AU320" s="157" t="s">
        <v>83</v>
      </c>
      <c r="AV320" s="13" t="s">
        <v>83</v>
      </c>
      <c r="AW320" s="13" t="s">
        <v>35</v>
      </c>
      <c r="AX320" s="13" t="s">
        <v>74</v>
      </c>
      <c r="AY320" s="157" t="s">
        <v>146</v>
      </c>
    </row>
    <row r="321" spans="2:65" s="13" customFormat="1" ht="11.25">
      <c r="B321" s="156"/>
      <c r="D321" s="150" t="s">
        <v>157</v>
      </c>
      <c r="E321" s="157" t="s">
        <v>19</v>
      </c>
      <c r="F321" s="158" t="s">
        <v>782</v>
      </c>
      <c r="H321" s="159">
        <v>3.6</v>
      </c>
      <c r="I321" s="160"/>
      <c r="L321" s="156"/>
      <c r="M321" s="161"/>
      <c r="T321" s="162"/>
      <c r="AT321" s="157" t="s">
        <v>157</v>
      </c>
      <c r="AU321" s="157" t="s">
        <v>83</v>
      </c>
      <c r="AV321" s="13" t="s">
        <v>83</v>
      </c>
      <c r="AW321" s="13" t="s">
        <v>35</v>
      </c>
      <c r="AX321" s="13" t="s">
        <v>74</v>
      </c>
      <c r="AY321" s="157" t="s">
        <v>146</v>
      </c>
    </row>
    <row r="322" spans="2:65" s="13" customFormat="1" ht="11.25">
      <c r="B322" s="156"/>
      <c r="D322" s="150" t="s">
        <v>157</v>
      </c>
      <c r="E322" s="157" t="s">
        <v>19</v>
      </c>
      <c r="F322" s="158" t="s">
        <v>783</v>
      </c>
      <c r="H322" s="159">
        <v>5.8250000000000002</v>
      </c>
      <c r="I322" s="160"/>
      <c r="L322" s="156"/>
      <c r="M322" s="161"/>
      <c r="T322" s="162"/>
      <c r="AT322" s="157" t="s">
        <v>157</v>
      </c>
      <c r="AU322" s="157" t="s">
        <v>83</v>
      </c>
      <c r="AV322" s="13" t="s">
        <v>83</v>
      </c>
      <c r="AW322" s="13" t="s">
        <v>35</v>
      </c>
      <c r="AX322" s="13" t="s">
        <v>74</v>
      </c>
      <c r="AY322" s="157" t="s">
        <v>146</v>
      </c>
    </row>
    <row r="323" spans="2:65" s="13" customFormat="1" ht="11.25">
      <c r="B323" s="156"/>
      <c r="D323" s="150" t="s">
        <v>157</v>
      </c>
      <c r="E323" s="157" t="s">
        <v>19</v>
      </c>
      <c r="F323" s="158" t="s">
        <v>784</v>
      </c>
      <c r="H323" s="159">
        <v>9.2159999999999993</v>
      </c>
      <c r="I323" s="160"/>
      <c r="L323" s="156"/>
      <c r="M323" s="161"/>
      <c r="T323" s="162"/>
      <c r="AT323" s="157" t="s">
        <v>157</v>
      </c>
      <c r="AU323" s="157" t="s">
        <v>83</v>
      </c>
      <c r="AV323" s="13" t="s">
        <v>83</v>
      </c>
      <c r="AW323" s="13" t="s">
        <v>35</v>
      </c>
      <c r="AX323" s="13" t="s">
        <v>74</v>
      </c>
      <c r="AY323" s="157" t="s">
        <v>146</v>
      </c>
    </row>
    <row r="324" spans="2:65" s="13" customFormat="1" ht="11.25">
      <c r="B324" s="156"/>
      <c r="D324" s="150" t="s">
        <v>157</v>
      </c>
      <c r="E324" s="157" t="s">
        <v>19</v>
      </c>
      <c r="F324" s="158" t="s">
        <v>785</v>
      </c>
      <c r="H324" s="159">
        <v>5.8250000000000002</v>
      </c>
      <c r="I324" s="160"/>
      <c r="L324" s="156"/>
      <c r="M324" s="161"/>
      <c r="T324" s="162"/>
      <c r="AT324" s="157" t="s">
        <v>157</v>
      </c>
      <c r="AU324" s="157" t="s">
        <v>83</v>
      </c>
      <c r="AV324" s="13" t="s">
        <v>83</v>
      </c>
      <c r="AW324" s="13" t="s">
        <v>35</v>
      </c>
      <c r="AX324" s="13" t="s">
        <v>74</v>
      </c>
      <c r="AY324" s="157" t="s">
        <v>146</v>
      </c>
    </row>
    <row r="325" spans="2:65" s="14" customFormat="1" ht="11.25">
      <c r="B325" s="163"/>
      <c r="D325" s="150" t="s">
        <v>157</v>
      </c>
      <c r="E325" s="164" t="s">
        <v>19</v>
      </c>
      <c r="F325" s="165" t="s">
        <v>160</v>
      </c>
      <c r="H325" s="166">
        <v>256.76400000000001</v>
      </c>
      <c r="I325" s="167"/>
      <c r="L325" s="163"/>
      <c r="M325" s="168"/>
      <c r="T325" s="169"/>
      <c r="AT325" s="164" t="s">
        <v>157</v>
      </c>
      <c r="AU325" s="164" t="s">
        <v>83</v>
      </c>
      <c r="AV325" s="14" t="s">
        <v>153</v>
      </c>
      <c r="AW325" s="14" t="s">
        <v>35</v>
      </c>
      <c r="AX325" s="14" t="s">
        <v>81</v>
      </c>
      <c r="AY325" s="164" t="s">
        <v>146</v>
      </c>
    </row>
    <row r="326" spans="2:65" s="1" customFormat="1" ht="21.75" customHeight="1">
      <c r="B326" s="33"/>
      <c r="C326" s="132" t="s">
        <v>390</v>
      </c>
      <c r="D326" s="132" t="s">
        <v>148</v>
      </c>
      <c r="E326" s="133" t="s">
        <v>786</v>
      </c>
      <c r="F326" s="134" t="s">
        <v>787</v>
      </c>
      <c r="G326" s="135" t="s">
        <v>303</v>
      </c>
      <c r="H326" s="136">
        <v>15</v>
      </c>
      <c r="I326" s="137"/>
      <c r="J326" s="138">
        <f>ROUND(I326*H326,2)</f>
        <v>0</v>
      </c>
      <c r="K326" s="134" t="s">
        <v>152</v>
      </c>
      <c r="L326" s="33"/>
      <c r="M326" s="139" t="s">
        <v>19</v>
      </c>
      <c r="N326" s="140" t="s">
        <v>45</v>
      </c>
      <c r="P326" s="141">
        <f>O326*H326</f>
        <v>0</v>
      </c>
      <c r="Q326" s="141">
        <v>0.14699999999999999</v>
      </c>
      <c r="R326" s="141">
        <f>Q326*H326</f>
        <v>2.2050000000000001</v>
      </c>
      <c r="S326" s="141">
        <v>0</v>
      </c>
      <c r="T326" s="142">
        <f>S326*H326</f>
        <v>0</v>
      </c>
      <c r="AR326" s="143" t="s">
        <v>153</v>
      </c>
      <c r="AT326" s="143" t="s">
        <v>148</v>
      </c>
      <c r="AU326" s="143" t="s">
        <v>83</v>
      </c>
      <c r="AY326" s="18" t="s">
        <v>146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8" t="s">
        <v>81</v>
      </c>
      <c r="BK326" s="144">
        <f>ROUND(I326*H326,2)</f>
        <v>0</v>
      </c>
      <c r="BL326" s="18" t="s">
        <v>153</v>
      </c>
      <c r="BM326" s="143" t="s">
        <v>788</v>
      </c>
    </row>
    <row r="327" spans="2:65" s="1" customFormat="1" ht="11.25">
      <c r="B327" s="33"/>
      <c r="D327" s="145" t="s">
        <v>155</v>
      </c>
      <c r="F327" s="146" t="s">
        <v>789</v>
      </c>
      <c r="I327" s="147"/>
      <c r="L327" s="33"/>
      <c r="M327" s="148"/>
      <c r="T327" s="54"/>
      <c r="AT327" s="18" t="s">
        <v>155</v>
      </c>
      <c r="AU327" s="18" t="s">
        <v>83</v>
      </c>
    </row>
    <row r="328" spans="2:65" s="1" customFormat="1" ht="19.5">
      <c r="B328" s="33"/>
      <c r="D328" s="150" t="s">
        <v>195</v>
      </c>
      <c r="F328" s="170" t="s">
        <v>790</v>
      </c>
      <c r="I328" s="147"/>
      <c r="L328" s="33"/>
      <c r="M328" s="148"/>
      <c r="T328" s="54"/>
      <c r="AT328" s="18" t="s">
        <v>195</v>
      </c>
      <c r="AU328" s="18" t="s">
        <v>83</v>
      </c>
    </row>
    <row r="329" spans="2:65" s="12" customFormat="1" ht="11.25">
      <c r="B329" s="149"/>
      <c r="D329" s="150" t="s">
        <v>157</v>
      </c>
      <c r="E329" s="151" t="s">
        <v>19</v>
      </c>
      <c r="F329" s="152" t="s">
        <v>639</v>
      </c>
      <c r="H329" s="151" t="s">
        <v>19</v>
      </c>
      <c r="I329" s="153"/>
      <c r="L329" s="149"/>
      <c r="M329" s="154"/>
      <c r="T329" s="155"/>
      <c r="AT329" s="151" t="s">
        <v>157</v>
      </c>
      <c r="AU329" s="151" t="s">
        <v>83</v>
      </c>
      <c r="AV329" s="12" t="s">
        <v>81</v>
      </c>
      <c r="AW329" s="12" t="s">
        <v>35</v>
      </c>
      <c r="AX329" s="12" t="s">
        <v>74</v>
      </c>
      <c r="AY329" s="151" t="s">
        <v>146</v>
      </c>
    </row>
    <row r="330" spans="2:65" s="13" customFormat="1" ht="11.25">
      <c r="B330" s="156"/>
      <c r="D330" s="150" t="s">
        <v>157</v>
      </c>
      <c r="E330" s="157" t="s">
        <v>19</v>
      </c>
      <c r="F330" s="158" t="s">
        <v>791</v>
      </c>
      <c r="H330" s="159">
        <v>2</v>
      </c>
      <c r="I330" s="160"/>
      <c r="L330" s="156"/>
      <c r="M330" s="161"/>
      <c r="T330" s="162"/>
      <c r="AT330" s="157" t="s">
        <v>157</v>
      </c>
      <c r="AU330" s="157" t="s">
        <v>83</v>
      </c>
      <c r="AV330" s="13" t="s">
        <v>83</v>
      </c>
      <c r="AW330" s="13" t="s">
        <v>35</v>
      </c>
      <c r="AX330" s="13" t="s">
        <v>74</v>
      </c>
      <c r="AY330" s="157" t="s">
        <v>146</v>
      </c>
    </row>
    <row r="331" spans="2:65" s="13" customFormat="1" ht="11.25">
      <c r="B331" s="156"/>
      <c r="D331" s="150" t="s">
        <v>157</v>
      </c>
      <c r="E331" s="157" t="s">
        <v>19</v>
      </c>
      <c r="F331" s="158" t="s">
        <v>792</v>
      </c>
      <c r="H331" s="159">
        <v>1</v>
      </c>
      <c r="I331" s="160"/>
      <c r="L331" s="156"/>
      <c r="M331" s="161"/>
      <c r="T331" s="162"/>
      <c r="AT331" s="157" t="s">
        <v>157</v>
      </c>
      <c r="AU331" s="157" t="s">
        <v>83</v>
      </c>
      <c r="AV331" s="13" t="s">
        <v>83</v>
      </c>
      <c r="AW331" s="13" t="s">
        <v>35</v>
      </c>
      <c r="AX331" s="13" t="s">
        <v>74</v>
      </c>
      <c r="AY331" s="157" t="s">
        <v>146</v>
      </c>
    </row>
    <row r="332" spans="2:65" s="13" customFormat="1" ht="11.25">
      <c r="B332" s="156"/>
      <c r="D332" s="150" t="s">
        <v>157</v>
      </c>
      <c r="E332" s="157" t="s">
        <v>19</v>
      </c>
      <c r="F332" s="158" t="s">
        <v>793</v>
      </c>
      <c r="H332" s="159">
        <v>2</v>
      </c>
      <c r="I332" s="160"/>
      <c r="L332" s="156"/>
      <c r="M332" s="161"/>
      <c r="T332" s="162"/>
      <c r="AT332" s="157" t="s">
        <v>157</v>
      </c>
      <c r="AU332" s="157" t="s">
        <v>83</v>
      </c>
      <c r="AV332" s="13" t="s">
        <v>83</v>
      </c>
      <c r="AW332" s="13" t="s">
        <v>35</v>
      </c>
      <c r="AX332" s="13" t="s">
        <v>74</v>
      </c>
      <c r="AY332" s="157" t="s">
        <v>146</v>
      </c>
    </row>
    <row r="333" spans="2:65" s="13" customFormat="1" ht="11.25">
      <c r="B333" s="156"/>
      <c r="D333" s="150" t="s">
        <v>157</v>
      </c>
      <c r="E333" s="157" t="s">
        <v>19</v>
      </c>
      <c r="F333" s="158" t="s">
        <v>794</v>
      </c>
      <c r="H333" s="159">
        <v>2</v>
      </c>
      <c r="I333" s="160"/>
      <c r="L333" s="156"/>
      <c r="M333" s="161"/>
      <c r="T333" s="162"/>
      <c r="AT333" s="157" t="s">
        <v>157</v>
      </c>
      <c r="AU333" s="157" t="s">
        <v>83</v>
      </c>
      <c r="AV333" s="13" t="s">
        <v>83</v>
      </c>
      <c r="AW333" s="13" t="s">
        <v>35</v>
      </c>
      <c r="AX333" s="13" t="s">
        <v>74</v>
      </c>
      <c r="AY333" s="157" t="s">
        <v>146</v>
      </c>
    </row>
    <row r="334" spans="2:65" s="13" customFormat="1" ht="11.25">
      <c r="B334" s="156"/>
      <c r="D334" s="150" t="s">
        <v>157</v>
      </c>
      <c r="E334" s="157" t="s">
        <v>19</v>
      </c>
      <c r="F334" s="158" t="s">
        <v>795</v>
      </c>
      <c r="H334" s="159">
        <v>2</v>
      </c>
      <c r="I334" s="160"/>
      <c r="L334" s="156"/>
      <c r="M334" s="161"/>
      <c r="T334" s="162"/>
      <c r="AT334" s="157" t="s">
        <v>157</v>
      </c>
      <c r="AU334" s="157" t="s">
        <v>83</v>
      </c>
      <c r="AV334" s="13" t="s">
        <v>83</v>
      </c>
      <c r="AW334" s="13" t="s">
        <v>35</v>
      </c>
      <c r="AX334" s="13" t="s">
        <v>74</v>
      </c>
      <c r="AY334" s="157" t="s">
        <v>146</v>
      </c>
    </row>
    <row r="335" spans="2:65" s="13" customFormat="1" ht="11.25">
      <c r="B335" s="156"/>
      <c r="D335" s="150" t="s">
        <v>157</v>
      </c>
      <c r="E335" s="157" t="s">
        <v>19</v>
      </c>
      <c r="F335" s="158" t="s">
        <v>796</v>
      </c>
      <c r="H335" s="159">
        <v>2</v>
      </c>
      <c r="I335" s="160"/>
      <c r="L335" s="156"/>
      <c r="M335" s="161"/>
      <c r="T335" s="162"/>
      <c r="AT335" s="157" t="s">
        <v>157</v>
      </c>
      <c r="AU335" s="157" t="s">
        <v>83</v>
      </c>
      <c r="AV335" s="13" t="s">
        <v>83</v>
      </c>
      <c r="AW335" s="13" t="s">
        <v>35</v>
      </c>
      <c r="AX335" s="13" t="s">
        <v>74</v>
      </c>
      <c r="AY335" s="157" t="s">
        <v>146</v>
      </c>
    </row>
    <row r="336" spans="2:65" s="13" customFormat="1" ht="11.25">
      <c r="B336" s="156"/>
      <c r="D336" s="150" t="s">
        <v>157</v>
      </c>
      <c r="E336" s="157" t="s">
        <v>19</v>
      </c>
      <c r="F336" s="158" t="s">
        <v>797</v>
      </c>
      <c r="H336" s="159">
        <v>2</v>
      </c>
      <c r="I336" s="160"/>
      <c r="L336" s="156"/>
      <c r="M336" s="161"/>
      <c r="T336" s="162"/>
      <c r="AT336" s="157" t="s">
        <v>157</v>
      </c>
      <c r="AU336" s="157" t="s">
        <v>83</v>
      </c>
      <c r="AV336" s="13" t="s">
        <v>83</v>
      </c>
      <c r="AW336" s="13" t="s">
        <v>35</v>
      </c>
      <c r="AX336" s="13" t="s">
        <v>74</v>
      </c>
      <c r="AY336" s="157" t="s">
        <v>146</v>
      </c>
    </row>
    <row r="337" spans="2:65" s="13" customFormat="1" ht="11.25">
      <c r="B337" s="156"/>
      <c r="D337" s="150" t="s">
        <v>157</v>
      </c>
      <c r="E337" s="157" t="s">
        <v>19</v>
      </c>
      <c r="F337" s="158" t="s">
        <v>798</v>
      </c>
      <c r="H337" s="159">
        <v>1</v>
      </c>
      <c r="I337" s="160"/>
      <c r="L337" s="156"/>
      <c r="M337" s="161"/>
      <c r="T337" s="162"/>
      <c r="AT337" s="157" t="s">
        <v>157</v>
      </c>
      <c r="AU337" s="157" t="s">
        <v>83</v>
      </c>
      <c r="AV337" s="13" t="s">
        <v>83</v>
      </c>
      <c r="AW337" s="13" t="s">
        <v>35</v>
      </c>
      <c r="AX337" s="13" t="s">
        <v>74</v>
      </c>
      <c r="AY337" s="157" t="s">
        <v>146</v>
      </c>
    </row>
    <row r="338" spans="2:65" s="13" customFormat="1" ht="11.25">
      <c r="B338" s="156"/>
      <c r="D338" s="150" t="s">
        <v>157</v>
      </c>
      <c r="E338" s="157" t="s">
        <v>19</v>
      </c>
      <c r="F338" s="158" t="s">
        <v>799</v>
      </c>
      <c r="H338" s="159">
        <v>1</v>
      </c>
      <c r="I338" s="160"/>
      <c r="L338" s="156"/>
      <c r="M338" s="161"/>
      <c r="T338" s="162"/>
      <c r="AT338" s="157" t="s">
        <v>157</v>
      </c>
      <c r="AU338" s="157" t="s">
        <v>83</v>
      </c>
      <c r="AV338" s="13" t="s">
        <v>83</v>
      </c>
      <c r="AW338" s="13" t="s">
        <v>35</v>
      </c>
      <c r="AX338" s="13" t="s">
        <v>74</v>
      </c>
      <c r="AY338" s="157" t="s">
        <v>146</v>
      </c>
    </row>
    <row r="339" spans="2:65" s="14" customFormat="1" ht="11.25">
      <c r="B339" s="163"/>
      <c r="D339" s="150" t="s">
        <v>157</v>
      </c>
      <c r="E339" s="164" t="s">
        <v>19</v>
      </c>
      <c r="F339" s="165" t="s">
        <v>160</v>
      </c>
      <c r="H339" s="166">
        <v>15</v>
      </c>
      <c r="I339" s="167"/>
      <c r="L339" s="163"/>
      <c r="M339" s="168"/>
      <c r="T339" s="169"/>
      <c r="AT339" s="164" t="s">
        <v>157</v>
      </c>
      <c r="AU339" s="164" t="s">
        <v>83</v>
      </c>
      <c r="AV339" s="14" t="s">
        <v>153</v>
      </c>
      <c r="AW339" s="14" t="s">
        <v>35</v>
      </c>
      <c r="AX339" s="14" t="s">
        <v>81</v>
      </c>
      <c r="AY339" s="164" t="s">
        <v>146</v>
      </c>
    </row>
    <row r="340" spans="2:65" s="1" customFormat="1" ht="24.2" customHeight="1">
      <c r="B340" s="33"/>
      <c r="C340" s="132" t="s">
        <v>395</v>
      </c>
      <c r="D340" s="132" t="s">
        <v>148</v>
      </c>
      <c r="E340" s="133" t="s">
        <v>800</v>
      </c>
      <c r="F340" s="134" t="s">
        <v>801</v>
      </c>
      <c r="G340" s="135" t="s">
        <v>151</v>
      </c>
      <c r="H340" s="136">
        <v>1.7190000000000001</v>
      </c>
      <c r="I340" s="137"/>
      <c r="J340" s="138">
        <f>ROUND(I340*H340,2)</f>
        <v>0</v>
      </c>
      <c r="K340" s="134" t="s">
        <v>152</v>
      </c>
      <c r="L340" s="33"/>
      <c r="M340" s="139" t="s">
        <v>19</v>
      </c>
      <c r="N340" s="140" t="s">
        <v>45</v>
      </c>
      <c r="P340" s="141">
        <f>O340*H340</f>
        <v>0</v>
      </c>
      <c r="Q340" s="141">
        <v>2.3010199999999998</v>
      </c>
      <c r="R340" s="141">
        <f>Q340*H340</f>
        <v>3.9554533799999998</v>
      </c>
      <c r="S340" s="141">
        <v>0</v>
      </c>
      <c r="T340" s="142">
        <f>S340*H340</f>
        <v>0</v>
      </c>
      <c r="AR340" s="143" t="s">
        <v>153</v>
      </c>
      <c r="AT340" s="143" t="s">
        <v>148</v>
      </c>
      <c r="AU340" s="143" t="s">
        <v>83</v>
      </c>
      <c r="AY340" s="18" t="s">
        <v>146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8" t="s">
        <v>81</v>
      </c>
      <c r="BK340" s="144">
        <f>ROUND(I340*H340,2)</f>
        <v>0</v>
      </c>
      <c r="BL340" s="18" t="s">
        <v>153</v>
      </c>
      <c r="BM340" s="143" t="s">
        <v>802</v>
      </c>
    </row>
    <row r="341" spans="2:65" s="1" customFormat="1" ht="11.25">
      <c r="B341" s="33"/>
      <c r="D341" s="145" t="s">
        <v>155</v>
      </c>
      <c r="F341" s="146" t="s">
        <v>803</v>
      </c>
      <c r="I341" s="147"/>
      <c r="L341" s="33"/>
      <c r="M341" s="148"/>
      <c r="T341" s="54"/>
      <c r="AT341" s="18" t="s">
        <v>155</v>
      </c>
      <c r="AU341" s="18" t="s">
        <v>83</v>
      </c>
    </row>
    <row r="342" spans="2:65" s="1" customFormat="1" ht="29.25">
      <c r="B342" s="33"/>
      <c r="D342" s="150" t="s">
        <v>195</v>
      </c>
      <c r="F342" s="170" t="s">
        <v>196</v>
      </c>
      <c r="I342" s="147"/>
      <c r="L342" s="33"/>
      <c r="M342" s="148"/>
      <c r="T342" s="54"/>
      <c r="AT342" s="18" t="s">
        <v>195</v>
      </c>
      <c r="AU342" s="18" t="s">
        <v>83</v>
      </c>
    </row>
    <row r="343" spans="2:65" s="12" customFormat="1" ht="11.25">
      <c r="B343" s="149"/>
      <c r="D343" s="150" t="s">
        <v>157</v>
      </c>
      <c r="E343" s="151" t="s">
        <v>19</v>
      </c>
      <c r="F343" s="152" t="s">
        <v>158</v>
      </c>
      <c r="H343" s="151" t="s">
        <v>19</v>
      </c>
      <c r="I343" s="153"/>
      <c r="L343" s="149"/>
      <c r="M343" s="154"/>
      <c r="T343" s="155"/>
      <c r="AT343" s="151" t="s">
        <v>157</v>
      </c>
      <c r="AU343" s="151" t="s">
        <v>83</v>
      </c>
      <c r="AV343" s="12" t="s">
        <v>81</v>
      </c>
      <c r="AW343" s="12" t="s">
        <v>35</v>
      </c>
      <c r="AX343" s="12" t="s">
        <v>74</v>
      </c>
      <c r="AY343" s="151" t="s">
        <v>146</v>
      </c>
    </row>
    <row r="344" spans="2:65" s="13" customFormat="1" ht="11.25">
      <c r="B344" s="156"/>
      <c r="D344" s="150" t="s">
        <v>157</v>
      </c>
      <c r="E344" s="157" t="s">
        <v>19</v>
      </c>
      <c r="F344" s="158" t="s">
        <v>197</v>
      </c>
      <c r="H344" s="159">
        <v>0.27800000000000002</v>
      </c>
      <c r="I344" s="160"/>
      <c r="L344" s="156"/>
      <c r="M344" s="161"/>
      <c r="T344" s="162"/>
      <c r="AT344" s="157" t="s">
        <v>157</v>
      </c>
      <c r="AU344" s="157" t="s">
        <v>83</v>
      </c>
      <c r="AV344" s="13" t="s">
        <v>83</v>
      </c>
      <c r="AW344" s="13" t="s">
        <v>35</v>
      </c>
      <c r="AX344" s="13" t="s">
        <v>74</v>
      </c>
      <c r="AY344" s="157" t="s">
        <v>146</v>
      </c>
    </row>
    <row r="345" spans="2:65" s="13" customFormat="1" ht="11.25">
      <c r="B345" s="156"/>
      <c r="D345" s="150" t="s">
        <v>157</v>
      </c>
      <c r="E345" s="157" t="s">
        <v>19</v>
      </c>
      <c r="F345" s="158" t="s">
        <v>198</v>
      </c>
      <c r="H345" s="159">
        <v>0.55100000000000005</v>
      </c>
      <c r="I345" s="160"/>
      <c r="L345" s="156"/>
      <c r="M345" s="161"/>
      <c r="T345" s="162"/>
      <c r="AT345" s="157" t="s">
        <v>157</v>
      </c>
      <c r="AU345" s="157" t="s">
        <v>83</v>
      </c>
      <c r="AV345" s="13" t="s">
        <v>83</v>
      </c>
      <c r="AW345" s="13" t="s">
        <v>35</v>
      </c>
      <c r="AX345" s="13" t="s">
        <v>74</v>
      </c>
      <c r="AY345" s="157" t="s">
        <v>146</v>
      </c>
    </row>
    <row r="346" spans="2:65" s="13" customFormat="1" ht="11.25">
      <c r="B346" s="156"/>
      <c r="D346" s="150" t="s">
        <v>157</v>
      </c>
      <c r="E346" s="157" t="s">
        <v>19</v>
      </c>
      <c r="F346" s="158" t="s">
        <v>206</v>
      </c>
      <c r="H346" s="159">
        <v>0.33300000000000002</v>
      </c>
      <c r="I346" s="160"/>
      <c r="L346" s="156"/>
      <c r="M346" s="161"/>
      <c r="T346" s="162"/>
      <c r="AT346" s="157" t="s">
        <v>157</v>
      </c>
      <c r="AU346" s="157" t="s">
        <v>83</v>
      </c>
      <c r="AV346" s="13" t="s">
        <v>83</v>
      </c>
      <c r="AW346" s="13" t="s">
        <v>35</v>
      </c>
      <c r="AX346" s="13" t="s">
        <v>74</v>
      </c>
      <c r="AY346" s="157" t="s">
        <v>146</v>
      </c>
    </row>
    <row r="347" spans="2:65" s="13" customFormat="1" ht="11.25">
      <c r="B347" s="156"/>
      <c r="D347" s="150" t="s">
        <v>157</v>
      </c>
      <c r="E347" s="157" t="s">
        <v>19</v>
      </c>
      <c r="F347" s="158" t="s">
        <v>199</v>
      </c>
      <c r="H347" s="159">
        <v>0.55700000000000005</v>
      </c>
      <c r="I347" s="160"/>
      <c r="L347" s="156"/>
      <c r="M347" s="161"/>
      <c r="T347" s="162"/>
      <c r="AT347" s="157" t="s">
        <v>157</v>
      </c>
      <c r="AU347" s="157" t="s">
        <v>83</v>
      </c>
      <c r="AV347" s="13" t="s">
        <v>83</v>
      </c>
      <c r="AW347" s="13" t="s">
        <v>35</v>
      </c>
      <c r="AX347" s="13" t="s">
        <v>74</v>
      </c>
      <c r="AY347" s="157" t="s">
        <v>146</v>
      </c>
    </row>
    <row r="348" spans="2:65" s="14" customFormat="1" ht="11.25">
      <c r="B348" s="163"/>
      <c r="D348" s="150" t="s">
        <v>157</v>
      </c>
      <c r="E348" s="164" t="s">
        <v>19</v>
      </c>
      <c r="F348" s="165" t="s">
        <v>160</v>
      </c>
      <c r="H348" s="166">
        <v>1.7190000000000001</v>
      </c>
      <c r="I348" s="167"/>
      <c r="L348" s="163"/>
      <c r="M348" s="168"/>
      <c r="T348" s="169"/>
      <c r="AT348" s="164" t="s">
        <v>157</v>
      </c>
      <c r="AU348" s="164" t="s">
        <v>83</v>
      </c>
      <c r="AV348" s="14" t="s">
        <v>153</v>
      </c>
      <c r="AW348" s="14" t="s">
        <v>35</v>
      </c>
      <c r="AX348" s="14" t="s">
        <v>81</v>
      </c>
      <c r="AY348" s="164" t="s">
        <v>146</v>
      </c>
    </row>
    <row r="349" spans="2:65" s="1" customFormat="1" ht="21.75" customHeight="1">
      <c r="B349" s="33"/>
      <c r="C349" s="132" t="s">
        <v>402</v>
      </c>
      <c r="D349" s="132" t="s">
        <v>148</v>
      </c>
      <c r="E349" s="133" t="s">
        <v>804</v>
      </c>
      <c r="F349" s="134" t="s">
        <v>805</v>
      </c>
      <c r="G349" s="135" t="s">
        <v>151</v>
      </c>
      <c r="H349" s="136">
        <v>1.7190000000000001</v>
      </c>
      <c r="I349" s="137"/>
      <c r="J349" s="138">
        <f>ROUND(I349*H349,2)</f>
        <v>0</v>
      </c>
      <c r="K349" s="134" t="s">
        <v>19</v>
      </c>
      <c r="L349" s="33"/>
      <c r="M349" s="139" t="s">
        <v>19</v>
      </c>
      <c r="N349" s="140" t="s">
        <v>45</v>
      </c>
      <c r="P349" s="141">
        <f>O349*H349</f>
        <v>0</v>
      </c>
      <c r="Q349" s="141">
        <v>1.4999999999999999E-2</v>
      </c>
      <c r="R349" s="141">
        <f>Q349*H349</f>
        <v>2.5784999999999999E-2</v>
      </c>
      <c r="S349" s="141">
        <v>0</v>
      </c>
      <c r="T349" s="142">
        <f>S349*H349</f>
        <v>0</v>
      </c>
      <c r="AR349" s="143" t="s">
        <v>153</v>
      </c>
      <c r="AT349" s="143" t="s">
        <v>148</v>
      </c>
      <c r="AU349" s="143" t="s">
        <v>83</v>
      </c>
      <c r="AY349" s="18" t="s">
        <v>146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8" t="s">
        <v>81</v>
      </c>
      <c r="BK349" s="144">
        <f>ROUND(I349*H349,2)</f>
        <v>0</v>
      </c>
      <c r="BL349" s="18" t="s">
        <v>153</v>
      </c>
      <c r="BM349" s="143" t="s">
        <v>806</v>
      </c>
    </row>
    <row r="350" spans="2:65" s="13" customFormat="1" ht="11.25">
      <c r="B350" s="156"/>
      <c r="D350" s="150" t="s">
        <v>157</v>
      </c>
      <c r="E350" s="157" t="s">
        <v>19</v>
      </c>
      <c r="F350" s="158" t="s">
        <v>807</v>
      </c>
      <c r="H350" s="159">
        <v>1.7190000000000001</v>
      </c>
      <c r="I350" s="160"/>
      <c r="L350" s="156"/>
      <c r="M350" s="161"/>
      <c r="T350" s="162"/>
      <c r="AT350" s="157" t="s">
        <v>157</v>
      </c>
      <c r="AU350" s="157" t="s">
        <v>83</v>
      </c>
      <c r="AV350" s="13" t="s">
        <v>83</v>
      </c>
      <c r="AW350" s="13" t="s">
        <v>35</v>
      </c>
      <c r="AX350" s="13" t="s">
        <v>74</v>
      </c>
      <c r="AY350" s="157" t="s">
        <v>146</v>
      </c>
    </row>
    <row r="351" spans="2:65" s="14" customFormat="1" ht="11.25">
      <c r="B351" s="163"/>
      <c r="D351" s="150" t="s">
        <v>157</v>
      </c>
      <c r="E351" s="164" t="s">
        <v>19</v>
      </c>
      <c r="F351" s="165" t="s">
        <v>160</v>
      </c>
      <c r="H351" s="166">
        <v>1.7190000000000001</v>
      </c>
      <c r="I351" s="167"/>
      <c r="L351" s="163"/>
      <c r="M351" s="168"/>
      <c r="T351" s="169"/>
      <c r="AT351" s="164" t="s">
        <v>157</v>
      </c>
      <c r="AU351" s="164" t="s">
        <v>83</v>
      </c>
      <c r="AV351" s="14" t="s">
        <v>153</v>
      </c>
      <c r="AW351" s="14" t="s">
        <v>35</v>
      </c>
      <c r="AX351" s="14" t="s">
        <v>81</v>
      </c>
      <c r="AY351" s="164" t="s">
        <v>146</v>
      </c>
    </row>
    <row r="352" spans="2:65" s="1" customFormat="1" ht="21.75" customHeight="1">
      <c r="B352" s="33"/>
      <c r="C352" s="132" t="s">
        <v>407</v>
      </c>
      <c r="D352" s="132" t="s">
        <v>148</v>
      </c>
      <c r="E352" s="133" t="s">
        <v>808</v>
      </c>
      <c r="F352" s="134" t="s">
        <v>809</v>
      </c>
      <c r="G352" s="135" t="s">
        <v>151</v>
      </c>
      <c r="H352" s="136">
        <v>2.1480000000000001</v>
      </c>
      <c r="I352" s="137"/>
      <c r="J352" s="138">
        <f>ROUND(I352*H352,2)</f>
        <v>0</v>
      </c>
      <c r="K352" s="134" t="s">
        <v>152</v>
      </c>
      <c r="L352" s="33"/>
      <c r="M352" s="139" t="s">
        <v>19</v>
      </c>
      <c r="N352" s="140" t="s">
        <v>45</v>
      </c>
      <c r="P352" s="141">
        <f>O352*H352</f>
        <v>0</v>
      </c>
      <c r="Q352" s="141">
        <v>2.5018699999999998</v>
      </c>
      <c r="R352" s="141">
        <f>Q352*H352</f>
        <v>5.3740167599999999</v>
      </c>
      <c r="S352" s="141">
        <v>0</v>
      </c>
      <c r="T352" s="142">
        <f>S352*H352</f>
        <v>0</v>
      </c>
      <c r="AR352" s="143" t="s">
        <v>153</v>
      </c>
      <c r="AT352" s="143" t="s">
        <v>148</v>
      </c>
      <c r="AU352" s="143" t="s">
        <v>83</v>
      </c>
      <c r="AY352" s="18" t="s">
        <v>146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8" t="s">
        <v>81</v>
      </c>
      <c r="BK352" s="144">
        <f>ROUND(I352*H352,2)</f>
        <v>0</v>
      </c>
      <c r="BL352" s="18" t="s">
        <v>153</v>
      </c>
      <c r="BM352" s="143" t="s">
        <v>810</v>
      </c>
    </row>
    <row r="353" spans="2:65" s="1" customFormat="1" ht="11.25">
      <c r="B353" s="33"/>
      <c r="D353" s="145" t="s">
        <v>155</v>
      </c>
      <c r="F353" s="146" t="s">
        <v>811</v>
      </c>
      <c r="I353" s="147"/>
      <c r="L353" s="33"/>
      <c r="M353" s="148"/>
      <c r="T353" s="54"/>
      <c r="AT353" s="18" t="s">
        <v>155</v>
      </c>
      <c r="AU353" s="18" t="s">
        <v>83</v>
      </c>
    </row>
    <row r="354" spans="2:65" s="12" customFormat="1" ht="11.25">
      <c r="B354" s="149"/>
      <c r="D354" s="150" t="s">
        <v>157</v>
      </c>
      <c r="E354" s="151" t="s">
        <v>19</v>
      </c>
      <c r="F354" s="152" t="s">
        <v>639</v>
      </c>
      <c r="H354" s="151" t="s">
        <v>19</v>
      </c>
      <c r="I354" s="153"/>
      <c r="L354" s="149"/>
      <c r="M354" s="154"/>
      <c r="T354" s="155"/>
      <c r="AT354" s="151" t="s">
        <v>157</v>
      </c>
      <c r="AU354" s="151" t="s">
        <v>83</v>
      </c>
      <c r="AV354" s="12" t="s">
        <v>81</v>
      </c>
      <c r="AW354" s="12" t="s">
        <v>35</v>
      </c>
      <c r="AX354" s="12" t="s">
        <v>74</v>
      </c>
      <c r="AY354" s="151" t="s">
        <v>146</v>
      </c>
    </row>
    <row r="355" spans="2:65" s="13" customFormat="1" ht="11.25">
      <c r="B355" s="156"/>
      <c r="D355" s="150" t="s">
        <v>157</v>
      </c>
      <c r="E355" s="157" t="s">
        <v>19</v>
      </c>
      <c r="F355" s="158" t="s">
        <v>812</v>
      </c>
      <c r="H355" s="159">
        <v>1.0740000000000001</v>
      </c>
      <c r="I355" s="160"/>
      <c r="L355" s="156"/>
      <c r="M355" s="161"/>
      <c r="T355" s="162"/>
      <c r="AT355" s="157" t="s">
        <v>157</v>
      </c>
      <c r="AU355" s="157" t="s">
        <v>83</v>
      </c>
      <c r="AV355" s="13" t="s">
        <v>83</v>
      </c>
      <c r="AW355" s="13" t="s">
        <v>35</v>
      </c>
      <c r="AX355" s="13" t="s">
        <v>74</v>
      </c>
      <c r="AY355" s="157" t="s">
        <v>146</v>
      </c>
    </row>
    <row r="356" spans="2:65" s="13" customFormat="1" ht="11.25">
      <c r="B356" s="156"/>
      <c r="D356" s="150" t="s">
        <v>157</v>
      </c>
      <c r="E356" s="157" t="s">
        <v>19</v>
      </c>
      <c r="F356" s="158" t="s">
        <v>813</v>
      </c>
      <c r="H356" s="159">
        <v>1.0740000000000001</v>
      </c>
      <c r="I356" s="160"/>
      <c r="L356" s="156"/>
      <c r="M356" s="161"/>
      <c r="T356" s="162"/>
      <c r="AT356" s="157" t="s">
        <v>157</v>
      </c>
      <c r="AU356" s="157" t="s">
        <v>83</v>
      </c>
      <c r="AV356" s="13" t="s">
        <v>83</v>
      </c>
      <c r="AW356" s="13" t="s">
        <v>35</v>
      </c>
      <c r="AX356" s="13" t="s">
        <v>74</v>
      </c>
      <c r="AY356" s="157" t="s">
        <v>146</v>
      </c>
    </row>
    <row r="357" spans="2:65" s="14" customFormat="1" ht="11.25">
      <c r="B357" s="163"/>
      <c r="D357" s="150" t="s">
        <v>157</v>
      </c>
      <c r="E357" s="164" t="s">
        <v>19</v>
      </c>
      <c r="F357" s="165" t="s">
        <v>160</v>
      </c>
      <c r="H357" s="166">
        <v>2.1480000000000001</v>
      </c>
      <c r="I357" s="167"/>
      <c r="L357" s="163"/>
      <c r="M357" s="168"/>
      <c r="T357" s="169"/>
      <c r="AT357" s="164" t="s">
        <v>157</v>
      </c>
      <c r="AU357" s="164" t="s">
        <v>83</v>
      </c>
      <c r="AV357" s="14" t="s">
        <v>153</v>
      </c>
      <c r="AW357" s="14" t="s">
        <v>35</v>
      </c>
      <c r="AX357" s="14" t="s">
        <v>81</v>
      </c>
      <c r="AY357" s="164" t="s">
        <v>146</v>
      </c>
    </row>
    <row r="358" spans="2:65" s="1" customFormat="1" ht="24.2" customHeight="1">
      <c r="B358" s="33"/>
      <c r="C358" s="132" t="s">
        <v>412</v>
      </c>
      <c r="D358" s="132" t="s">
        <v>148</v>
      </c>
      <c r="E358" s="133" t="s">
        <v>814</v>
      </c>
      <c r="F358" s="134" t="s">
        <v>815</v>
      </c>
      <c r="G358" s="135" t="s">
        <v>151</v>
      </c>
      <c r="H358" s="136">
        <v>2.1480000000000001</v>
      </c>
      <c r="I358" s="137"/>
      <c r="J358" s="138">
        <f>ROUND(I358*H358,2)</f>
        <v>0</v>
      </c>
      <c r="K358" s="134" t="s">
        <v>152</v>
      </c>
      <c r="L358" s="33"/>
      <c r="M358" s="139" t="s">
        <v>19</v>
      </c>
      <c r="N358" s="140" t="s">
        <v>45</v>
      </c>
      <c r="P358" s="141">
        <f>O358*H358</f>
        <v>0</v>
      </c>
      <c r="Q358" s="141">
        <v>0</v>
      </c>
      <c r="R358" s="141">
        <f>Q358*H358</f>
        <v>0</v>
      </c>
      <c r="S358" s="141">
        <v>0</v>
      </c>
      <c r="T358" s="142">
        <f>S358*H358</f>
        <v>0</v>
      </c>
      <c r="AR358" s="143" t="s">
        <v>153</v>
      </c>
      <c r="AT358" s="143" t="s">
        <v>148</v>
      </c>
      <c r="AU358" s="143" t="s">
        <v>83</v>
      </c>
      <c r="AY358" s="18" t="s">
        <v>146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8" t="s">
        <v>81</v>
      </c>
      <c r="BK358" s="144">
        <f>ROUND(I358*H358,2)</f>
        <v>0</v>
      </c>
      <c r="BL358" s="18" t="s">
        <v>153</v>
      </c>
      <c r="BM358" s="143" t="s">
        <v>816</v>
      </c>
    </row>
    <row r="359" spans="2:65" s="1" customFormat="1" ht="11.25">
      <c r="B359" s="33"/>
      <c r="D359" s="145" t="s">
        <v>155</v>
      </c>
      <c r="F359" s="146" t="s">
        <v>817</v>
      </c>
      <c r="I359" s="147"/>
      <c r="L359" s="33"/>
      <c r="M359" s="148"/>
      <c r="T359" s="54"/>
      <c r="AT359" s="18" t="s">
        <v>155</v>
      </c>
      <c r="AU359" s="18" t="s">
        <v>83</v>
      </c>
    </row>
    <row r="360" spans="2:65" s="1" customFormat="1" ht="16.5" customHeight="1">
      <c r="B360" s="33"/>
      <c r="C360" s="132" t="s">
        <v>417</v>
      </c>
      <c r="D360" s="132" t="s">
        <v>148</v>
      </c>
      <c r="E360" s="133" t="s">
        <v>818</v>
      </c>
      <c r="F360" s="134" t="s">
        <v>819</v>
      </c>
      <c r="G360" s="135" t="s">
        <v>387</v>
      </c>
      <c r="H360" s="136">
        <v>0.124</v>
      </c>
      <c r="I360" s="137"/>
      <c r="J360" s="138">
        <f>ROUND(I360*H360,2)</f>
        <v>0</v>
      </c>
      <c r="K360" s="134" t="s">
        <v>152</v>
      </c>
      <c r="L360" s="33"/>
      <c r="M360" s="139" t="s">
        <v>19</v>
      </c>
      <c r="N360" s="140" t="s">
        <v>45</v>
      </c>
      <c r="P360" s="141">
        <f>O360*H360</f>
        <v>0</v>
      </c>
      <c r="Q360" s="141">
        <v>1.06277</v>
      </c>
      <c r="R360" s="141">
        <f>Q360*H360</f>
        <v>0.13178348000000001</v>
      </c>
      <c r="S360" s="141">
        <v>0</v>
      </c>
      <c r="T360" s="142">
        <f>S360*H360</f>
        <v>0</v>
      </c>
      <c r="AR360" s="143" t="s">
        <v>153</v>
      </c>
      <c r="AT360" s="143" t="s">
        <v>148</v>
      </c>
      <c r="AU360" s="143" t="s">
        <v>83</v>
      </c>
      <c r="AY360" s="18" t="s">
        <v>146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8" t="s">
        <v>81</v>
      </c>
      <c r="BK360" s="144">
        <f>ROUND(I360*H360,2)</f>
        <v>0</v>
      </c>
      <c r="BL360" s="18" t="s">
        <v>153</v>
      </c>
      <c r="BM360" s="143" t="s">
        <v>820</v>
      </c>
    </row>
    <row r="361" spans="2:65" s="1" customFormat="1" ht="11.25">
      <c r="B361" s="33"/>
      <c r="D361" s="145" t="s">
        <v>155</v>
      </c>
      <c r="F361" s="146" t="s">
        <v>821</v>
      </c>
      <c r="I361" s="147"/>
      <c r="L361" s="33"/>
      <c r="M361" s="148"/>
      <c r="T361" s="54"/>
      <c r="AT361" s="18" t="s">
        <v>155</v>
      </c>
      <c r="AU361" s="18" t="s">
        <v>83</v>
      </c>
    </row>
    <row r="362" spans="2:65" s="12" customFormat="1" ht="11.25">
      <c r="B362" s="149"/>
      <c r="D362" s="150" t="s">
        <v>157</v>
      </c>
      <c r="E362" s="151" t="s">
        <v>19</v>
      </c>
      <c r="F362" s="152" t="s">
        <v>822</v>
      </c>
      <c r="H362" s="151" t="s">
        <v>19</v>
      </c>
      <c r="I362" s="153"/>
      <c r="L362" s="149"/>
      <c r="M362" s="154"/>
      <c r="T362" s="155"/>
      <c r="AT362" s="151" t="s">
        <v>157</v>
      </c>
      <c r="AU362" s="151" t="s">
        <v>83</v>
      </c>
      <c r="AV362" s="12" t="s">
        <v>81</v>
      </c>
      <c r="AW362" s="12" t="s">
        <v>35</v>
      </c>
      <c r="AX362" s="12" t="s">
        <v>74</v>
      </c>
      <c r="AY362" s="151" t="s">
        <v>146</v>
      </c>
    </row>
    <row r="363" spans="2:65" s="13" customFormat="1" ht="11.25">
      <c r="B363" s="156"/>
      <c r="D363" s="150" t="s">
        <v>157</v>
      </c>
      <c r="E363" s="157" t="s">
        <v>19</v>
      </c>
      <c r="F363" s="158" t="s">
        <v>823</v>
      </c>
      <c r="H363" s="159">
        <v>5.3999999999999999E-2</v>
      </c>
      <c r="I363" s="160"/>
      <c r="L363" s="156"/>
      <c r="M363" s="161"/>
      <c r="T363" s="162"/>
      <c r="AT363" s="157" t="s">
        <v>157</v>
      </c>
      <c r="AU363" s="157" t="s">
        <v>83</v>
      </c>
      <c r="AV363" s="13" t="s">
        <v>83</v>
      </c>
      <c r="AW363" s="13" t="s">
        <v>35</v>
      </c>
      <c r="AX363" s="13" t="s">
        <v>74</v>
      </c>
      <c r="AY363" s="157" t="s">
        <v>146</v>
      </c>
    </row>
    <row r="364" spans="2:65" s="13" customFormat="1" ht="11.25">
      <c r="B364" s="156"/>
      <c r="D364" s="150" t="s">
        <v>157</v>
      </c>
      <c r="E364" s="157" t="s">
        <v>19</v>
      </c>
      <c r="F364" s="158" t="s">
        <v>824</v>
      </c>
      <c r="H364" s="159">
        <v>5.3999999999999999E-2</v>
      </c>
      <c r="I364" s="160"/>
      <c r="L364" s="156"/>
      <c r="M364" s="161"/>
      <c r="T364" s="162"/>
      <c r="AT364" s="157" t="s">
        <v>157</v>
      </c>
      <c r="AU364" s="157" t="s">
        <v>83</v>
      </c>
      <c r="AV364" s="13" t="s">
        <v>83</v>
      </c>
      <c r="AW364" s="13" t="s">
        <v>35</v>
      </c>
      <c r="AX364" s="13" t="s">
        <v>74</v>
      </c>
      <c r="AY364" s="157" t="s">
        <v>146</v>
      </c>
    </row>
    <row r="365" spans="2:65" s="15" customFormat="1" ht="11.25">
      <c r="B365" s="171"/>
      <c r="D365" s="150" t="s">
        <v>157</v>
      </c>
      <c r="E365" s="172" t="s">
        <v>19</v>
      </c>
      <c r="F365" s="173" t="s">
        <v>500</v>
      </c>
      <c r="H365" s="174">
        <v>0.108</v>
      </c>
      <c r="I365" s="175"/>
      <c r="L365" s="171"/>
      <c r="M365" s="176"/>
      <c r="T365" s="177"/>
      <c r="AT365" s="172" t="s">
        <v>157</v>
      </c>
      <c r="AU365" s="172" t="s">
        <v>83</v>
      </c>
      <c r="AV365" s="15" t="s">
        <v>167</v>
      </c>
      <c r="AW365" s="15" t="s">
        <v>35</v>
      </c>
      <c r="AX365" s="15" t="s">
        <v>74</v>
      </c>
      <c r="AY365" s="172" t="s">
        <v>146</v>
      </c>
    </row>
    <row r="366" spans="2:65" s="13" customFormat="1" ht="11.25">
      <c r="B366" s="156"/>
      <c r="D366" s="150" t="s">
        <v>157</v>
      </c>
      <c r="E366" s="157" t="s">
        <v>19</v>
      </c>
      <c r="F366" s="158" t="s">
        <v>825</v>
      </c>
      <c r="H366" s="159">
        <v>1.6E-2</v>
      </c>
      <c r="I366" s="160"/>
      <c r="L366" s="156"/>
      <c r="M366" s="161"/>
      <c r="T366" s="162"/>
      <c r="AT366" s="157" t="s">
        <v>157</v>
      </c>
      <c r="AU366" s="157" t="s">
        <v>83</v>
      </c>
      <c r="AV366" s="13" t="s">
        <v>83</v>
      </c>
      <c r="AW366" s="13" t="s">
        <v>35</v>
      </c>
      <c r="AX366" s="13" t="s">
        <v>74</v>
      </c>
      <c r="AY366" s="157" t="s">
        <v>146</v>
      </c>
    </row>
    <row r="367" spans="2:65" s="14" customFormat="1" ht="11.25">
      <c r="B367" s="163"/>
      <c r="D367" s="150" t="s">
        <v>157</v>
      </c>
      <c r="E367" s="164" t="s">
        <v>19</v>
      </c>
      <c r="F367" s="165" t="s">
        <v>160</v>
      </c>
      <c r="H367" s="166">
        <v>0.124</v>
      </c>
      <c r="I367" s="167"/>
      <c r="L367" s="163"/>
      <c r="M367" s="168"/>
      <c r="T367" s="169"/>
      <c r="AT367" s="164" t="s">
        <v>157</v>
      </c>
      <c r="AU367" s="164" t="s">
        <v>83</v>
      </c>
      <c r="AV367" s="14" t="s">
        <v>153</v>
      </c>
      <c r="AW367" s="14" t="s">
        <v>35</v>
      </c>
      <c r="AX367" s="14" t="s">
        <v>81</v>
      </c>
      <c r="AY367" s="164" t="s">
        <v>146</v>
      </c>
    </row>
    <row r="368" spans="2:65" s="1" customFormat="1" ht="24.2" customHeight="1">
      <c r="B368" s="33"/>
      <c r="C368" s="132" t="s">
        <v>430</v>
      </c>
      <c r="D368" s="132" t="s">
        <v>148</v>
      </c>
      <c r="E368" s="133" t="s">
        <v>826</v>
      </c>
      <c r="F368" s="134" t="s">
        <v>827</v>
      </c>
      <c r="G368" s="135" t="s">
        <v>229</v>
      </c>
      <c r="H368" s="136">
        <v>6.8</v>
      </c>
      <c r="I368" s="137"/>
      <c r="J368" s="138">
        <f>ROUND(I368*H368,2)</f>
        <v>0</v>
      </c>
      <c r="K368" s="134" t="s">
        <v>152</v>
      </c>
      <c r="L368" s="33"/>
      <c r="M368" s="139" t="s">
        <v>19</v>
      </c>
      <c r="N368" s="140" t="s">
        <v>45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153</v>
      </c>
      <c r="AT368" s="143" t="s">
        <v>148</v>
      </c>
      <c r="AU368" s="143" t="s">
        <v>83</v>
      </c>
      <c r="AY368" s="18" t="s">
        <v>146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8" t="s">
        <v>81</v>
      </c>
      <c r="BK368" s="144">
        <f>ROUND(I368*H368,2)</f>
        <v>0</v>
      </c>
      <c r="BL368" s="18" t="s">
        <v>153</v>
      </c>
      <c r="BM368" s="143" t="s">
        <v>828</v>
      </c>
    </row>
    <row r="369" spans="2:65" s="1" customFormat="1" ht="11.25">
      <c r="B369" s="33"/>
      <c r="D369" s="145" t="s">
        <v>155</v>
      </c>
      <c r="F369" s="146" t="s">
        <v>829</v>
      </c>
      <c r="I369" s="147"/>
      <c r="L369" s="33"/>
      <c r="M369" s="148"/>
      <c r="T369" s="54"/>
      <c r="AT369" s="18" t="s">
        <v>155</v>
      </c>
      <c r="AU369" s="18" t="s">
        <v>83</v>
      </c>
    </row>
    <row r="370" spans="2:65" s="12" customFormat="1" ht="11.25">
      <c r="B370" s="149"/>
      <c r="D370" s="150" t="s">
        <v>157</v>
      </c>
      <c r="E370" s="151" t="s">
        <v>19</v>
      </c>
      <c r="F370" s="152" t="s">
        <v>639</v>
      </c>
      <c r="H370" s="151" t="s">
        <v>19</v>
      </c>
      <c r="I370" s="153"/>
      <c r="L370" s="149"/>
      <c r="M370" s="154"/>
      <c r="T370" s="155"/>
      <c r="AT370" s="151" t="s">
        <v>157</v>
      </c>
      <c r="AU370" s="151" t="s">
        <v>83</v>
      </c>
      <c r="AV370" s="12" t="s">
        <v>81</v>
      </c>
      <c r="AW370" s="12" t="s">
        <v>35</v>
      </c>
      <c r="AX370" s="12" t="s">
        <v>74</v>
      </c>
      <c r="AY370" s="151" t="s">
        <v>146</v>
      </c>
    </row>
    <row r="371" spans="2:65" s="13" customFormat="1" ht="11.25">
      <c r="B371" s="156"/>
      <c r="D371" s="150" t="s">
        <v>157</v>
      </c>
      <c r="E371" s="157" t="s">
        <v>19</v>
      </c>
      <c r="F371" s="158" t="s">
        <v>830</v>
      </c>
      <c r="H371" s="159">
        <v>2.75</v>
      </c>
      <c r="I371" s="160"/>
      <c r="L371" s="156"/>
      <c r="M371" s="161"/>
      <c r="T371" s="162"/>
      <c r="AT371" s="157" t="s">
        <v>157</v>
      </c>
      <c r="AU371" s="157" t="s">
        <v>83</v>
      </c>
      <c r="AV371" s="13" t="s">
        <v>83</v>
      </c>
      <c r="AW371" s="13" t="s">
        <v>35</v>
      </c>
      <c r="AX371" s="13" t="s">
        <v>74</v>
      </c>
      <c r="AY371" s="157" t="s">
        <v>146</v>
      </c>
    </row>
    <row r="372" spans="2:65" s="13" customFormat="1" ht="11.25">
      <c r="B372" s="156"/>
      <c r="D372" s="150" t="s">
        <v>157</v>
      </c>
      <c r="E372" s="157" t="s">
        <v>19</v>
      </c>
      <c r="F372" s="158" t="s">
        <v>831</v>
      </c>
      <c r="H372" s="159">
        <v>0.9</v>
      </c>
      <c r="I372" s="160"/>
      <c r="L372" s="156"/>
      <c r="M372" s="161"/>
      <c r="T372" s="162"/>
      <c r="AT372" s="157" t="s">
        <v>157</v>
      </c>
      <c r="AU372" s="157" t="s">
        <v>83</v>
      </c>
      <c r="AV372" s="13" t="s">
        <v>83</v>
      </c>
      <c r="AW372" s="13" t="s">
        <v>35</v>
      </c>
      <c r="AX372" s="13" t="s">
        <v>74</v>
      </c>
      <c r="AY372" s="157" t="s">
        <v>146</v>
      </c>
    </row>
    <row r="373" spans="2:65" s="13" customFormat="1" ht="11.25">
      <c r="B373" s="156"/>
      <c r="D373" s="150" t="s">
        <v>157</v>
      </c>
      <c r="E373" s="157" t="s">
        <v>19</v>
      </c>
      <c r="F373" s="158" t="s">
        <v>832</v>
      </c>
      <c r="H373" s="159">
        <v>2.25</v>
      </c>
      <c r="I373" s="160"/>
      <c r="L373" s="156"/>
      <c r="M373" s="161"/>
      <c r="T373" s="162"/>
      <c r="AT373" s="157" t="s">
        <v>157</v>
      </c>
      <c r="AU373" s="157" t="s">
        <v>83</v>
      </c>
      <c r="AV373" s="13" t="s">
        <v>83</v>
      </c>
      <c r="AW373" s="13" t="s">
        <v>35</v>
      </c>
      <c r="AX373" s="13" t="s">
        <v>74</v>
      </c>
      <c r="AY373" s="157" t="s">
        <v>146</v>
      </c>
    </row>
    <row r="374" spans="2:65" s="13" customFormat="1" ht="11.25">
      <c r="B374" s="156"/>
      <c r="D374" s="150" t="s">
        <v>157</v>
      </c>
      <c r="E374" s="157" t="s">
        <v>19</v>
      </c>
      <c r="F374" s="158" t="s">
        <v>833</v>
      </c>
      <c r="H374" s="159">
        <v>0.9</v>
      </c>
      <c r="I374" s="160"/>
      <c r="L374" s="156"/>
      <c r="M374" s="161"/>
      <c r="T374" s="162"/>
      <c r="AT374" s="157" t="s">
        <v>157</v>
      </c>
      <c r="AU374" s="157" t="s">
        <v>83</v>
      </c>
      <c r="AV374" s="13" t="s">
        <v>83</v>
      </c>
      <c r="AW374" s="13" t="s">
        <v>35</v>
      </c>
      <c r="AX374" s="13" t="s">
        <v>74</v>
      </c>
      <c r="AY374" s="157" t="s">
        <v>146</v>
      </c>
    </row>
    <row r="375" spans="2:65" s="14" customFormat="1" ht="11.25">
      <c r="B375" s="163"/>
      <c r="D375" s="150" t="s">
        <v>157</v>
      </c>
      <c r="E375" s="164" t="s">
        <v>19</v>
      </c>
      <c r="F375" s="165" t="s">
        <v>160</v>
      </c>
      <c r="H375" s="166">
        <v>6.8</v>
      </c>
      <c r="I375" s="167"/>
      <c r="L375" s="163"/>
      <c r="M375" s="168"/>
      <c r="T375" s="169"/>
      <c r="AT375" s="164" t="s">
        <v>157</v>
      </c>
      <c r="AU375" s="164" t="s">
        <v>83</v>
      </c>
      <c r="AV375" s="14" t="s">
        <v>153</v>
      </c>
      <c r="AW375" s="14" t="s">
        <v>35</v>
      </c>
      <c r="AX375" s="14" t="s">
        <v>81</v>
      </c>
      <c r="AY375" s="164" t="s">
        <v>146</v>
      </c>
    </row>
    <row r="376" spans="2:65" s="1" customFormat="1" ht="24.2" customHeight="1">
      <c r="B376" s="33"/>
      <c r="C376" s="132" t="s">
        <v>443</v>
      </c>
      <c r="D376" s="132" t="s">
        <v>148</v>
      </c>
      <c r="E376" s="133" t="s">
        <v>834</v>
      </c>
      <c r="F376" s="134" t="s">
        <v>835</v>
      </c>
      <c r="G376" s="135" t="s">
        <v>303</v>
      </c>
      <c r="H376" s="136">
        <v>10</v>
      </c>
      <c r="I376" s="137"/>
      <c r="J376" s="138">
        <f>ROUND(I376*H376,2)</f>
        <v>0</v>
      </c>
      <c r="K376" s="134" t="s">
        <v>152</v>
      </c>
      <c r="L376" s="33"/>
      <c r="M376" s="139" t="s">
        <v>19</v>
      </c>
      <c r="N376" s="140" t="s">
        <v>45</v>
      </c>
      <c r="P376" s="141">
        <f>O376*H376</f>
        <v>0</v>
      </c>
      <c r="Q376" s="141">
        <v>4.8000000000000001E-4</v>
      </c>
      <c r="R376" s="141">
        <f>Q376*H376</f>
        <v>4.8000000000000004E-3</v>
      </c>
      <c r="S376" s="141">
        <v>0</v>
      </c>
      <c r="T376" s="142">
        <f>S376*H376</f>
        <v>0</v>
      </c>
      <c r="AR376" s="143" t="s">
        <v>153</v>
      </c>
      <c r="AT376" s="143" t="s">
        <v>148</v>
      </c>
      <c r="AU376" s="143" t="s">
        <v>83</v>
      </c>
      <c r="AY376" s="18" t="s">
        <v>146</v>
      </c>
      <c r="BE376" s="144">
        <f>IF(N376="základní",J376,0)</f>
        <v>0</v>
      </c>
      <c r="BF376" s="144">
        <f>IF(N376="snížená",J376,0)</f>
        <v>0</v>
      </c>
      <c r="BG376" s="144">
        <f>IF(N376="zákl. přenesená",J376,0)</f>
        <v>0</v>
      </c>
      <c r="BH376" s="144">
        <f>IF(N376="sníž. přenesená",J376,0)</f>
        <v>0</v>
      </c>
      <c r="BI376" s="144">
        <f>IF(N376="nulová",J376,0)</f>
        <v>0</v>
      </c>
      <c r="BJ376" s="18" t="s">
        <v>81</v>
      </c>
      <c r="BK376" s="144">
        <f>ROUND(I376*H376,2)</f>
        <v>0</v>
      </c>
      <c r="BL376" s="18" t="s">
        <v>153</v>
      </c>
      <c r="BM376" s="143" t="s">
        <v>836</v>
      </c>
    </row>
    <row r="377" spans="2:65" s="1" customFormat="1" ht="11.25">
      <c r="B377" s="33"/>
      <c r="D377" s="145" t="s">
        <v>155</v>
      </c>
      <c r="F377" s="146" t="s">
        <v>837</v>
      </c>
      <c r="I377" s="147"/>
      <c r="L377" s="33"/>
      <c r="M377" s="148"/>
      <c r="T377" s="54"/>
      <c r="AT377" s="18" t="s">
        <v>155</v>
      </c>
      <c r="AU377" s="18" t="s">
        <v>83</v>
      </c>
    </row>
    <row r="378" spans="2:65" s="12" customFormat="1" ht="11.25">
      <c r="B378" s="149"/>
      <c r="D378" s="150" t="s">
        <v>157</v>
      </c>
      <c r="E378" s="151" t="s">
        <v>19</v>
      </c>
      <c r="F378" s="152" t="s">
        <v>838</v>
      </c>
      <c r="H378" s="151" t="s">
        <v>19</v>
      </c>
      <c r="I378" s="153"/>
      <c r="L378" s="149"/>
      <c r="M378" s="154"/>
      <c r="T378" s="155"/>
      <c r="AT378" s="151" t="s">
        <v>157</v>
      </c>
      <c r="AU378" s="151" t="s">
        <v>83</v>
      </c>
      <c r="AV378" s="12" t="s">
        <v>81</v>
      </c>
      <c r="AW378" s="12" t="s">
        <v>35</v>
      </c>
      <c r="AX378" s="12" t="s">
        <v>74</v>
      </c>
      <c r="AY378" s="151" t="s">
        <v>146</v>
      </c>
    </row>
    <row r="379" spans="2:65" s="13" customFormat="1" ht="11.25">
      <c r="B379" s="156"/>
      <c r="D379" s="150" t="s">
        <v>157</v>
      </c>
      <c r="E379" s="157" t="s">
        <v>19</v>
      </c>
      <c r="F379" s="158" t="s">
        <v>839</v>
      </c>
      <c r="H379" s="159">
        <v>4</v>
      </c>
      <c r="I379" s="160"/>
      <c r="L379" s="156"/>
      <c r="M379" s="161"/>
      <c r="T379" s="162"/>
      <c r="AT379" s="157" t="s">
        <v>157</v>
      </c>
      <c r="AU379" s="157" t="s">
        <v>83</v>
      </c>
      <c r="AV379" s="13" t="s">
        <v>83</v>
      </c>
      <c r="AW379" s="13" t="s">
        <v>35</v>
      </c>
      <c r="AX379" s="13" t="s">
        <v>74</v>
      </c>
      <c r="AY379" s="157" t="s">
        <v>146</v>
      </c>
    </row>
    <row r="380" spans="2:65" s="13" customFormat="1" ht="11.25">
      <c r="B380" s="156"/>
      <c r="D380" s="150" t="s">
        <v>157</v>
      </c>
      <c r="E380" s="157" t="s">
        <v>19</v>
      </c>
      <c r="F380" s="158" t="s">
        <v>840</v>
      </c>
      <c r="H380" s="159">
        <v>2</v>
      </c>
      <c r="I380" s="160"/>
      <c r="L380" s="156"/>
      <c r="M380" s="161"/>
      <c r="T380" s="162"/>
      <c r="AT380" s="157" t="s">
        <v>157</v>
      </c>
      <c r="AU380" s="157" t="s">
        <v>83</v>
      </c>
      <c r="AV380" s="13" t="s">
        <v>83</v>
      </c>
      <c r="AW380" s="13" t="s">
        <v>35</v>
      </c>
      <c r="AX380" s="13" t="s">
        <v>74</v>
      </c>
      <c r="AY380" s="157" t="s">
        <v>146</v>
      </c>
    </row>
    <row r="381" spans="2:65" s="13" customFormat="1" ht="11.25">
      <c r="B381" s="156"/>
      <c r="D381" s="150" t="s">
        <v>157</v>
      </c>
      <c r="E381" s="157" t="s">
        <v>19</v>
      </c>
      <c r="F381" s="158" t="s">
        <v>841</v>
      </c>
      <c r="H381" s="159">
        <v>2</v>
      </c>
      <c r="I381" s="160"/>
      <c r="L381" s="156"/>
      <c r="M381" s="161"/>
      <c r="T381" s="162"/>
      <c r="AT381" s="157" t="s">
        <v>157</v>
      </c>
      <c r="AU381" s="157" t="s">
        <v>83</v>
      </c>
      <c r="AV381" s="13" t="s">
        <v>83</v>
      </c>
      <c r="AW381" s="13" t="s">
        <v>35</v>
      </c>
      <c r="AX381" s="13" t="s">
        <v>74</v>
      </c>
      <c r="AY381" s="157" t="s">
        <v>146</v>
      </c>
    </row>
    <row r="382" spans="2:65" s="13" customFormat="1" ht="11.25">
      <c r="B382" s="156"/>
      <c r="D382" s="150" t="s">
        <v>157</v>
      </c>
      <c r="E382" s="157" t="s">
        <v>19</v>
      </c>
      <c r="F382" s="158" t="s">
        <v>842</v>
      </c>
      <c r="H382" s="159">
        <v>1</v>
      </c>
      <c r="I382" s="160"/>
      <c r="L382" s="156"/>
      <c r="M382" s="161"/>
      <c r="T382" s="162"/>
      <c r="AT382" s="157" t="s">
        <v>157</v>
      </c>
      <c r="AU382" s="157" t="s">
        <v>83</v>
      </c>
      <c r="AV382" s="13" t="s">
        <v>83</v>
      </c>
      <c r="AW382" s="13" t="s">
        <v>35</v>
      </c>
      <c r="AX382" s="13" t="s">
        <v>74</v>
      </c>
      <c r="AY382" s="157" t="s">
        <v>146</v>
      </c>
    </row>
    <row r="383" spans="2:65" s="13" customFormat="1" ht="11.25">
      <c r="B383" s="156"/>
      <c r="D383" s="150" t="s">
        <v>157</v>
      </c>
      <c r="E383" s="157" t="s">
        <v>19</v>
      </c>
      <c r="F383" s="158" t="s">
        <v>843</v>
      </c>
      <c r="H383" s="159">
        <v>1</v>
      </c>
      <c r="I383" s="160"/>
      <c r="L383" s="156"/>
      <c r="M383" s="161"/>
      <c r="T383" s="162"/>
      <c r="AT383" s="157" t="s">
        <v>157</v>
      </c>
      <c r="AU383" s="157" t="s">
        <v>83</v>
      </c>
      <c r="AV383" s="13" t="s">
        <v>83</v>
      </c>
      <c r="AW383" s="13" t="s">
        <v>35</v>
      </c>
      <c r="AX383" s="13" t="s">
        <v>74</v>
      </c>
      <c r="AY383" s="157" t="s">
        <v>146</v>
      </c>
    </row>
    <row r="384" spans="2:65" s="14" customFormat="1" ht="11.25">
      <c r="B384" s="163"/>
      <c r="D384" s="150" t="s">
        <v>157</v>
      </c>
      <c r="E384" s="164" t="s">
        <v>19</v>
      </c>
      <c r="F384" s="165" t="s">
        <v>160</v>
      </c>
      <c r="H384" s="166">
        <v>10</v>
      </c>
      <c r="I384" s="167"/>
      <c r="L384" s="163"/>
      <c r="M384" s="168"/>
      <c r="T384" s="169"/>
      <c r="AT384" s="164" t="s">
        <v>157</v>
      </c>
      <c r="AU384" s="164" t="s">
        <v>83</v>
      </c>
      <c r="AV384" s="14" t="s">
        <v>153</v>
      </c>
      <c r="AW384" s="14" t="s">
        <v>35</v>
      </c>
      <c r="AX384" s="14" t="s">
        <v>81</v>
      </c>
      <c r="AY384" s="164" t="s">
        <v>146</v>
      </c>
    </row>
    <row r="385" spans="2:65" s="1" customFormat="1" ht="16.5" customHeight="1">
      <c r="B385" s="33"/>
      <c r="C385" s="181" t="s">
        <v>450</v>
      </c>
      <c r="D385" s="181" t="s">
        <v>844</v>
      </c>
      <c r="E385" s="182" t="s">
        <v>845</v>
      </c>
      <c r="F385" s="183" t="s">
        <v>846</v>
      </c>
      <c r="G385" s="184" t="s">
        <v>303</v>
      </c>
      <c r="H385" s="185">
        <v>4</v>
      </c>
      <c r="I385" s="186"/>
      <c r="J385" s="187">
        <f>ROUND(I385*H385,2)</f>
        <v>0</v>
      </c>
      <c r="K385" s="183" t="s">
        <v>152</v>
      </c>
      <c r="L385" s="188"/>
      <c r="M385" s="189" t="s">
        <v>19</v>
      </c>
      <c r="N385" s="190" t="s">
        <v>45</v>
      </c>
      <c r="P385" s="141">
        <f>O385*H385</f>
        <v>0</v>
      </c>
      <c r="Q385" s="141">
        <v>1.2489999999999999E-2</v>
      </c>
      <c r="R385" s="141">
        <f>Q385*H385</f>
        <v>4.9959999999999997E-2</v>
      </c>
      <c r="S385" s="141">
        <v>0</v>
      </c>
      <c r="T385" s="142">
        <f>S385*H385</f>
        <v>0</v>
      </c>
      <c r="AR385" s="143" t="s">
        <v>184</v>
      </c>
      <c r="AT385" s="143" t="s">
        <v>844</v>
      </c>
      <c r="AU385" s="143" t="s">
        <v>83</v>
      </c>
      <c r="AY385" s="18" t="s">
        <v>146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8" t="s">
        <v>81</v>
      </c>
      <c r="BK385" s="144">
        <f>ROUND(I385*H385,2)</f>
        <v>0</v>
      </c>
      <c r="BL385" s="18" t="s">
        <v>153</v>
      </c>
      <c r="BM385" s="143" t="s">
        <v>847</v>
      </c>
    </row>
    <row r="386" spans="2:65" s="12" customFormat="1" ht="11.25">
      <c r="B386" s="149"/>
      <c r="D386" s="150" t="s">
        <v>157</v>
      </c>
      <c r="E386" s="151" t="s">
        <v>19</v>
      </c>
      <c r="F386" s="152" t="s">
        <v>838</v>
      </c>
      <c r="H386" s="151" t="s">
        <v>19</v>
      </c>
      <c r="I386" s="153"/>
      <c r="L386" s="149"/>
      <c r="M386" s="154"/>
      <c r="T386" s="155"/>
      <c r="AT386" s="151" t="s">
        <v>157</v>
      </c>
      <c r="AU386" s="151" t="s">
        <v>83</v>
      </c>
      <c r="AV386" s="12" t="s">
        <v>81</v>
      </c>
      <c r="AW386" s="12" t="s">
        <v>35</v>
      </c>
      <c r="AX386" s="12" t="s">
        <v>74</v>
      </c>
      <c r="AY386" s="151" t="s">
        <v>146</v>
      </c>
    </row>
    <row r="387" spans="2:65" s="13" customFormat="1" ht="11.25">
      <c r="B387" s="156"/>
      <c r="D387" s="150" t="s">
        <v>157</v>
      </c>
      <c r="E387" s="157" t="s">
        <v>19</v>
      </c>
      <c r="F387" s="158" t="s">
        <v>839</v>
      </c>
      <c r="H387" s="159">
        <v>4</v>
      </c>
      <c r="I387" s="160"/>
      <c r="L387" s="156"/>
      <c r="M387" s="161"/>
      <c r="T387" s="162"/>
      <c r="AT387" s="157" t="s">
        <v>157</v>
      </c>
      <c r="AU387" s="157" t="s">
        <v>83</v>
      </c>
      <c r="AV387" s="13" t="s">
        <v>83</v>
      </c>
      <c r="AW387" s="13" t="s">
        <v>35</v>
      </c>
      <c r="AX387" s="13" t="s">
        <v>74</v>
      </c>
      <c r="AY387" s="157" t="s">
        <v>146</v>
      </c>
    </row>
    <row r="388" spans="2:65" s="14" customFormat="1" ht="11.25">
      <c r="B388" s="163"/>
      <c r="D388" s="150" t="s">
        <v>157</v>
      </c>
      <c r="E388" s="164" t="s">
        <v>19</v>
      </c>
      <c r="F388" s="165" t="s">
        <v>160</v>
      </c>
      <c r="H388" s="166">
        <v>4</v>
      </c>
      <c r="I388" s="167"/>
      <c r="L388" s="163"/>
      <c r="M388" s="168"/>
      <c r="T388" s="169"/>
      <c r="AT388" s="164" t="s">
        <v>157</v>
      </c>
      <c r="AU388" s="164" t="s">
        <v>83</v>
      </c>
      <c r="AV388" s="14" t="s">
        <v>153</v>
      </c>
      <c r="AW388" s="14" t="s">
        <v>35</v>
      </c>
      <c r="AX388" s="14" t="s">
        <v>81</v>
      </c>
      <c r="AY388" s="164" t="s">
        <v>146</v>
      </c>
    </row>
    <row r="389" spans="2:65" s="1" customFormat="1" ht="16.5" customHeight="1">
      <c r="B389" s="33"/>
      <c r="C389" s="181" t="s">
        <v>456</v>
      </c>
      <c r="D389" s="181" t="s">
        <v>844</v>
      </c>
      <c r="E389" s="182" t="s">
        <v>848</v>
      </c>
      <c r="F389" s="183" t="s">
        <v>849</v>
      </c>
      <c r="G389" s="184" t="s">
        <v>303</v>
      </c>
      <c r="H389" s="185">
        <v>2</v>
      </c>
      <c r="I389" s="186"/>
      <c r="J389" s="187">
        <f>ROUND(I389*H389,2)</f>
        <v>0</v>
      </c>
      <c r="K389" s="183" t="s">
        <v>152</v>
      </c>
      <c r="L389" s="188"/>
      <c r="M389" s="189" t="s">
        <v>19</v>
      </c>
      <c r="N389" s="190" t="s">
        <v>45</v>
      </c>
      <c r="P389" s="141">
        <f>O389*H389</f>
        <v>0</v>
      </c>
      <c r="Q389" s="141">
        <v>1.521E-2</v>
      </c>
      <c r="R389" s="141">
        <f>Q389*H389</f>
        <v>3.0419999999999999E-2</v>
      </c>
      <c r="S389" s="141">
        <v>0</v>
      </c>
      <c r="T389" s="142">
        <f>S389*H389</f>
        <v>0</v>
      </c>
      <c r="AR389" s="143" t="s">
        <v>184</v>
      </c>
      <c r="AT389" s="143" t="s">
        <v>844</v>
      </c>
      <c r="AU389" s="143" t="s">
        <v>83</v>
      </c>
      <c r="AY389" s="18" t="s">
        <v>146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8" t="s">
        <v>81</v>
      </c>
      <c r="BK389" s="144">
        <f>ROUND(I389*H389,2)</f>
        <v>0</v>
      </c>
      <c r="BL389" s="18" t="s">
        <v>153</v>
      </c>
      <c r="BM389" s="143" t="s">
        <v>850</v>
      </c>
    </row>
    <row r="390" spans="2:65" s="12" customFormat="1" ht="11.25">
      <c r="B390" s="149"/>
      <c r="D390" s="150" t="s">
        <v>157</v>
      </c>
      <c r="E390" s="151" t="s">
        <v>19</v>
      </c>
      <c r="F390" s="152" t="s">
        <v>838</v>
      </c>
      <c r="H390" s="151" t="s">
        <v>19</v>
      </c>
      <c r="I390" s="153"/>
      <c r="L390" s="149"/>
      <c r="M390" s="154"/>
      <c r="T390" s="155"/>
      <c r="AT390" s="151" t="s">
        <v>157</v>
      </c>
      <c r="AU390" s="151" t="s">
        <v>83</v>
      </c>
      <c r="AV390" s="12" t="s">
        <v>81</v>
      </c>
      <c r="AW390" s="12" t="s">
        <v>35</v>
      </c>
      <c r="AX390" s="12" t="s">
        <v>74</v>
      </c>
      <c r="AY390" s="151" t="s">
        <v>146</v>
      </c>
    </row>
    <row r="391" spans="2:65" s="13" customFormat="1" ht="11.25">
      <c r="B391" s="156"/>
      <c r="D391" s="150" t="s">
        <v>157</v>
      </c>
      <c r="E391" s="157" t="s">
        <v>19</v>
      </c>
      <c r="F391" s="158" t="s">
        <v>842</v>
      </c>
      <c r="H391" s="159">
        <v>1</v>
      </c>
      <c r="I391" s="160"/>
      <c r="L391" s="156"/>
      <c r="M391" s="161"/>
      <c r="T391" s="162"/>
      <c r="AT391" s="157" t="s">
        <v>157</v>
      </c>
      <c r="AU391" s="157" t="s">
        <v>83</v>
      </c>
      <c r="AV391" s="13" t="s">
        <v>83</v>
      </c>
      <c r="AW391" s="13" t="s">
        <v>35</v>
      </c>
      <c r="AX391" s="13" t="s">
        <v>74</v>
      </c>
      <c r="AY391" s="157" t="s">
        <v>146</v>
      </c>
    </row>
    <row r="392" spans="2:65" s="13" customFormat="1" ht="11.25">
      <c r="B392" s="156"/>
      <c r="D392" s="150" t="s">
        <v>157</v>
      </c>
      <c r="E392" s="157" t="s">
        <v>19</v>
      </c>
      <c r="F392" s="158" t="s">
        <v>843</v>
      </c>
      <c r="H392" s="159">
        <v>1</v>
      </c>
      <c r="I392" s="160"/>
      <c r="L392" s="156"/>
      <c r="M392" s="161"/>
      <c r="T392" s="162"/>
      <c r="AT392" s="157" t="s">
        <v>157</v>
      </c>
      <c r="AU392" s="157" t="s">
        <v>83</v>
      </c>
      <c r="AV392" s="13" t="s">
        <v>83</v>
      </c>
      <c r="AW392" s="13" t="s">
        <v>35</v>
      </c>
      <c r="AX392" s="13" t="s">
        <v>74</v>
      </c>
      <c r="AY392" s="157" t="s">
        <v>146</v>
      </c>
    </row>
    <row r="393" spans="2:65" s="14" customFormat="1" ht="11.25">
      <c r="B393" s="163"/>
      <c r="D393" s="150" t="s">
        <v>157</v>
      </c>
      <c r="E393" s="164" t="s">
        <v>19</v>
      </c>
      <c r="F393" s="165" t="s">
        <v>160</v>
      </c>
      <c r="H393" s="166">
        <v>2</v>
      </c>
      <c r="I393" s="167"/>
      <c r="L393" s="163"/>
      <c r="M393" s="168"/>
      <c r="T393" s="169"/>
      <c r="AT393" s="164" t="s">
        <v>157</v>
      </c>
      <c r="AU393" s="164" t="s">
        <v>83</v>
      </c>
      <c r="AV393" s="14" t="s">
        <v>153</v>
      </c>
      <c r="AW393" s="14" t="s">
        <v>35</v>
      </c>
      <c r="AX393" s="14" t="s">
        <v>81</v>
      </c>
      <c r="AY393" s="164" t="s">
        <v>146</v>
      </c>
    </row>
    <row r="394" spans="2:65" s="1" customFormat="1" ht="16.5" customHeight="1">
      <c r="B394" s="33"/>
      <c r="C394" s="181" t="s">
        <v>464</v>
      </c>
      <c r="D394" s="181" t="s">
        <v>844</v>
      </c>
      <c r="E394" s="182" t="s">
        <v>851</v>
      </c>
      <c r="F394" s="183" t="s">
        <v>852</v>
      </c>
      <c r="G394" s="184" t="s">
        <v>303</v>
      </c>
      <c r="H394" s="185">
        <v>4</v>
      </c>
      <c r="I394" s="186"/>
      <c r="J394" s="187">
        <f>ROUND(I394*H394,2)</f>
        <v>0</v>
      </c>
      <c r="K394" s="183" t="s">
        <v>152</v>
      </c>
      <c r="L394" s="188"/>
      <c r="M394" s="189" t="s">
        <v>19</v>
      </c>
      <c r="N394" s="190" t="s">
        <v>45</v>
      </c>
      <c r="P394" s="141">
        <f>O394*H394</f>
        <v>0</v>
      </c>
      <c r="Q394" s="141">
        <v>1.225E-2</v>
      </c>
      <c r="R394" s="141">
        <f>Q394*H394</f>
        <v>4.9000000000000002E-2</v>
      </c>
      <c r="S394" s="141">
        <v>0</v>
      </c>
      <c r="T394" s="142">
        <f>S394*H394</f>
        <v>0</v>
      </c>
      <c r="AR394" s="143" t="s">
        <v>184</v>
      </c>
      <c r="AT394" s="143" t="s">
        <v>844</v>
      </c>
      <c r="AU394" s="143" t="s">
        <v>83</v>
      </c>
      <c r="AY394" s="18" t="s">
        <v>146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8" t="s">
        <v>81</v>
      </c>
      <c r="BK394" s="144">
        <f>ROUND(I394*H394,2)</f>
        <v>0</v>
      </c>
      <c r="BL394" s="18" t="s">
        <v>153</v>
      </c>
      <c r="BM394" s="143" t="s">
        <v>853</v>
      </c>
    </row>
    <row r="395" spans="2:65" s="12" customFormat="1" ht="11.25">
      <c r="B395" s="149"/>
      <c r="D395" s="150" t="s">
        <v>157</v>
      </c>
      <c r="E395" s="151" t="s">
        <v>19</v>
      </c>
      <c r="F395" s="152" t="s">
        <v>838</v>
      </c>
      <c r="H395" s="151" t="s">
        <v>19</v>
      </c>
      <c r="I395" s="153"/>
      <c r="L395" s="149"/>
      <c r="M395" s="154"/>
      <c r="T395" s="155"/>
      <c r="AT395" s="151" t="s">
        <v>157</v>
      </c>
      <c r="AU395" s="151" t="s">
        <v>83</v>
      </c>
      <c r="AV395" s="12" t="s">
        <v>81</v>
      </c>
      <c r="AW395" s="12" t="s">
        <v>35</v>
      </c>
      <c r="AX395" s="12" t="s">
        <v>74</v>
      </c>
      <c r="AY395" s="151" t="s">
        <v>146</v>
      </c>
    </row>
    <row r="396" spans="2:65" s="13" customFormat="1" ht="11.25">
      <c r="B396" s="156"/>
      <c r="D396" s="150" t="s">
        <v>157</v>
      </c>
      <c r="E396" s="157" t="s">
        <v>19</v>
      </c>
      <c r="F396" s="158" t="s">
        <v>840</v>
      </c>
      <c r="H396" s="159">
        <v>2</v>
      </c>
      <c r="I396" s="160"/>
      <c r="L396" s="156"/>
      <c r="M396" s="161"/>
      <c r="T396" s="162"/>
      <c r="AT396" s="157" t="s">
        <v>157</v>
      </c>
      <c r="AU396" s="157" t="s">
        <v>83</v>
      </c>
      <c r="AV396" s="13" t="s">
        <v>83</v>
      </c>
      <c r="AW396" s="13" t="s">
        <v>35</v>
      </c>
      <c r="AX396" s="13" t="s">
        <v>74</v>
      </c>
      <c r="AY396" s="157" t="s">
        <v>146</v>
      </c>
    </row>
    <row r="397" spans="2:65" s="13" customFormat="1" ht="11.25">
      <c r="B397" s="156"/>
      <c r="D397" s="150" t="s">
        <v>157</v>
      </c>
      <c r="E397" s="157" t="s">
        <v>19</v>
      </c>
      <c r="F397" s="158" t="s">
        <v>841</v>
      </c>
      <c r="H397" s="159">
        <v>2</v>
      </c>
      <c r="I397" s="160"/>
      <c r="L397" s="156"/>
      <c r="M397" s="161"/>
      <c r="T397" s="162"/>
      <c r="AT397" s="157" t="s">
        <v>157</v>
      </c>
      <c r="AU397" s="157" t="s">
        <v>83</v>
      </c>
      <c r="AV397" s="13" t="s">
        <v>83</v>
      </c>
      <c r="AW397" s="13" t="s">
        <v>35</v>
      </c>
      <c r="AX397" s="13" t="s">
        <v>74</v>
      </c>
      <c r="AY397" s="157" t="s">
        <v>146</v>
      </c>
    </row>
    <row r="398" spans="2:65" s="14" customFormat="1" ht="11.25">
      <c r="B398" s="163"/>
      <c r="D398" s="150" t="s">
        <v>157</v>
      </c>
      <c r="E398" s="164" t="s">
        <v>19</v>
      </c>
      <c r="F398" s="165" t="s">
        <v>160</v>
      </c>
      <c r="H398" s="166">
        <v>4</v>
      </c>
      <c r="I398" s="167"/>
      <c r="L398" s="163"/>
      <c r="M398" s="168"/>
      <c r="T398" s="169"/>
      <c r="AT398" s="164" t="s">
        <v>157</v>
      </c>
      <c r="AU398" s="164" t="s">
        <v>83</v>
      </c>
      <c r="AV398" s="14" t="s">
        <v>153</v>
      </c>
      <c r="AW398" s="14" t="s">
        <v>35</v>
      </c>
      <c r="AX398" s="14" t="s">
        <v>81</v>
      </c>
      <c r="AY398" s="164" t="s">
        <v>146</v>
      </c>
    </row>
    <row r="399" spans="2:65" s="1" customFormat="1" ht="24.2" customHeight="1">
      <c r="B399" s="33"/>
      <c r="C399" s="132" t="s">
        <v>470</v>
      </c>
      <c r="D399" s="132" t="s">
        <v>148</v>
      </c>
      <c r="E399" s="133" t="s">
        <v>854</v>
      </c>
      <c r="F399" s="134" t="s">
        <v>855</v>
      </c>
      <c r="G399" s="135" t="s">
        <v>303</v>
      </c>
      <c r="H399" s="136">
        <v>11</v>
      </c>
      <c r="I399" s="137"/>
      <c r="J399" s="138">
        <f>ROUND(I399*H399,2)</f>
        <v>0</v>
      </c>
      <c r="K399" s="134" t="s">
        <v>152</v>
      </c>
      <c r="L399" s="33"/>
      <c r="M399" s="139" t="s">
        <v>19</v>
      </c>
      <c r="N399" s="140" t="s">
        <v>45</v>
      </c>
      <c r="P399" s="141">
        <f>O399*H399</f>
        <v>0</v>
      </c>
      <c r="Q399" s="141">
        <v>4.684E-2</v>
      </c>
      <c r="R399" s="141">
        <f>Q399*H399</f>
        <v>0.51524000000000003</v>
      </c>
      <c r="S399" s="141">
        <v>0</v>
      </c>
      <c r="T399" s="142">
        <f>S399*H399</f>
        <v>0</v>
      </c>
      <c r="AR399" s="143" t="s">
        <v>153</v>
      </c>
      <c r="AT399" s="143" t="s">
        <v>148</v>
      </c>
      <c r="AU399" s="143" t="s">
        <v>83</v>
      </c>
      <c r="AY399" s="18" t="s">
        <v>146</v>
      </c>
      <c r="BE399" s="144">
        <f>IF(N399="základní",J399,0)</f>
        <v>0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8" t="s">
        <v>81</v>
      </c>
      <c r="BK399" s="144">
        <f>ROUND(I399*H399,2)</f>
        <v>0</v>
      </c>
      <c r="BL399" s="18" t="s">
        <v>153</v>
      </c>
      <c r="BM399" s="143" t="s">
        <v>856</v>
      </c>
    </row>
    <row r="400" spans="2:65" s="1" customFormat="1" ht="11.25">
      <c r="B400" s="33"/>
      <c r="D400" s="145" t="s">
        <v>155</v>
      </c>
      <c r="F400" s="146" t="s">
        <v>857</v>
      </c>
      <c r="I400" s="147"/>
      <c r="L400" s="33"/>
      <c r="M400" s="148"/>
      <c r="T400" s="54"/>
      <c r="AT400" s="18" t="s">
        <v>155</v>
      </c>
      <c r="AU400" s="18" t="s">
        <v>83</v>
      </c>
    </row>
    <row r="401" spans="2:65" s="12" customFormat="1" ht="11.25">
      <c r="B401" s="149"/>
      <c r="D401" s="150" t="s">
        <v>157</v>
      </c>
      <c r="E401" s="151" t="s">
        <v>19</v>
      </c>
      <c r="F401" s="152" t="s">
        <v>838</v>
      </c>
      <c r="H401" s="151" t="s">
        <v>19</v>
      </c>
      <c r="I401" s="153"/>
      <c r="L401" s="149"/>
      <c r="M401" s="154"/>
      <c r="T401" s="155"/>
      <c r="AT401" s="151" t="s">
        <v>157</v>
      </c>
      <c r="AU401" s="151" t="s">
        <v>83</v>
      </c>
      <c r="AV401" s="12" t="s">
        <v>81</v>
      </c>
      <c r="AW401" s="12" t="s">
        <v>35</v>
      </c>
      <c r="AX401" s="12" t="s">
        <v>74</v>
      </c>
      <c r="AY401" s="151" t="s">
        <v>146</v>
      </c>
    </row>
    <row r="402" spans="2:65" s="13" customFormat="1" ht="11.25">
      <c r="B402" s="156"/>
      <c r="D402" s="150" t="s">
        <v>157</v>
      </c>
      <c r="E402" s="157" t="s">
        <v>19</v>
      </c>
      <c r="F402" s="158" t="s">
        <v>858</v>
      </c>
      <c r="H402" s="159">
        <v>2</v>
      </c>
      <c r="I402" s="160"/>
      <c r="L402" s="156"/>
      <c r="M402" s="161"/>
      <c r="T402" s="162"/>
      <c r="AT402" s="157" t="s">
        <v>157</v>
      </c>
      <c r="AU402" s="157" t="s">
        <v>83</v>
      </c>
      <c r="AV402" s="13" t="s">
        <v>83</v>
      </c>
      <c r="AW402" s="13" t="s">
        <v>35</v>
      </c>
      <c r="AX402" s="13" t="s">
        <v>74</v>
      </c>
      <c r="AY402" s="157" t="s">
        <v>146</v>
      </c>
    </row>
    <row r="403" spans="2:65" s="13" customFormat="1" ht="11.25">
      <c r="B403" s="156"/>
      <c r="D403" s="150" t="s">
        <v>157</v>
      </c>
      <c r="E403" s="157" t="s">
        <v>19</v>
      </c>
      <c r="F403" s="158" t="s">
        <v>859</v>
      </c>
      <c r="H403" s="159">
        <v>3</v>
      </c>
      <c r="I403" s="160"/>
      <c r="L403" s="156"/>
      <c r="M403" s="161"/>
      <c r="T403" s="162"/>
      <c r="AT403" s="157" t="s">
        <v>157</v>
      </c>
      <c r="AU403" s="157" t="s">
        <v>83</v>
      </c>
      <c r="AV403" s="13" t="s">
        <v>83</v>
      </c>
      <c r="AW403" s="13" t="s">
        <v>35</v>
      </c>
      <c r="AX403" s="13" t="s">
        <v>74</v>
      </c>
      <c r="AY403" s="157" t="s">
        <v>146</v>
      </c>
    </row>
    <row r="404" spans="2:65" s="13" customFormat="1" ht="11.25">
      <c r="B404" s="156"/>
      <c r="D404" s="150" t="s">
        <v>157</v>
      </c>
      <c r="E404" s="157" t="s">
        <v>19</v>
      </c>
      <c r="F404" s="158" t="s">
        <v>860</v>
      </c>
      <c r="H404" s="159">
        <v>3</v>
      </c>
      <c r="I404" s="160"/>
      <c r="L404" s="156"/>
      <c r="M404" s="161"/>
      <c r="T404" s="162"/>
      <c r="AT404" s="157" t="s">
        <v>157</v>
      </c>
      <c r="AU404" s="157" t="s">
        <v>83</v>
      </c>
      <c r="AV404" s="13" t="s">
        <v>83</v>
      </c>
      <c r="AW404" s="13" t="s">
        <v>35</v>
      </c>
      <c r="AX404" s="13" t="s">
        <v>74</v>
      </c>
      <c r="AY404" s="157" t="s">
        <v>146</v>
      </c>
    </row>
    <row r="405" spans="2:65" s="13" customFormat="1" ht="11.25">
      <c r="B405" s="156"/>
      <c r="D405" s="150" t="s">
        <v>157</v>
      </c>
      <c r="E405" s="157" t="s">
        <v>19</v>
      </c>
      <c r="F405" s="158" t="s">
        <v>861</v>
      </c>
      <c r="H405" s="159">
        <v>2</v>
      </c>
      <c r="I405" s="160"/>
      <c r="L405" s="156"/>
      <c r="M405" s="161"/>
      <c r="T405" s="162"/>
      <c r="AT405" s="157" t="s">
        <v>157</v>
      </c>
      <c r="AU405" s="157" t="s">
        <v>83</v>
      </c>
      <c r="AV405" s="13" t="s">
        <v>83</v>
      </c>
      <c r="AW405" s="13" t="s">
        <v>35</v>
      </c>
      <c r="AX405" s="13" t="s">
        <v>74</v>
      </c>
      <c r="AY405" s="157" t="s">
        <v>146</v>
      </c>
    </row>
    <row r="406" spans="2:65" s="13" customFormat="1" ht="11.25">
      <c r="B406" s="156"/>
      <c r="D406" s="150" t="s">
        <v>157</v>
      </c>
      <c r="E406" s="157" t="s">
        <v>19</v>
      </c>
      <c r="F406" s="158" t="s">
        <v>862</v>
      </c>
      <c r="H406" s="159">
        <v>1</v>
      </c>
      <c r="I406" s="160"/>
      <c r="L406" s="156"/>
      <c r="M406" s="161"/>
      <c r="T406" s="162"/>
      <c r="AT406" s="157" t="s">
        <v>157</v>
      </c>
      <c r="AU406" s="157" t="s">
        <v>83</v>
      </c>
      <c r="AV406" s="13" t="s">
        <v>83</v>
      </c>
      <c r="AW406" s="13" t="s">
        <v>35</v>
      </c>
      <c r="AX406" s="13" t="s">
        <v>74</v>
      </c>
      <c r="AY406" s="157" t="s">
        <v>146</v>
      </c>
    </row>
    <row r="407" spans="2:65" s="14" customFormat="1" ht="11.25">
      <c r="B407" s="163"/>
      <c r="D407" s="150" t="s">
        <v>157</v>
      </c>
      <c r="E407" s="164" t="s">
        <v>19</v>
      </c>
      <c r="F407" s="165" t="s">
        <v>160</v>
      </c>
      <c r="H407" s="166">
        <v>11</v>
      </c>
      <c r="I407" s="167"/>
      <c r="L407" s="163"/>
      <c r="M407" s="168"/>
      <c r="T407" s="169"/>
      <c r="AT407" s="164" t="s">
        <v>157</v>
      </c>
      <c r="AU407" s="164" t="s">
        <v>83</v>
      </c>
      <c r="AV407" s="14" t="s">
        <v>153</v>
      </c>
      <c r="AW407" s="14" t="s">
        <v>35</v>
      </c>
      <c r="AX407" s="14" t="s">
        <v>81</v>
      </c>
      <c r="AY407" s="164" t="s">
        <v>146</v>
      </c>
    </row>
    <row r="408" spans="2:65" s="1" customFormat="1" ht="21.75" customHeight="1">
      <c r="B408" s="33"/>
      <c r="C408" s="181" t="s">
        <v>475</v>
      </c>
      <c r="D408" s="181" t="s">
        <v>844</v>
      </c>
      <c r="E408" s="182" t="s">
        <v>863</v>
      </c>
      <c r="F408" s="183" t="s">
        <v>864</v>
      </c>
      <c r="G408" s="184" t="s">
        <v>303</v>
      </c>
      <c r="H408" s="185">
        <v>10</v>
      </c>
      <c r="I408" s="186"/>
      <c r="J408" s="187">
        <f>ROUND(I408*H408,2)</f>
        <v>0</v>
      </c>
      <c r="K408" s="183" t="s">
        <v>152</v>
      </c>
      <c r="L408" s="188"/>
      <c r="M408" s="189" t="s">
        <v>19</v>
      </c>
      <c r="N408" s="190" t="s">
        <v>45</v>
      </c>
      <c r="P408" s="141">
        <f>O408*H408</f>
        <v>0</v>
      </c>
      <c r="Q408" s="141">
        <v>1.521E-2</v>
      </c>
      <c r="R408" s="141">
        <f>Q408*H408</f>
        <v>0.15209999999999999</v>
      </c>
      <c r="S408" s="141">
        <v>0</v>
      </c>
      <c r="T408" s="142">
        <f>S408*H408</f>
        <v>0</v>
      </c>
      <c r="AR408" s="143" t="s">
        <v>184</v>
      </c>
      <c r="AT408" s="143" t="s">
        <v>844</v>
      </c>
      <c r="AU408" s="143" t="s">
        <v>83</v>
      </c>
      <c r="AY408" s="18" t="s">
        <v>146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8" t="s">
        <v>81</v>
      </c>
      <c r="BK408" s="144">
        <f>ROUND(I408*H408,2)</f>
        <v>0</v>
      </c>
      <c r="BL408" s="18" t="s">
        <v>153</v>
      </c>
      <c r="BM408" s="143" t="s">
        <v>865</v>
      </c>
    </row>
    <row r="409" spans="2:65" s="12" customFormat="1" ht="11.25">
      <c r="B409" s="149"/>
      <c r="D409" s="150" t="s">
        <v>157</v>
      </c>
      <c r="E409" s="151" t="s">
        <v>19</v>
      </c>
      <c r="F409" s="152" t="s">
        <v>838</v>
      </c>
      <c r="H409" s="151" t="s">
        <v>19</v>
      </c>
      <c r="I409" s="153"/>
      <c r="L409" s="149"/>
      <c r="M409" s="154"/>
      <c r="T409" s="155"/>
      <c r="AT409" s="151" t="s">
        <v>157</v>
      </c>
      <c r="AU409" s="151" t="s">
        <v>83</v>
      </c>
      <c r="AV409" s="12" t="s">
        <v>81</v>
      </c>
      <c r="AW409" s="12" t="s">
        <v>35</v>
      </c>
      <c r="AX409" s="12" t="s">
        <v>74</v>
      </c>
      <c r="AY409" s="151" t="s">
        <v>146</v>
      </c>
    </row>
    <row r="410" spans="2:65" s="13" customFormat="1" ht="11.25">
      <c r="B410" s="156"/>
      <c r="D410" s="150" t="s">
        <v>157</v>
      </c>
      <c r="E410" s="157" t="s">
        <v>19</v>
      </c>
      <c r="F410" s="158" t="s">
        <v>858</v>
      </c>
      <c r="H410" s="159">
        <v>2</v>
      </c>
      <c r="I410" s="160"/>
      <c r="L410" s="156"/>
      <c r="M410" s="161"/>
      <c r="T410" s="162"/>
      <c r="AT410" s="157" t="s">
        <v>157</v>
      </c>
      <c r="AU410" s="157" t="s">
        <v>83</v>
      </c>
      <c r="AV410" s="13" t="s">
        <v>83</v>
      </c>
      <c r="AW410" s="13" t="s">
        <v>35</v>
      </c>
      <c r="AX410" s="13" t="s">
        <v>74</v>
      </c>
      <c r="AY410" s="157" t="s">
        <v>146</v>
      </c>
    </row>
    <row r="411" spans="2:65" s="13" customFormat="1" ht="11.25">
      <c r="B411" s="156"/>
      <c r="D411" s="150" t="s">
        <v>157</v>
      </c>
      <c r="E411" s="157" t="s">
        <v>19</v>
      </c>
      <c r="F411" s="158" t="s">
        <v>859</v>
      </c>
      <c r="H411" s="159">
        <v>3</v>
      </c>
      <c r="I411" s="160"/>
      <c r="L411" s="156"/>
      <c r="M411" s="161"/>
      <c r="T411" s="162"/>
      <c r="AT411" s="157" t="s">
        <v>157</v>
      </c>
      <c r="AU411" s="157" t="s">
        <v>83</v>
      </c>
      <c r="AV411" s="13" t="s">
        <v>83</v>
      </c>
      <c r="AW411" s="13" t="s">
        <v>35</v>
      </c>
      <c r="AX411" s="13" t="s">
        <v>74</v>
      </c>
      <c r="AY411" s="157" t="s">
        <v>146</v>
      </c>
    </row>
    <row r="412" spans="2:65" s="13" customFormat="1" ht="11.25">
      <c r="B412" s="156"/>
      <c r="D412" s="150" t="s">
        <v>157</v>
      </c>
      <c r="E412" s="157" t="s">
        <v>19</v>
      </c>
      <c r="F412" s="158" t="s">
        <v>860</v>
      </c>
      <c r="H412" s="159">
        <v>3</v>
      </c>
      <c r="I412" s="160"/>
      <c r="L412" s="156"/>
      <c r="M412" s="161"/>
      <c r="T412" s="162"/>
      <c r="AT412" s="157" t="s">
        <v>157</v>
      </c>
      <c r="AU412" s="157" t="s">
        <v>83</v>
      </c>
      <c r="AV412" s="13" t="s">
        <v>83</v>
      </c>
      <c r="AW412" s="13" t="s">
        <v>35</v>
      </c>
      <c r="AX412" s="13" t="s">
        <v>74</v>
      </c>
      <c r="AY412" s="157" t="s">
        <v>146</v>
      </c>
    </row>
    <row r="413" spans="2:65" s="13" customFormat="1" ht="11.25">
      <c r="B413" s="156"/>
      <c r="D413" s="150" t="s">
        <v>157</v>
      </c>
      <c r="E413" s="157" t="s">
        <v>19</v>
      </c>
      <c r="F413" s="158" t="s">
        <v>861</v>
      </c>
      <c r="H413" s="159">
        <v>2</v>
      </c>
      <c r="I413" s="160"/>
      <c r="L413" s="156"/>
      <c r="M413" s="161"/>
      <c r="T413" s="162"/>
      <c r="AT413" s="157" t="s">
        <v>157</v>
      </c>
      <c r="AU413" s="157" t="s">
        <v>83</v>
      </c>
      <c r="AV413" s="13" t="s">
        <v>83</v>
      </c>
      <c r="AW413" s="13" t="s">
        <v>35</v>
      </c>
      <c r="AX413" s="13" t="s">
        <v>74</v>
      </c>
      <c r="AY413" s="157" t="s">
        <v>146</v>
      </c>
    </row>
    <row r="414" spans="2:65" s="14" customFormat="1" ht="11.25">
      <c r="B414" s="163"/>
      <c r="D414" s="150" t="s">
        <v>157</v>
      </c>
      <c r="E414" s="164" t="s">
        <v>19</v>
      </c>
      <c r="F414" s="165" t="s">
        <v>160</v>
      </c>
      <c r="H414" s="166">
        <v>10</v>
      </c>
      <c r="I414" s="167"/>
      <c r="L414" s="163"/>
      <c r="M414" s="168"/>
      <c r="T414" s="169"/>
      <c r="AT414" s="164" t="s">
        <v>157</v>
      </c>
      <c r="AU414" s="164" t="s">
        <v>83</v>
      </c>
      <c r="AV414" s="14" t="s">
        <v>153</v>
      </c>
      <c r="AW414" s="14" t="s">
        <v>35</v>
      </c>
      <c r="AX414" s="14" t="s">
        <v>81</v>
      </c>
      <c r="AY414" s="164" t="s">
        <v>146</v>
      </c>
    </row>
    <row r="415" spans="2:65" s="1" customFormat="1" ht="21.75" customHeight="1">
      <c r="B415" s="33"/>
      <c r="C415" s="181" t="s">
        <v>482</v>
      </c>
      <c r="D415" s="181" t="s">
        <v>844</v>
      </c>
      <c r="E415" s="182" t="s">
        <v>866</v>
      </c>
      <c r="F415" s="183" t="s">
        <v>867</v>
      </c>
      <c r="G415" s="184" t="s">
        <v>303</v>
      </c>
      <c r="H415" s="185">
        <v>1</v>
      </c>
      <c r="I415" s="186"/>
      <c r="J415" s="187">
        <f>ROUND(I415*H415,2)</f>
        <v>0</v>
      </c>
      <c r="K415" s="183" t="s">
        <v>152</v>
      </c>
      <c r="L415" s="188"/>
      <c r="M415" s="189" t="s">
        <v>19</v>
      </c>
      <c r="N415" s="190" t="s">
        <v>45</v>
      </c>
      <c r="P415" s="141">
        <f>O415*H415</f>
        <v>0</v>
      </c>
      <c r="Q415" s="141">
        <v>1.4579999999999999E-2</v>
      </c>
      <c r="R415" s="141">
        <f>Q415*H415</f>
        <v>1.4579999999999999E-2</v>
      </c>
      <c r="S415" s="141">
        <v>0</v>
      </c>
      <c r="T415" s="142">
        <f>S415*H415</f>
        <v>0</v>
      </c>
      <c r="AR415" s="143" t="s">
        <v>184</v>
      </c>
      <c r="AT415" s="143" t="s">
        <v>844</v>
      </c>
      <c r="AU415" s="143" t="s">
        <v>83</v>
      </c>
      <c r="AY415" s="18" t="s">
        <v>146</v>
      </c>
      <c r="BE415" s="144">
        <f>IF(N415="základní",J415,0)</f>
        <v>0</v>
      </c>
      <c r="BF415" s="144">
        <f>IF(N415="snížená",J415,0)</f>
        <v>0</v>
      </c>
      <c r="BG415" s="144">
        <f>IF(N415="zákl. přenesená",J415,0)</f>
        <v>0</v>
      </c>
      <c r="BH415" s="144">
        <f>IF(N415="sníž. přenesená",J415,0)</f>
        <v>0</v>
      </c>
      <c r="BI415" s="144">
        <f>IF(N415="nulová",J415,0)</f>
        <v>0</v>
      </c>
      <c r="BJ415" s="18" t="s">
        <v>81</v>
      </c>
      <c r="BK415" s="144">
        <f>ROUND(I415*H415,2)</f>
        <v>0</v>
      </c>
      <c r="BL415" s="18" t="s">
        <v>153</v>
      </c>
      <c r="BM415" s="143" t="s">
        <v>868</v>
      </c>
    </row>
    <row r="416" spans="2:65" s="12" customFormat="1" ht="11.25">
      <c r="B416" s="149"/>
      <c r="D416" s="150" t="s">
        <v>157</v>
      </c>
      <c r="E416" s="151" t="s">
        <v>19</v>
      </c>
      <c r="F416" s="152" t="s">
        <v>838</v>
      </c>
      <c r="H416" s="151" t="s">
        <v>19</v>
      </c>
      <c r="I416" s="153"/>
      <c r="L416" s="149"/>
      <c r="M416" s="154"/>
      <c r="T416" s="155"/>
      <c r="AT416" s="151" t="s">
        <v>157</v>
      </c>
      <c r="AU416" s="151" t="s">
        <v>83</v>
      </c>
      <c r="AV416" s="12" t="s">
        <v>81</v>
      </c>
      <c r="AW416" s="12" t="s">
        <v>35</v>
      </c>
      <c r="AX416" s="12" t="s">
        <v>74</v>
      </c>
      <c r="AY416" s="151" t="s">
        <v>146</v>
      </c>
    </row>
    <row r="417" spans="2:65" s="13" customFormat="1" ht="11.25">
      <c r="B417" s="156"/>
      <c r="D417" s="150" t="s">
        <v>157</v>
      </c>
      <c r="E417" s="157" t="s">
        <v>19</v>
      </c>
      <c r="F417" s="158" t="s">
        <v>862</v>
      </c>
      <c r="H417" s="159">
        <v>1</v>
      </c>
      <c r="I417" s="160"/>
      <c r="L417" s="156"/>
      <c r="M417" s="161"/>
      <c r="T417" s="162"/>
      <c r="AT417" s="157" t="s">
        <v>157</v>
      </c>
      <c r="AU417" s="157" t="s">
        <v>83</v>
      </c>
      <c r="AV417" s="13" t="s">
        <v>83</v>
      </c>
      <c r="AW417" s="13" t="s">
        <v>35</v>
      </c>
      <c r="AX417" s="13" t="s">
        <v>74</v>
      </c>
      <c r="AY417" s="157" t="s">
        <v>146</v>
      </c>
    </row>
    <row r="418" spans="2:65" s="14" customFormat="1" ht="11.25">
      <c r="B418" s="163"/>
      <c r="D418" s="150" t="s">
        <v>157</v>
      </c>
      <c r="E418" s="164" t="s">
        <v>19</v>
      </c>
      <c r="F418" s="165" t="s">
        <v>160</v>
      </c>
      <c r="H418" s="166">
        <v>1</v>
      </c>
      <c r="I418" s="167"/>
      <c r="L418" s="163"/>
      <c r="M418" s="168"/>
      <c r="T418" s="169"/>
      <c r="AT418" s="164" t="s">
        <v>157</v>
      </c>
      <c r="AU418" s="164" t="s">
        <v>83</v>
      </c>
      <c r="AV418" s="14" t="s">
        <v>153</v>
      </c>
      <c r="AW418" s="14" t="s">
        <v>35</v>
      </c>
      <c r="AX418" s="14" t="s">
        <v>81</v>
      </c>
      <c r="AY418" s="164" t="s">
        <v>146</v>
      </c>
    </row>
    <row r="419" spans="2:65" s="1" customFormat="1" ht="24.2" customHeight="1">
      <c r="B419" s="33"/>
      <c r="C419" s="132" t="s">
        <v>512</v>
      </c>
      <c r="D419" s="132" t="s">
        <v>148</v>
      </c>
      <c r="E419" s="133" t="s">
        <v>869</v>
      </c>
      <c r="F419" s="134" t="s">
        <v>870</v>
      </c>
      <c r="G419" s="135" t="s">
        <v>303</v>
      </c>
      <c r="H419" s="136">
        <v>1</v>
      </c>
      <c r="I419" s="137"/>
      <c r="J419" s="138">
        <f>ROUND(I419*H419,2)</f>
        <v>0</v>
      </c>
      <c r="K419" s="134" t="s">
        <v>152</v>
      </c>
      <c r="L419" s="33"/>
      <c r="M419" s="139" t="s">
        <v>19</v>
      </c>
      <c r="N419" s="140" t="s">
        <v>45</v>
      </c>
      <c r="P419" s="141">
        <f>O419*H419</f>
        <v>0</v>
      </c>
      <c r="Q419" s="141">
        <v>5.3620000000000001E-2</v>
      </c>
      <c r="R419" s="141">
        <f>Q419*H419</f>
        <v>5.3620000000000001E-2</v>
      </c>
      <c r="S419" s="141">
        <v>0</v>
      </c>
      <c r="T419" s="142">
        <f>S419*H419</f>
        <v>0</v>
      </c>
      <c r="AR419" s="143" t="s">
        <v>153</v>
      </c>
      <c r="AT419" s="143" t="s">
        <v>148</v>
      </c>
      <c r="AU419" s="143" t="s">
        <v>83</v>
      </c>
      <c r="AY419" s="18" t="s">
        <v>146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8" t="s">
        <v>81</v>
      </c>
      <c r="BK419" s="144">
        <f>ROUND(I419*H419,2)</f>
        <v>0</v>
      </c>
      <c r="BL419" s="18" t="s">
        <v>153</v>
      </c>
      <c r="BM419" s="143" t="s">
        <v>871</v>
      </c>
    </row>
    <row r="420" spans="2:65" s="1" customFormat="1" ht="11.25">
      <c r="B420" s="33"/>
      <c r="D420" s="145" t="s">
        <v>155</v>
      </c>
      <c r="F420" s="146" t="s">
        <v>872</v>
      </c>
      <c r="I420" s="147"/>
      <c r="L420" s="33"/>
      <c r="M420" s="148"/>
      <c r="T420" s="54"/>
      <c r="AT420" s="18" t="s">
        <v>155</v>
      </c>
      <c r="AU420" s="18" t="s">
        <v>83</v>
      </c>
    </row>
    <row r="421" spans="2:65" s="12" customFormat="1" ht="11.25">
      <c r="B421" s="149"/>
      <c r="D421" s="150" t="s">
        <v>157</v>
      </c>
      <c r="E421" s="151" t="s">
        <v>19</v>
      </c>
      <c r="F421" s="152" t="s">
        <v>838</v>
      </c>
      <c r="H421" s="151" t="s">
        <v>19</v>
      </c>
      <c r="I421" s="153"/>
      <c r="L421" s="149"/>
      <c r="M421" s="154"/>
      <c r="T421" s="155"/>
      <c r="AT421" s="151" t="s">
        <v>157</v>
      </c>
      <c r="AU421" s="151" t="s">
        <v>83</v>
      </c>
      <c r="AV421" s="12" t="s">
        <v>81</v>
      </c>
      <c r="AW421" s="12" t="s">
        <v>35</v>
      </c>
      <c r="AX421" s="12" t="s">
        <v>74</v>
      </c>
      <c r="AY421" s="151" t="s">
        <v>146</v>
      </c>
    </row>
    <row r="422" spans="2:65" s="13" customFormat="1" ht="11.25">
      <c r="B422" s="156"/>
      <c r="D422" s="150" t="s">
        <v>157</v>
      </c>
      <c r="E422" s="157" t="s">
        <v>19</v>
      </c>
      <c r="F422" s="158" t="s">
        <v>873</v>
      </c>
      <c r="H422" s="159">
        <v>1</v>
      </c>
      <c r="I422" s="160"/>
      <c r="L422" s="156"/>
      <c r="M422" s="161"/>
      <c r="T422" s="162"/>
      <c r="AT422" s="157" t="s">
        <v>157</v>
      </c>
      <c r="AU422" s="157" t="s">
        <v>83</v>
      </c>
      <c r="AV422" s="13" t="s">
        <v>83</v>
      </c>
      <c r="AW422" s="13" t="s">
        <v>35</v>
      </c>
      <c r="AX422" s="13" t="s">
        <v>74</v>
      </c>
      <c r="AY422" s="157" t="s">
        <v>146</v>
      </c>
    </row>
    <row r="423" spans="2:65" s="14" customFormat="1" ht="11.25">
      <c r="B423" s="163"/>
      <c r="D423" s="150" t="s">
        <v>157</v>
      </c>
      <c r="E423" s="164" t="s">
        <v>19</v>
      </c>
      <c r="F423" s="165" t="s">
        <v>160</v>
      </c>
      <c r="H423" s="166">
        <v>1</v>
      </c>
      <c r="I423" s="167"/>
      <c r="L423" s="163"/>
      <c r="M423" s="168"/>
      <c r="T423" s="169"/>
      <c r="AT423" s="164" t="s">
        <v>157</v>
      </c>
      <c r="AU423" s="164" t="s">
        <v>83</v>
      </c>
      <c r="AV423" s="14" t="s">
        <v>153</v>
      </c>
      <c r="AW423" s="14" t="s">
        <v>35</v>
      </c>
      <c r="AX423" s="14" t="s">
        <v>81</v>
      </c>
      <c r="AY423" s="164" t="s">
        <v>146</v>
      </c>
    </row>
    <row r="424" spans="2:65" s="1" customFormat="1" ht="16.5" customHeight="1">
      <c r="B424" s="33"/>
      <c r="C424" s="181" t="s">
        <v>520</v>
      </c>
      <c r="D424" s="181" t="s">
        <v>844</v>
      </c>
      <c r="E424" s="182" t="s">
        <v>874</v>
      </c>
      <c r="F424" s="183" t="s">
        <v>875</v>
      </c>
      <c r="G424" s="184" t="s">
        <v>303</v>
      </c>
      <c r="H424" s="185">
        <v>1</v>
      </c>
      <c r="I424" s="186"/>
      <c r="J424" s="187">
        <f>ROUND(I424*H424,2)</f>
        <v>0</v>
      </c>
      <c r="K424" s="183" t="s">
        <v>152</v>
      </c>
      <c r="L424" s="188"/>
      <c r="M424" s="189" t="s">
        <v>19</v>
      </c>
      <c r="N424" s="190" t="s">
        <v>45</v>
      </c>
      <c r="P424" s="141">
        <f>O424*H424</f>
        <v>0</v>
      </c>
      <c r="Q424" s="141">
        <v>4.2500000000000003E-2</v>
      </c>
      <c r="R424" s="141">
        <f>Q424*H424</f>
        <v>4.2500000000000003E-2</v>
      </c>
      <c r="S424" s="141">
        <v>0</v>
      </c>
      <c r="T424" s="142">
        <f>S424*H424</f>
        <v>0</v>
      </c>
      <c r="AR424" s="143" t="s">
        <v>184</v>
      </c>
      <c r="AT424" s="143" t="s">
        <v>844</v>
      </c>
      <c r="AU424" s="143" t="s">
        <v>83</v>
      </c>
      <c r="AY424" s="18" t="s">
        <v>146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8" t="s">
        <v>81</v>
      </c>
      <c r="BK424" s="144">
        <f>ROUND(I424*H424,2)</f>
        <v>0</v>
      </c>
      <c r="BL424" s="18" t="s">
        <v>153</v>
      </c>
      <c r="BM424" s="143" t="s">
        <v>876</v>
      </c>
    </row>
    <row r="425" spans="2:65" s="11" customFormat="1" ht="22.9" customHeight="1">
      <c r="B425" s="120"/>
      <c r="D425" s="121" t="s">
        <v>73</v>
      </c>
      <c r="E425" s="130" t="s">
        <v>182</v>
      </c>
      <c r="F425" s="130" t="s">
        <v>183</v>
      </c>
      <c r="I425" s="123"/>
      <c r="J425" s="131">
        <f>BK425</f>
        <v>0</v>
      </c>
      <c r="L425" s="120"/>
      <c r="M425" s="125"/>
      <c r="P425" s="126">
        <f>SUM(P426:P431)</f>
        <v>0</v>
      </c>
      <c r="R425" s="126">
        <f>SUM(R426:R431)</f>
        <v>5.6844599999999995E-2</v>
      </c>
      <c r="T425" s="127">
        <f>SUM(T426:T431)</f>
        <v>0</v>
      </c>
      <c r="AR425" s="121" t="s">
        <v>81</v>
      </c>
      <c r="AT425" s="128" t="s">
        <v>73</v>
      </c>
      <c r="AU425" s="128" t="s">
        <v>81</v>
      </c>
      <c r="AY425" s="121" t="s">
        <v>146</v>
      </c>
      <c r="BK425" s="129">
        <f>SUM(BK426:BK431)</f>
        <v>0</v>
      </c>
    </row>
    <row r="426" spans="2:65" s="1" customFormat="1" ht="24.2" customHeight="1">
      <c r="B426" s="33"/>
      <c r="C426" s="132" t="s">
        <v>530</v>
      </c>
      <c r="D426" s="132" t="s">
        <v>148</v>
      </c>
      <c r="E426" s="133" t="s">
        <v>877</v>
      </c>
      <c r="F426" s="134" t="s">
        <v>878</v>
      </c>
      <c r="G426" s="135" t="s">
        <v>214</v>
      </c>
      <c r="H426" s="136">
        <v>334.38</v>
      </c>
      <c r="I426" s="137"/>
      <c r="J426" s="138">
        <f>ROUND(I426*H426,2)</f>
        <v>0</v>
      </c>
      <c r="K426" s="134" t="s">
        <v>152</v>
      </c>
      <c r="L426" s="33"/>
      <c r="M426" s="139" t="s">
        <v>19</v>
      </c>
      <c r="N426" s="140" t="s">
        <v>45</v>
      </c>
      <c r="P426" s="141">
        <f>O426*H426</f>
        <v>0</v>
      </c>
      <c r="Q426" s="141">
        <v>1.2999999999999999E-4</v>
      </c>
      <c r="R426" s="141">
        <f>Q426*H426</f>
        <v>4.3469399999999998E-2</v>
      </c>
      <c r="S426" s="141">
        <v>0</v>
      </c>
      <c r="T426" s="142">
        <f>S426*H426</f>
        <v>0</v>
      </c>
      <c r="AR426" s="143" t="s">
        <v>153</v>
      </c>
      <c r="AT426" s="143" t="s">
        <v>148</v>
      </c>
      <c r="AU426" s="143" t="s">
        <v>83</v>
      </c>
      <c r="AY426" s="18" t="s">
        <v>146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8" t="s">
        <v>81</v>
      </c>
      <c r="BK426" s="144">
        <f>ROUND(I426*H426,2)</f>
        <v>0</v>
      </c>
      <c r="BL426" s="18" t="s">
        <v>153</v>
      </c>
      <c r="BM426" s="143" t="s">
        <v>879</v>
      </c>
    </row>
    <row r="427" spans="2:65" s="1" customFormat="1" ht="11.25">
      <c r="B427" s="33"/>
      <c r="D427" s="145" t="s">
        <v>155</v>
      </c>
      <c r="F427" s="146" t="s">
        <v>880</v>
      </c>
      <c r="I427" s="147"/>
      <c r="L427" s="33"/>
      <c r="M427" s="148"/>
      <c r="T427" s="54"/>
      <c r="AT427" s="18" t="s">
        <v>155</v>
      </c>
      <c r="AU427" s="18" t="s">
        <v>83</v>
      </c>
    </row>
    <row r="428" spans="2:65" s="13" customFormat="1" ht="11.25">
      <c r="B428" s="156"/>
      <c r="D428" s="150" t="s">
        <v>157</v>
      </c>
      <c r="E428" s="157" t="s">
        <v>19</v>
      </c>
      <c r="F428" s="158" t="s">
        <v>881</v>
      </c>
      <c r="H428" s="159">
        <v>334.38</v>
      </c>
      <c r="I428" s="160"/>
      <c r="L428" s="156"/>
      <c r="M428" s="161"/>
      <c r="T428" s="162"/>
      <c r="AT428" s="157" t="s">
        <v>157</v>
      </c>
      <c r="AU428" s="157" t="s">
        <v>83</v>
      </c>
      <c r="AV428" s="13" t="s">
        <v>83</v>
      </c>
      <c r="AW428" s="13" t="s">
        <v>35</v>
      </c>
      <c r="AX428" s="13" t="s">
        <v>74</v>
      </c>
      <c r="AY428" s="157" t="s">
        <v>146</v>
      </c>
    </row>
    <row r="429" spans="2:65" s="14" customFormat="1" ht="11.25">
      <c r="B429" s="163"/>
      <c r="D429" s="150" t="s">
        <v>157</v>
      </c>
      <c r="E429" s="164" t="s">
        <v>19</v>
      </c>
      <c r="F429" s="165" t="s">
        <v>160</v>
      </c>
      <c r="H429" s="166">
        <v>334.38</v>
      </c>
      <c r="I429" s="167"/>
      <c r="L429" s="163"/>
      <c r="M429" s="168"/>
      <c r="T429" s="169"/>
      <c r="AT429" s="164" t="s">
        <v>157</v>
      </c>
      <c r="AU429" s="164" t="s">
        <v>83</v>
      </c>
      <c r="AV429" s="14" t="s">
        <v>153</v>
      </c>
      <c r="AW429" s="14" t="s">
        <v>35</v>
      </c>
      <c r="AX429" s="14" t="s">
        <v>81</v>
      </c>
      <c r="AY429" s="164" t="s">
        <v>146</v>
      </c>
    </row>
    <row r="430" spans="2:65" s="1" customFormat="1" ht="24.2" customHeight="1">
      <c r="B430" s="33"/>
      <c r="C430" s="132" t="s">
        <v>568</v>
      </c>
      <c r="D430" s="132" t="s">
        <v>148</v>
      </c>
      <c r="E430" s="133" t="s">
        <v>882</v>
      </c>
      <c r="F430" s="134" t="s">
        <v>883</v>
      </c>
      <c r="G430" s="135" t="s">
        <v>214</v>
      </c>
      <c r="H430" s="136">
        <v>334.38</v>
      </c>
      <c r="I430" s="137"/>
      <c r="J430" s="138">
        <f>ROUND(I430*H430,2)</f>
        <v>0</v>
      </c>
      <c r="K430" s="134" t="s">
        <v>152</v>
      </c>
      <c r="L430" s="33"/>
      <c r="M430" s="139" t="s">
        <v>19</v>
      </c>
      <c r="N430" s="140" t="s">
        <v>45</v>
      </c>
      <c r="P430" s="141">
        <f>O430*H430</f>
        <v>0</v>
      </c>
      <c r="Q430" s="141">
        <v>4.0000000000000003E-5</v>
      </c>
      <c r="R430" s="141">
        <f>Q430*H430</f>
        <v>1.33752E-2</v>
      </c>
      <c r="S430" s="141">
        <v>0</v>
      </c>
      <c r="T430" s="142">
        <f>S430*H430</f>
        <v>0</v>
      </c>
      <c r="AR430" s="143" t="s">
        <v>153</v>
      </c>
      <c r="AT430" s="143" t="s">
        <v>148</v>
      </c>
      <c r="AU430" s="143" t="s">
        <v>83</v>
      </c>
      <c r="AY430" s="18" t="s">
        <v>146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8" t="s">
        <v>81</v>
      </c>
      <c r="BK430" s="144">
        <f>ROUND(I430*H430,2)</f>
        <v>0</v>
      </c>
      <c r="BL430" s="18" t="s">
        <v>153</v>
      </c>
      <c r="BM430" s="143" t="s">
        <v>884</v>
      </c>
    </row>
    <row r="431" spans="2:65" s="1" customFormat="1" ht="11.25">
      <c r="B431" s="33"/>
      <c r="D431" s="145" t="s">
        <v>155</v>
      </c>
      <c r="F431" s="146" t="s">
        <v>885</v>
      </c>
      <c r="I431" s="147"/>
      <c r="L431" s="33"/>
      <c r="M431" s="148"/>
      <c r="T431" s="54"/>
      <c r="AT431" s="18" t="s">
        <v>155</v>
      </c>
      <c r="AU431" s="18" t="s">
        <v>83</v>
      </c>
    </row>
    <row r="432" spans="2:65" s="11" customFormat="1" ht="22.9" customHeight="1">
      <c r="B432" s="120"/>
      <c r="D432" s="121" t="s">
        <v>73</v>
      </c>
      <c r="E432" s="130" t="s">
        <v>886</v>
      </c>
      <c r="F432" s="130" t="s">
        <v>887</v>
      </c>
      <c r="I432" s="123"/>
      <c r="J432" s="131">
        <f>BK432</f>
        <v>0</v>
      </c>
      <c r="L432" s="120"/>
      <c r="M432" s="125"/>
      <c r="P432" s="126">
        <f>SUM(P433:P434)</f>
        <v>0</v>
      </c>
      <c r="R432" s="126">
        <f>SUM(R433:R434)</f>
        <v>0</v>
      </c>
      <c r="T432" s="127">
        <f>SUM(T433:T434)</f>
        <v>0</v>
      </c>
      <c r="AR432" s="121" t="s">
        <v>81</v>
      </c>
      <c r="AT432" s="128" t="s">
        <v>73</v>
      </c>
      <c r="AU432" s="128" t="s">
        <v>81</v>
      </c>
      <c r="AY432" s="121" t="s">
        <v>146</v>
      </c>
      <c r="BK432" s="129">
        <f>SUM(BK433:BK434)</f>
        <v>0</v>
      </c>
    </row>
    <row r="433" spans="2:65" s="1" customFormat="1" ht="33" customHeight="1">
      <c r="B433" s="33"/>
      <c r="C433" s="132" t="s">
        <v>489</v>
      </c>
      <c r="D433" s="132" t="s">
        <v>148</v>
      </c>
      <c r="E433" s="133" t="s">
        <v>888</v>
      </c>
      <c r="F433" s="134" t="s">
        <v>889</v>
      </c>
      <c r="G433" s="135" t="s">
        <v>387</v>
      </c>
      <c r="H433" s="136">
        <v>37.584000000000003</v>
      </c>
      <c r="I433" s="137"/>
      <c r="J433" s="138">
        <f>ROUND(I433*H433,2)</f>
        <v>0</v>
      </c>
      <c r="K433" s="134" t="s">
        <v>152</v>
      </c>
      <c r="L433" s="33"/>
      <c r="M433" s="139" t="s">
        <v>19</v>
      </c>
      <c r="N433" s="140" t="s">
        <v>45</v>
      </c>
      <c r="P433" s="141">
        <f>O433*H433</f>
        <v>0</v>
      </c>
      <c r="Q433" s="141">
        <v>0</v>
      </c>
      <c r="R433" s="141">
        <f>Q433*H433</f>
        <v>0</v>
      </c>
      <c r="S433" s="141">
        <v>0</v>
      </c>
      <c r="T433" s="142">
        <f>S433*H433</f>
        <v>0</v>
      </c>
      <c r="AR433" s="143" t="s">
        <v>153</v>
      </c>
      <c r="AT433" s="143" t="s">
        <v>148</v>
      </c>
      <c r="AU433" s="143" t="s">
        <v>83</v>
      </c>
      <c r="AY433" s="18" t="s">
        <v>146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8" t="s">
        <v>81</v>
      </c>
      <c r="BK433" s="144">
        <f>ROUND(I433*H433,2)</f>
        <v>0</v>
      </c>
      <c r="BL433" s="18" t="s">
        <v>153</v>
      </c>
      <c r="BM433" s="143" t="s">
        <v>890</v>
      </c>
    </row>
    <row r="434" spans="2:65" s="1" customFormat="1" ht="11.25">
      <c r="B434" s="33"/>
      <c r="D434" s="145" t="s">
        <v>155</v>
      </c>
      <c r="F434" s="146" t="s">
        <v>891</v>
      </c>
      <c r="I434" s="147"/>
      <c r="L434" s="33"/>
      <c r="M434" s="148"/>
      <c r="T434" s="54"/>
      <c r="AT434" s="18" t="s">
        <v>155</v>
      </c>
      <c r="AU434" s="18" t="s">
        <v>83</v>
      </c>
    </row>
    <row r="435" spans="2:65" s="11" customFormat="1" ht="25.9" customHeight="1">
      <c r="B435" s="120"/>
      <c r="D435" s="121" t="s">
        <v>73</v>
      </c>
      <c r="E435" s="122" t="s">
        <v>426</v>
      </c>
      <c r="F435" s="122" t="s">
        <v>427</v>
      </c>
      <c r="I435" s="123"/>
      <c r="J435" s="124">
        <f>BK435</f>
        <v>0</v>
      </c>
      <c r="L435" s="120"/>
      <c r="M435" s="125"/>
      <c r="P435" s="126">
        <f>P436+P458+P505+P534+P541+P605+P620+P727+P764+P851+P853</f>
        <v>0</v>
      </c>
      <c r="R435" s="126">
        <f>R436+R458+R505+R534+R541+R605+R620+R727+R764+R851+R853</f>
        <v>20.194304200000001</v>
      </c>
      <c r="T435" s="127">
        <f>T436+T458+T505+T534+T541+T605+T620+T727+T764+T851+T853</f>
        <v>1.5180000000000001E-2</v>
      </c>
      <c r="AR435" s="121" t="s">
        <v>83</v>
      </c>
      <c r="AT435" s="128" t="s">
        <v>73</v>
      </c>
      <c r="AU435" s="128" t="s">
        <v>74</v>
      </c>
      <c r="AY435" s="121" t="s">
        <v>146</v>
      </c>
      <c r="BK435" s="129">
        <f>BK436+BK458+BK505+BK534+BK541+BK605+BK620+BK727+BK764+BK851+BK853</f>
        <v>0</v>
      </c>
    </row>
    <row r="436" spans="2:65" s="11" customFormat="1" ht="22.9" customHeight="1">
      <c r="B436" s="120"/>
      <c r="D436" s="121" t="s">
        <v>73</v>
      </c>
      <c r="E436" s="130" t="s">
        <v>428</v>
      </c>
      <c r="F436" s="130" t="s">
        <v>429</v>
      </c>
      <c r="I436" s="123"/>
      <c r="J436" s="131">
        <f>BK436</f>
        <v>0</v>
      </c>
      <c r="L436" s="120"/>
      <c r="M436" s="125"/>
      <c r="P436" s="126">
        <f>SUM(P437:P457)</f>
        <v>0</v>
      </c>
      <c r="R436" s="126">
        <f>SUM(R437:R457)</f>
        <v>0.33391919999999997</v>
      </c>
      <c r="T436" s="127">
        <f>SUM(T437:T457)</f>
        <v>0</v>
      </c>
      <c r="AR436" s="121" t="s">
        <v>83</v>
      </c>
      <c r="AT436" s="128" t="s">
        <v>73</v>
      </c>
      <c r="AU436" s="128" t="s">
        <v>81</v>
      </c>
      <c r="AY436" s="121" t="s">
        <v>146</v>
      </c>
      <c r="BK436" s="129">
        <f>SUM(BK437:BK457)</f>
        <v>0</v>
      </c>
    </row>
    <row r="437" spans="2:65" s="1" customFormat="1" ht="21.75" customHeight="1">
      <c r="B437" s="33"/>
      <c r="C437" s="132" t="s">
        <v>892</v>
      </c>
      <c r="D437" s="132" t="s">
        <v>148</v>
      </c>
      <c r="E437" s="133" t="s">
        <v>893</v>
      </c>
      <c r="F437" s="134" t="s">
        <v>894</v>
      </c>
      <c r="G437" s="135" t="s">
        <v>214</v>
      </c>
      <c r="H437" s="136">
        <v>47.793999999999997</v>
      </c>
      <c r="I437" s="137"/>
      <c r="J437" s="138">
        <f>ROUND(I437*H437,2)</f>
        <v>0</v>
      </c>
      <c r="K437" s="134" t="s">
        <v>152</v>
      </c>
      <c r="L437" s="33"/>
      <c r="M437" s="139" t="s">
        <v>19</v>
      </c>
      <c r="N437" s="140" t="s">
        <v>45</v>
      </c>
      <c r="P437" s="141">
        <f>O437*H437</f>
        <v>0</v>
      </c>
      <c r="Q437" s="141">
        <v>0</v>
      </c>
      <c r="R437" s="141">
        <f>Q437*H437</f>
        <v>0</v>
      </c>
      <c r="S437" s="141">
        <v>0</v>
      </c>
      <c r="T437" s="142">
        <f>S437*H437</f>
        <v>0</v>
      </c>
      <c r="AR437" s="143" t="s">
        <v>258</v>
      </c>
      <c r="AT437" s="143" t="s">
        <v>148</v>
      </c>
      <c r="AU437" s="143" t="s">
        <v>83</v>
      </c>
      <c r="AY437" s="18" t="s">
        <v>146</v>
      </c>
      <c r="BE437" s="144">
        <f>IF(N437="základní",J437,0)</f>
        <v>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8" t="s">
        <v>81</v>
      </c>
      <c r="BK437" s="144">
        <f>ROUND(I437*H437,2)</f>
        <v>0</v>
      </c>
      <c r="BL437" s="18" t="s">
        <v>258</v>
      </c>
      <c r="BM437" s="143" t="s">
        <v>895</v>
      </c>
    </row>
    <row r="438" spans="2:65" s="1" customFormat="1" ht="11.25">
      <c r="B438" s="33"/>
      <c r="D438" s="145" t="s">
        <v>155</v>
      </c>
      <c r="F438" s="146" t="s">
        <v>896</v>
      </c>
      <c r="I438" s="147"/>
      <c r="L438" s="33"/>
      <c r="M438" s="148"/>
      <c r="T438" s="54"/>
      <c r="AT438" s="18" t="s">
        <v>155</v>
      </c>
      <c r="AU438" s="18" t="s">
        <v>83</v>
      </c>
    </row>
    <row r="439" spans="2:65" s="12" customFormat="1" ht="11.25">
      <c r="B439" s="149"/>
      <c r="D439" s="150" t="s">
        <v>157</v>
      </c>
      <c r="E439" s="151" t="s">
        <v>19</v>
      </c>
      <c r="F439" s="152" t="s">
        <v>158</v>
      </c>
      <c r="H439" s="151" t="s">
        <v>19</v>
      </c>
      <c r="I439" s="153"/>
      <c r="L439" s="149"/>
      <c r="M439" s="154"/>
      <c r="T439" s="155"/>
      <c r="AT439" s="151" t="s">
        <v>157</v>
      </c>
      <c r="AU439" s="151" t="s">
        <v>83</v>
      </c>
      <c r="AV439" s="12" t="s">
        <v>81</v>
      </c>
      <c r="AW439" s="12" t="s">
        <v>35</v>
      </c>
      <c r="AX439" s="12" t="s">
        <v>74</v>
      </c>
      <c r="AY439" s="151" t="s">
        <v>146</v>
      </c>
    </row>
    <row r="440" spans="2:65" s="13" customFormat="1" ht="11.25">
      <c r="B440" s="156"/>
      <c r="D440" s="150" t="s">
        <v>157</v>
      </c>
      <c r="E440" s="157" t="s">
        <v>19</v>
      </c>
      <c r="F440" s="158" t="s">
        <v>435</v>
      </c>
      <c r="H440" s="159">
        <v>17.899999999999999</v>
      </c>
      <c r="I440" s="160"/>
      <c r="L440" s="156"/>
      <c r="M440" s="161"/>
      <c r="T440" s="162"/>
      <c r="AT440" s="157" t="s">
        <v>157</v>
      </c>
      <c r="AU440" s="157" t="s">
        <v>83</v>
      </c>
      <c r="AV440" s="13" t="s">
        <v>83</v>
      </c>
      <c r="AW440" s="13" t="s">
        <v>35</v>
      </c>
      <c r="AX440" s="13" t="s">
        <v>74</v>
      </c>
      <c r="AY440" s="157" t="s">
        <v>146</v>
      </c>
    </row>
    <row r="441" spans="2:65" s="13" customFormat="1" ht="11.25">
      <c r="B441" s="156"/>
      <c r="D441" s="150" t="s">
        <v>157</v>
      </c>
      <c r="E441" s="157" t="s">
        <v>19</v>
      </c>
      <c r="F441" s="158" t="s">
        <v>436</v>
      </c>
      <c r="H441" s="159">
        <v>17.899999999999999</v>
      </c>
      <c r="I441" s="160"/>
      <c r="L441" s="156"/>
      <c r="M441" s="161"/>
      <c r="T441" s="162"/>
      <c r="AT441" s="157" t="s">
        <v>157</v>
      </c>
      <c r="AU441" s="157" t="s">
        <v>83</v>
      </c>
      <c r="AV441" s="13" t="s">
        <v>83</v>
      </c>
      <c r="AW441" s="13" t="s">
        <v>35</v>
      </c>
      <c r="AX441" s="13" t="s">
        <v>74</v>
      </c>
      <c r="AY441" s="157" t="s">
        <v>146</v>
      </c>
    </row>
    <row r="442" spans="2:65" s="15" customFormat="1" ht="11.25">
      <c r="B442" s="171"/>
      <c r="D442" s="150" t="s">
        <v>157</v>
      </c>
      <c r="E442" s="172" t="s">
        <v>19</v>
      </c>
      <c r="F442" s="173" t="s">
        <v>500</v>
      </c>
      <c r="H442" s="174">
        <v>35.799999999999997</v>
      </c>
      <c r="I442" s="175"/>
      <c r="L442" s="171"/>
      <c r="M442" s="176"/>
      <c r="T442" s="177"/>
      <c r="AT442" s="172" t="s">
        <v>157</v>
      </c>
      <c r="AU442" s="172" t="s">
        <v>83</v>
      </c>
      <c r="AV442" s="15" t="s">
        <v>167</v>
      </c>
      <c r="AW442" s="15" t="s">
        <v>35</v>
      </c>
      <c r="AX442" s="15" t="s">
        <v>74</v>
      </c>
      <c r="AY442" s="172" t="s">
        <v>146</v>
      </c>
    </row>
    <row r="443" spans="2:65" s="13" customFormat="1" ht="11.25">
      <c r="B443" s="156"/>
      <c r="D443" s="150" t="s">
        <v>157</v>
      </c>
      <c r="E443" s="157" t="s">
        <v>19</v>
      </c>
      <c r="F443" s="158" t="s">
        <v>437</v>
      </c>
      <c r="H443" s="159">
        <v>1.74</v>
      </c>
      <c r="I443" s="160"/>
      <c r="L443" s="156"/>
      <c r="M443" s="161"/>
      <c r="T443" s="162"/>
      <c r="AT443" s="157" t="s">
        <v>157</v>
      </c>
      <c r="AU443" s="157" t="s">
        <v>83</v>
      </c>
      <c r="AV443" s="13" t="s">
        <v>83</v>
      </c>
      <c r="AW443" s="13" t="s">
        <v>35</v>
      </c>
      <c r="AX443" s="13" t="s">
        <v>74</v>
      </c>
      <c r="AY443" s="157" t="s">
        <v>146</v>
      </c>
    </row>
    <row r="444" spans="2:65" s="13" customFormat="1" ht="11.25">
      <c r="B444" s="156"/>
      <c r="D444" s="150" t="s">
        <v>157</v>
      </c>
      <c r="E444" s="157" t="s">
        <v>19</v>
      </c>
      <c r="F444" s="158" t="s">
        <v>438</v>
      </c>
      <c r="H444" s="159">
        <v>3.444</v>
      </c>
      <c r="I444" s="160"/>
      <c r="L444" s="156"/>
      <c r="M444" s="161"/>
      <c r="T444" s="162"/>
      <c r="AT444" s="157" t="s">
        <v>157</v>
      </c>
      <c r="AU444" s="157" t="s">
        <v>83</v>
      </c>
      <c r="AV444" s="13" t="s">
        <v>83</v>
      </c>
      <c r="AW444" s="13" t="s">
        <v>35</v>
      </c>
      <c r="AX444" s="13" t="s">
        <v>74</v>
      </c>
      <c r="AY444" s="157" t="s">
        <v>146</v>
      </c>
    </row>
    <row r="445" spans="2:65" s="13" customFormat="1" ht="11.25">
      <c r="B445" s="156"/>
      <c r="D445" s="150" t="s">
        <v>157</v>
      </c>
      <c r="E445" s="157" t="s">
        <v>19</v>
      </c>
      <c r="F445" s="158" t="s">
        <v>439</v>
      </c>
      <c r="H445" s="159">
        <v>3.48</v>
      </c>
      <c r="I445" s="160"/>
      <c r="L445" s="156"/>
      <c r="M445" s="161"/>
      <c r="T445" s="162"/>
      <c r="AT445" s="157" t="s">
        <v>157</v>
      </c>
      <c r="AU445" s="157" t="s">
        <v>83</v>
      </c>
      <c r="AV445" s="13" t="s">
        <v>83</v>
      </c>
      <c r="AW445" s="13" t="s">
        <v>35</v>
      </c>
      <c r="AX445" s="13" t="s">
        <v>74</v>
      </c>
      <c r="AY445" s="157" t="s">
        <v>146</v>
      </c>
    </row>
    <row r="446" spans="2:65" s="13" customFormat="1" ht="11.25">
      <c r="B446" s="156"/>
      <c r="D446" s="150" t="s">
        <v>157</v>
      </c>
      <c r="E446" s="157" t="s">
        <v>19</v>
      </c>
      <c r="F446" s="158" t="s">
        <v>440</v>
      </c>
      <c r="H446" s="159">
        <v>3.33</v>
      </c>
      <c r="I446" s="160"/>
      <c r="L446" s="156"/>
      <c r="M446" s="161"/>
      <c r="T446" s="162"/>
      <c r="AT446" s="157" t="s">
        <v>157</v>
      </c>
      <c r="AU446" s="157" t="s">
        <v>83</v>
      </c>
      <c r="AV446" s="13" t="s">
        <v>83</v>
      </c>
      <c r="AW446" s="13" t="s">
        <v>35</v>
      </c>
      <c r="AX446" s="13" t="s">
        <v>74</v>
      </c>
      <c r="AY446" s="157" t="s">
        <v>146</v>
      </c>
    </row>
    <row r="447" spans="2:65" s="15" customFormat="1" ht="11.25">
      <c r="B447" s="171"/>
      <c r="D447" s="150" t="s">
        <v>157</v>
      </c>
      <c r="E447" s="172" t="s">
        <v>19</v>
      </c>
      <c r="F447" s="173" t="s">
        <v>500</v>
      </c>
      <c r="H447" s="174">
        <v>11.994</v>
      </c>
      <c r="I447" s="175"/>
      <c r="L447" s="171"/>
      <c r="M447" s="176"/>
      <c r="T447" s="177"/>
      <c r="AT447" s="172" t="s">
        <v>157</v>
      </c>
      <c r="AU447" s="172" t="s">
        <v>83</v>
      </c>
      <c r="AV447" s="15" t="s">
        <v>167</v>
      </c>
      <c r="AW447" s="15" t="s">
        <v>35</v>
      </c>
      <c r="AX447" s="15" t="s">
        <v>74</v>
      </c>
      <c r="AY447" s="172" t="s">
        <v>146</v>
      </c>
    </row>
    <row r="448" spans="2:65" s="14" customFormat="1" ht="11.25">
      <c r="B448" s="163"/>
      <c r="D448" s="150" t="s">
        <v>157</v>
      </c>
      <c r="E448" s="164" t="s">
        <v>19</v>
      </c>
      <c r="F448" s="165" t="s">
        <v>160</v>
      </c>
      <c r="H448" s="166">
        <v>47.793999999999997</v>
      </c>
      <c r="I448" s="167"/>
      <c r="L448" s="163"/>
      <c r="M448" s="168"/>
      <c r="T448" s="169"/>
      <c r="AT448" s="164" t="s">
        <v>157</v>
      </c>
      <c r="AU448" s="164" t="s">
        <v>83</v>
      </c>
      <c r="AV448" s="14" t="s">
        <v>153</v>
      </c>
      <c r="AW448" s="14" t="s">
        <v>35</v>
      </c>
      <c r="AX448" s="14" t="s">
        <v>81</v>
      </c>
      <c r="AY448" s="164" t="s">
        <v>146</v>
      </c>
    </row>
    <row r="449" spans="2:65" s="1" customFormat="1" ht="16.5" customHeight="1">
      <c r="B449" s="33"/>
      <c r="C449" s="181" t="s">
        <v>504</v>
      </c>
      <c r="D449" s="181" t="s">
        <v>844</v>
      </c>
      <c r="E449" s="182" t="s">
        <v>897</v>
      </c>
      <c r="F449" s="183" t="s">
        <v>898</v>
      </c>
      <c r="G449" s="184" t="s">
        <v>387</v>
      </c>
      <c r="H449" s="185">
        <v>1.4E-2</v>
      </c>
      <c r="I449" s="186"/>
      <c r="J449" s="187">
        <f>ROUND(I449*H449,2)</f>
        <v>0</v>
      </c>
      <c r="K449" s="183" t="s">
        <v>152</v>
      </c>
      <c r="L449" s="188"/>
      <c r="M449" s="189" t="s">
        <v>19</v>
      </c>
      <c r="N449" s="190" t="s">
        <v>45</v>
      </c>
      <c r="P449" s="141">
        <f>O449*H449</f>
        <v>0</v>
      </c>
      <c r="Q449" s="141">
        <v>1</v>
      </c>
      <c r="R449" s="141">
        <f>Q449*H449</f>
        <v>1.4E-2</v>
      </c>
      <c r="S449" s="141">
        <v>0</v>
      </c>
      <c r="T449" s="142">
        <f>S449*H449</f>
        <v>0</v>
      </c>
      <c r="AR449" s="143" t="s">
        <v>430</v>
      </c>
      <c r="AT449" s="143" t="s">
        <v>844</v>
      </c>
      <c r="AU449" s="143" t="s">
        <v>83</v>
      </c>
      <c r="AY449" s="18" t="s">
        <v>146</v>
      </c>
      <c r="BE449" s="144">
        <f>IF(N449="základní",J449,0)</f>
        <v>0</v>
      </c>
      <c r="BF449" s="144">
        <f>IF(N449="snížená",J449,0)</f>
        <v>0</v>
      </c>
      <c r="BG449" s="144">
        <f>IF(N449="zákl. přenesená",J449,0)</f>
        <v>0</v>
      </c>
      <c r="BH449" s="144">
        <f>IF(N449="sníž. přenesená",J449,0)</f>
        <v>0</v>
      </c>
      <c r="BI449" s="144">
        <f>IF(N449="nulová",J449,0)</f>
        <v>0</v>
      </c>
      <c r="BJ449" s="18" t="s">
        <v>81</v>
      </c>
      <c r="BK449" s="144">
        <f>ROUND(I449*H449,2)</f>
        <v>0</v>
      </c>
      <c r="BL449" s="18" t="s">
        <v>258</v>
      </c>
      <c r="BM449" s="143" t="s">
        <v>899</v>
      </c>
    </row>
    <row r="450" spans="2:65" s="13" customFormat="1" ht="11.25">
      <c r="B450" s="156"/>
      <c r="D450" s="150" t="s">
        <v>157</v>
      </c>
      <c r="F450" s="158" t="s">
        <v>900</v>
      </c>
      <c r="H450" s="159">
        <v>1.4E-2</v>
      </c>
      <c r="I450" s="160"/>
      <c r="L450" s="156"/>
      <c r="M450" s="161"/>
      <c r="T450" s="162"/>
      <c r="AT450" s="157" t="s">
        <v>157</v>
      </c>
      <c r="AU450" s="157" t="s">
        <v>83</v>
      </c>
      <c r="AV450" s="13" t="s">
        <v>83</v>
      </c>
      <c r="AW450" s="13" t="s">
        <v>4</v>
      </c>
      <c r="AX450" s="13" t="s">
        <v>81</v>
      </c>
      <c r="AY450" s="157" t="s">
        <v>146</v>
      </c>
    </row>
    <row r="451" spans="2:65" s="1" customFormat="1" ht="16.5" customHeight="1">
      <c r="B451" s="33"/>
      <c r="C451" s="132" t="s">
        <v>340</v>
      </c>
      <c r="D451" s="132" t="s">
        <v>148</v>
      </c>
      <c r="E451" s="133" t="s">
        <v>901</v>
      </c>
      <c r="F451" s="134" t="s">
        <v>902</v>
      </c>
      <c r="G451" s="135" t="s">
        <v>214</v>
      </c>
      <c r="H451" s="136">
        <v>47.793999999999997</v>
      </c>
      <c r="I451" s="137"/>
      <c r="J451" s="138">
        <f>ROUND(I451*H451,2)</f>
        <v>0</v>
      </c>
      <c r="K451" s="134" t="s">
        <v>152</v>
      </c>
      <c r="L451" s="33"/>
      <c r="M451" s="139" t="s">
        <v>19</v>
      </c>
      <c r="N451" s="140" t="s">
        <v>45</v>
      </c>
      <c r="P451" s="141">
        <f>O451*H451</f>
        <v>0</v>
      </c>
      <c r="Q451" s="141">
        <v>4.0000000000000002E-4</v>
      </c>
      <c r="R451" s="141">
        <f>Q451*H451</f>
        <v>1.9117599999999998E-2</v>
      </c>
      <c r="S451" s="141">
        <v>0</v>
      </c>
      <c r="T451" s="142">
        <f>S451*H451</f>
        <v>0</v>
      </c>
      <c r="AR451" s="143" t="s">
        <v>258</v>
      </c>
      <c r="AT451" s="143" t="s">
        <v>148</v>
      </c>
      <c r="AU451" s="143" t="s">
        <v>83</v>
      </c>
      <c r="AY451" s="18" t="s">
        <v>146</v>
      </c>
      <c r="BE451" s="144">
        <f>IF(N451="základní",J451,0)</f>
        <v>0</v>
      </c>
      <c r="BF451" s="144">
        <f>IF(N451="snížená",J451,0)</f>
        <v>0</v>
      </c>
      <c r="BG451" s="144">
        <f>IF(N451="zákl. přenesená",J451,0)</f>
        <v>0</v>
      </c>
      <c r="BH451" s="144">
        <f>IF(N451="sníž. přenesená",J451,0)</f>
        <v>0</v>
      </c>
      <c r="BI451" s="144">
        <f>IF(N451="nulová",J451,0)</f>
        <v>0</v>
      </c>
      <c r="BJ451" s="18" t="s">
        <v>81</v>
      </c>
      <c r="BK451" s="144">
        <f>ROUND(I451*H451,2)</f>
        <v>0</v>
      </c>
      <c r="BL451" s="18" t="s">
        <v>258</v>
      </c>
      <c r="BM451" s="143" t="s">
        <v>903</v>
      </c>
    </row>
    <row r="452" spans="2:65" s="1" customFormat="1" ht="11.25">
      <c r="B452" s="33"/>
      <c r="D452" s="145" t="s">
        <v>155</v>
      </c>
      <c r="F452" s="146" t="s">
        <v>904</v>
      </c>
      <c r="I452" s="147"/>
      <c r="L452" s="33"/>
      <c r="M452" s="148"/>
      <c r="T452" s="54"/>
      <c r="AT452" s="18" t="s">
        <v>155</v>
      </c>
      <c r="AU452" s="18" t="s">
        <v>83</v>
      </c>
    </row>
    <row r="453" spans="2:65" s="1" customFormat="1" ht="24.2" customHeight="1">
      <c r="B453" s="33"/>
      <c r="C453" s="181" t="s">
        <v>347</v>
      </c>
      <c r="D453" s="181" t="s">
        <v>844</v>
      </c>
      <c r="E453" s="182" t="s">
        <v>905</v>
      </c>
      <c r="F453" s="183" t="s">
        <v>906</v>
      </c>
      <c r="G453" s="184" t="s">
        <v>214</v>
      </c>
      <c r="H453" s="185">
        <v>55.704000000000001</v>
      </c>
      <c r="I453" s="186"/>
      <c r="J453" s="187">
        <f>ROUND(I453*H453,2)</f>
        <v>0</v>
      </c>
      <c r="K453" s="183" t="s">
        <v>152</v>
      </c>
      <c r="L453" s="188"/>
      <c r="M453" s="189" t="s">
        <v>19</v>
      </c>
      <c r="N453" s="190" t="s">
        <v>45</v>
      </c>
      <c r="P453" s="141">
        <f>O453*H453</f>
        <v>0</v>
      </c>
      <c r="Q453" s="141">
        <v>5.4000000000000003E-3</v>
      </c>
      <c r="R453" s="141">
        <f>Q453*H453</f>
        <v>0.3008016</v>
      </c>
      <c r="S453" s="141">
        <v>0</v>
      </c>
      <c r="T453" s="142">
        <f>S453*H453</f>
        <v>0</v>
      </c>
      <c r="AR453" s="143" t="s">
        <v>430</v>
      </c>
      <c r="AT453" s="143" t="s">
        <v>844</v>
      </c>
      <c r="AU453" s="143" t="s">
        <v>83</v>
      </c>
      <c r="AY453" s="18" t="s">
        <v>146</v>
      </c>
      <c r="BE453" s="144">
        <f>IF(N453="základní",J453,0)</f>
        <v>0</v>
      </c>
      <c r="BF453" s="144">
        <f>IF(N453="snížená",J453,0)</f>
        <v>0</v>
      </c>
      <c r="BG453" s="144">
        <f>IF(N453="zákl. přenesená",J453,0)</f>
        <v>0</v>
      </c>
      <c r="BH453" s="144">
        <f>IF(N453="sníž. přenesená",J453,0)</f>
        <v>0</v>
      </c>
      <c r="BI453" s="144">
        <f>IF(N453="nulová",J453,0)</f>
        <v>0</v>
      </c>
      <c r="BJ453" s="18" t="s">
        <v>81</v>
      </c>
      <c r="BK453" s="144">
        <f>ROUND(I453*H453,2)</f>
        <v>0</v>
      </c>
      <c r="BL453" s="18" t="s">
        <v>258</v>
      </c>
      <c r="BM453" s="143" t="s">
        <v>907</v>
      </c>
    </row>
    <row r="454" spans="2:65" s="13" customFormat="1" ht="11.25">
      <c r="B454" s="156"/>
      <c r="D454" s="150" t="s">
        <v>157</v>
      </c>
      <c r="F454" s="158" t="s">
        <v>908</v>
      </c>
      <c r="H454" s="159">
        <v>55.704000000000001</v>
      </c>
      <c r="I454" s="160"/>
      <c r="L454" s="156"/>
      <c r="M454" s="161"/>
      <c r="T454" s="162"/>
      <c r="AT454" s="157" t="s">
        <v>157</v>
      </c>
      <c r="AU454" s="157" t="s">
        <v>83</v>
      </c>
      <c r="AV454" s="13" t="s">
        <v>83</v>
      </c>
      <c r="AW454" s="13" t="s">
        <v>4</v>
      </c>
      <c r="AX454" s="13" t="s">
        <v>81</v>
      </c>
      <c r="AY454" s="157" t="s">
        <v>146</v>
      </c>
    </row>
    <row r="455" spans="2:65" s="1" customFormat="1" ht="16.5" customHeight="1">
      <c r="B455" s="33"/>
      <c r="C455" s="132" t="s">
        <v>177</v>
      </c>
      <c r="D455" s="132" t="s">
        <v>148</v>
      </c>
      <c r="E455" s="133" t="s">
        <v>909</v>
      </c>
      <c r="F455" s="134" t="s">
        <v>910</v>
      </c>
      <c r="G455" s="135" t="s">
        <v>214</v>
      </c>
      <c r="H455" s="136">
        <v>11.94</v>
      </c>
      <c r="I455" s="137"/>
      <c r="J455" s="138">
        <f>ROUND(I455*H455,2)</f>
        <v>0</v>
      </c>
      <c r="K455" s="134" t="s">
        <v>19</v>
      </c>
      <c r="L455" s="33"/>
      <c r="M455" s="139" t="s">
        <v>19</v>
      </c>
      <c r="N455" s="140" t="s">
        <v>45</v>
      </c>
      <c r="P455" s="141">
        <f>O455*H455</f>
        <v>0</v>
      </c>
      <c r="Q455" s="141">
        <v>0</v>
      </c>
      <c r="R455" s="141">
        <f>Q455*H455</f>
        <v>0</v>
      </c>
      <c r="S455" s="141">
        <v>0</v>
      </c>
      <c r="T455" s="142">
        <f>S455*H455</f>
        <v>0</v>
      </c>
      <c r="AR455" s="143" t="s">
        <v>258</v>
      </c>
      <c r="AT455" s="143" t="s">
        <v>148</v>
      </c>
      <c r="AU455" s="143" t="s">
        <v>83</v>
      </c>
      <c r="AY455" s="18" t="s">
        <v>146</v>
      </c>
      <c r="BE455" s="144">
        <f>IF(N455="základní",J455,0)</f>
        <v>0</v>
      </c>
      <c r="BF455" s="144">
        <f>IF(N455="snížená",J455,0)</f>
        <v>0</v>
      </c>
      <c r="BG455" s="144">
        <f>IF(N455="zákl. přenesená",J455,0)</f>
        <v>0</v>
      </c>
      <c r="BH455" s="144">
        <f>IF(N455="sníž. přenesená",J455,0)</f>
        <v>0</v>
      </c>
      <c r="BI455" s="144">
        <f>IF(N455="nulová",J455,0)</f>
        <v>0</v>
      </c>
      <c r="BJ455" s="18" t="s">
        <v>81</v>
      </c>
      <c r="BK455" s="144">
        <f>ROUND(I455*H455,2)</f>
        <v>0</v>
      </c>
      <c r="BL455" s="18" t="s">
        <v>258</v>
      </c>
      <c r="BM455" s="143" t="s">
        <v>911</v>
      </c>
    </row>
    <row r="456" spans="2:65" s="1" customFormat="1" ht="24.2" customHeight="1">
      <c r="B456" s="33"/>
      <c r="C456" s="132" t="s">
        <v>378</v>
      </c>
      <c r="D456" s="132" t="s">
        <v>148</v>
      </c>
      <c r="E456" s="133" t="s">
        <v>912</v>
      </c>
      <c r="F456" s="134" t="s">
        <v>913</v>
      </c>
      <c r="G456" s="135" t="s">
        <v>914</v>
      </c>
      <c r="H456" s="191"/>
      <c r="I456" s="137"/>
      <c r="J456" s="138">
        <f>ROUND(I456*H456,2)</f>
        <v>0</v>
      </c>
      <c r="K456" s="134" t="s">
        <v>152</v>
      </c>
      <c r="L456" s="33"/>
      <c r="M456" s="139" t="s">
        <v>19</v>
      </c>
      <c r="N456" s="140" t="s">
        <v>45</v>
      </c>
      <c r="P456" s="141">
        <f>O456*H456</f>
        <v>0</v>
      </c>
      <c r="Q456" s="141">
        <v>0</v>
      </c>
      <c r="R456" s="141">
        <f>Q456*H456</f>
        <v>0</v>
      </c>
      <c r="S456" s="141">
        <v>0</v>
      </c>
      <c r="T456" s="142">
        <f>S456*H456</f>
        <v>0</v>
      </c>
      <c r="AR456" s="143" t="s">
        <v>153</v>
      </c>
      <c r="AT456" s="143" t="s">
        <v>148</v>
      </c>
      <c r="AU456" s="143" t="s">
        <v>83</v>
      </c>
      <c r="AY456" s="18" t="s">
        <v>146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8" t="s">
        <v>81</v>
      </c>
      <c r="BK456" s="144">
        <f>ROUND(I456*H456,2)</f>
        <v>0</v>
      </c>
      <c r="BL456" s="18" t="s">
        <v>153</v>
      </c>
      <c r="BM456" s="143" t="s">
        <v>915</v>
      </c>
    </row>
    <row r="457" spans="2:65" s="1" customFormat="1" ht="11.25">
      <c r="B457" s="33"/>
      <c r="D457" s="145" t="s">
        <v>155</v>
      </c>
      <c r="F457" s="146" t="s">
        <v>916</v>
      </c>
      <c r="I457" s="147"/>
      <c r="L457" s="33"/>
      <c r="M457" s="148"/>
      <c r="T457" s="54"/>
      <c r="AT457" s="18" t="s">
        <v>155</v>
      </c>
      <c r="AU457" s="18" t="s">
        <v>83</v>
      </c>
    </row>
    <row r="458" spans="2:65" s="11" customFormat="1" ht="22.9" customHeight="1">
      <c r="B458" s="120"/>
      <c r="D458" s="121" t="s">
        <v>73</v>
      </c>
      <c r="E458" s="130" t="s">
        <v>441</v>
      </c>
      <c r="F458" s="130" t="s">
        <v>442</v>
      </c>
      <c r="I458" s="123"/>
      <c r="J458" s="131">
        <f>BK458</f>
        <v>0</v>
      </c>
      <c r="L458" s="120"/>
      <c r="M458" s="125"/>
      <c r="P458" s="126">
        <f>SUM(P459:P504)</f>
        <v>0</v>
      </c>
      <c r="R458" s="126">
        <f>SUM(R459:R504)</f>
        <v>1.2019999999999999E-2</v>
      </c>
      <c r="T458" s="127">
        <f>SUM(T459:T504)</f>
        <v>0</v>
      </c>
      <c r="AR458" s="121" t="s">
        <v>83</v>
      </c>
      <c r="AT458" s="128" t="s">
        <v>73</v>
      </c>
      <c r="AU458" s="128" t="s">
        <v>81</v>
      </c>
      <c r="AY458" s="121" t="s">
        <v>146</v>
      </c>
      <c r="BK458" s="129">
        <f>SUM(BK459:BK504)</f>
        <v>0</v>
      </c>
    </row>
    <row r="459" spans="2:65" s="1" customFormat="1" ht="16.5" customHeight="1">
      <c r="B459" s="33"/>
      <c r="C459" s="132" t="s">
        <v>917</v>
      </c>
      <c r="D459" s="132" t="s">
        <v>148</v>
      </c>
      <c r="E459" s="133" t="s">
        <v>918</v>
      </c>
      <c r="F459" s="134" t="s">
        <v>919</v>
      </c>
      <c r="G459" s="135" t="s">
        <v>303</v>
      </c>
      <c r="H459" s="136">
        <v>2</v>
      </c>
      <c r="I459" s="137"/>
      <c r="J459" s="138">
        <f>ROUND(I459*H459,2)</f>
        <v>0</v>
      </c>
      <c r="K459" s="134" t="s">
        <v>152</v>
      </c>
      <c r="L459" s="33"/>
      <c r="M459" s="139" t="s">
        <v>19</v>
      </c>
      <c r="N459" s="140" t="s">
        <v>45</v>
      </c>
      <c r="P459" s="141">
        <f>O459*H459</f>
        <v>0</v>
      </c>
      <c r="Q459" s="141">
        <v>0</v>
      </c>
      <c r="R459" s="141">
        <f>Q459*H459</f>
        <v>0</v>
      </c>
      <c r="S459" s="141">
        <v>0</v>
      </c>
      <c r="T459" s="142">
        <f>S459*H459</f>
        <v>0</v>
      </c>
      <c r="AR459" s="143" t="s">
        <v>258</v>
      </c>
      <c r="AT459" s="143" t="s">
        <v>148</v>
      </c>
      <c r="AU459" s="143" t="s">
        <v>83</v>
      </c>
      <c r="AY459" s="18" t="s">
        <v>146</v>
      </c>
      <c r="BE459" s="144">
        <f>IF(N459="základní",J459,0)</f>
        <v>0</v>
      </c>
      <c r="BF459" s="144">
        <f>IF(N459="snížená",J459,0)</f>
        <v>0</v>
      </c>
      <c r="BG459" s="144">
        <f>IF(N459="zákl. přenesená",J459,0)</f>
        <v>0</v>
      </c>
      <c r="BH459" s="144">
        <f>IF(N459="sníž. přenesená",J459,0)</f>
        <v>0</v>
      </c>
      <c r="BI459" s="144">
        <f>IF(N459="nulová",J459,0)</f>
        <v>0</v>
      </c>
      <c r="BJ459" s="18" t="s">
        <v>81</v>
      </c>
      <c r="BK459" s="144">
        <f>ROUND(I459*H459,2)</f>
        <v>0</v>
      </c>
      <c r="BL459" s="18" t="s">
        <v>258</v>
      </c>
      <c r="BM459" s="143" t="s">
        <v>920</v>
      </c>
    </row>
    <row r="460" spans="2:65" s="1" customFormat="1" ht="11.25">
      <c r="B460" s="33"/>
      <c r="D460" s="145" t="s">
        <v>155</v>
      </c>
      <c r="F460" s="146" t="s">
        <v>921</v>
      </c>
      <c r="I460" s="147"/>
      <c r="L460" s="33"/>
      <c r="M460" s="148"/>
      <c r="T460" s="54"/>
      <c r="AT460" s="18" t="s">
        <v>155</v>
      </c>
      <c r="AU460" s="18" t="s">
        <v>83</v>
      </c>
    </row>
    <row r="461" spans="2:65" s="12" customFormat="1" ht="11.25">
      <c r="B461" s="149"/>
      <c r="D461" s="150" t="s">
        <v>157</v>
      </c>
      <c r="E461" s="151" t="s">
        <v>19</v>
      </c>
      <c r="F461" s="152" t="s">
        <v>922</v>
      </c>
      <c r="H461" s="151" t="s">
        <v>19</v>
      </c>
      <c r="I461" s="153"/>
      <c r="L461" s="149"/>
      <c r="M461" s="154"/>
      <c r="T461" s="155"/>
      <c r="AT461" s="151" t="s">
        <v>157</v>
      </c>
      <c r="AU461" s="151" t="s">
        <v>83</v>
      </c>
      <c r="AV461" s="12" t="s">
        <v>81</v>
      </c>
      <c r="AW461" s="12" t="s">
        <v>35</v>
      </c>
      <c r="AX461" s="12" t="s">
        <v>74</v>
      </c>
      <c r="AY461" s="151" t="s">
        <v>146</v>
      </c>
    </row>
    <row r="462" spans="2:65" s="13" customFormat="1" ht="11.25">
      <c r="B462" s="156"/>
      <c r="D462" s="150" t="s">
        <v>157</v>
      </c>
      <c r="E462" s="157" t="s">
        <v>19</v>
      </c>
      <c r="F462" s="158" t="s">
        <v>923</v>
      </c>
      <c r="H462" s="159">
        <v>2</v>
      </c>
      <c r="I462" s="160"/>
      <c r="L462" s="156"/>
      <c r="M462" s="161"/>
      <c r="T462" s="162"/>
      <c r="AT462" s="157" t="s">
        <v>157</v>
      </c>
      <c r="AU462" s="157" t="s">
        <v>83</v>
      </c>
      <c r="AV462" s="13" t="s">
        <v>83</v>
      </c>
      <c r="AW462" s="13" t="s">
        <v>35</v>
      </c>
      <c r="AX462" s="13" t="s">
        <v>74</v>
      </c>
      <c r="AY462" s="157" t="s">
        <v>146</v>
      </c>
    </row>
    <row r="463" spans="2:65" s="13" customFormat="1" ht="11.25">
      <c r="B463" s="156"/>
      <c r="D463" s="150" t="s">
        <v>157</v>
      </c>
      <c r="E463" s="157" t="s">
        <v>19</v>
      </c>
      <c r="F463" s="158" t="s">
        <v>924</v>
      </c>
      <c r="H463" s="159">
        <v>0</v>
      </c>
      <c r="I463" s="160"/>
      <c r="L463" s="156"/>
      <c r="M463" s="161"/>
      <c r="T463" s="162"/>
      <c r="AT463" s="157" t="s">
        <v>157</v>
      </c>
      <c r="AU463" s="157" t="s">
        <v>83</v>
      </c>
      <c r="AV463" s="13" t="s">
        <v>83</v>
      </c>
      <c r="AW463" s="13" t="s">
        <v>35</v>
      </c>
      <c r="AX463" s="13" t="s">
        <v>74</v>
      </c>
      <c r="AY463" s="157" t="s">
        <v>146</v>
      </c>
    </row>
    <row r="464" spans="2:65" s="13" customFormat="1" ht="11.25">
      <c r="B464" s="156"/>
      <c r="D464" s="150" t="s">
        <v>157</v>
      </c>
      <c r="E464" s="157" t="s">
        <v>19</v>
      </c>
      <c r="F464" s="158" t="s">
        <v>925</v>
      </c>
      <c r="H464" s="159">
        <v>0</v>
      </c>
      <c r="I464" s="160"/>
      <c r="L464" s="156"/>
      <c r="M464" s="161"/>
      <c r="T464" s="162"/>
      <c r="AT464" s="157" t="s">
        <v>157</v>
      </c>
      <c r="AU464" s="157" t="s">
        <v>83</v>
      </c>
      <c r="AV464" s="13" t="s">
        <v>83</v>
      </c>
      <c r="AW464" s="13" t="s">
        <v>35</v>
      </c>
      <c r="AX464" s="13" t="s">
        <v>74</v>
      </c>
      <c r="AY464" s="157" t="s">
        <v>146</v>
      </c>
    </row>
    <row r="465" spans="2:65" s="14" customFormat="1" ht="11.25">
      <c r="B465" s="163"/>
      <c r="D465" s="150" t="s">
        <v>157</v>
      </c>
      <c r="E465" s="164" t="s">
        <v>19</v>
      </c>
      <c r="F465" s="165" t="s">
        <v>160</v>
      </c>
      <c r="H465" s="166">
        <v>2</v>
      </c>
      <c r="I465" s="167"/>
      <c r="L465" s="163"/>
      <c r="M465" s="168"/>
      <c r="T465" s="169"/>
      <c r="AT465" s="164" t="s">
        <v>157</v>
      </c>
      <c r="AU465" s="164" t="s">
        <v>83</v>
      </c>
      <c r="AV465" s="14" t="s">
        <v>153</v>
      </c>
      <c r="AW465" s="14" t="s">
        <v>35</v>
      </c>
      <c r="AX465" s="14" t="s">
        <v>81</v>
      </c>
      <c r="AY465" s="164" t="s">
        <v>146</v>
      </c>
    </row>
    <row r="466" spans="2:65" s="1" customFormat="1" ht="16.5" customHeight="1">
      <c r="B466" s="33"/>
      <c r="C466" s="181" t="s">
        <v>926</v>
      </c>
      <c r="D466" s="181" t="s">
        <v>844</v>
      </c>
      <c r="E466" s="182" t="s">
        <v>927</v>
      </c>
      <c r="F466" s="183" t="s">
        <v>928</v>
      </c>
      <c r="G466" s="184" t="s">
        <v>303</v>
      </c>
      <c r="H466" s="185">
        <v>2</v>
      </c>
      <c r="I466" s="186"/>
      <c r="J466" s="187">
        <f>ROUND(I466*H466,2)</f>
        <v>0</v>
      </c>
      <c r="K466" s="183" t="s">
        <v>19</v>
      </c>
      <c r="L466" s="188"/>
      <c r="M466" s="189" t="s">
        <v>19</v>
      </c>
      <c r="N466" s="190" t="s">
        <v>45</v>
      </c>
      <c r="P466" s="141">
        <f>O466*H466</f>
        <v>0</v>
      </c>
      <c r="Q466" s="141">
        <v>5.0000000000000001E-4</v>
      </c>
      <c r="R466" s="141">
        <f>Q466*H466</f>
        <v>1E-3</v>
      </c>
      <c r="S466" s="141">
        <v>0</v>
      </c>
      <c r="T466" s="142">
        <f>S466*H466</f>
        <v>0</v>
      </c>
      <c r="AR466" s="143" t="s">
        <v>430</v>
      </c>
      <c r="AT466" s="143" t="s">
        <v>844</v>
      </c>
      <c r="AU466" s="143" t="s">
        <v>83</v>
      </c>
      <c r="AY466" s="18" t="s">
        <v>146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8" t="s">
        <v>81</v>
      </c>
      <c r="BK466" s="144">
        <f>ROUND(I466*H466,2)</f>
        <v>0</v>
      </c>
      <c r="BL466" s="18" t="s">
        <v>258</v>
      </c>
      <c r="BM466" s="143" t="s">
        <v>929</v>
      </c>
    </row>
    <row r="467" spans="2:65" s="1" customFormat="1" ht="16.5" customHeight="1">
      <c r="B467" s="33"/>
      <c r="C467" s="132" t="s">
        <v>930</v>
      </c>
      <c r="D467" s="132" t="s">
        <v>148</v>
      </c>
      <c r="E467" s="133" t="s">
        <v>931</v>
      </c>
      <c r="F467" s="134" t="s">
        <v>932</v>
      </c>
      <c r="G467" s="135" t="s">
        <v>303</v>
      </c>
      <c r="H467" s="136">
        <v>4</v>
      </c>
      <c r="I467" s="137"/>
      <c r="J467" s="138">
        <f>ROUND(I467*H467,2)</f>
        <v>0</v>
      </c>
      <c r="K467" s="134" t="s">
        <v>152</v>
      </c>
      <c r="L467" s="33"/>
      <c r="M467" s="139" t="s">
        <v>19</v>
      </c>
      <c r="N467" s="140" t="s">
        <v>45</v>
      </c>
      <c r="P467" s="141">
        <f>O467*H467</f>
        <v>0</v>
      </c>
      <c r="Q467" s="141">
        <v>0</v>
      </c>
      <c r="R467" s="141">
        <f>Q467*H467</f>
        <v>0</v>
      </c>
      <c r="S467" s="141">
        <v>0</v>
      </c>
      <c r="T467" s="142">
        <f>S467*H467</f>
        <v>0</v>
      </c>
      <c r="AR467" s="143" t="s">
        <v>258</v>
      </c>
      <c r="AT467" s="143" t="s">
        <v>148</v>
      </c>
      <c r="AU467" s="143" t="s">
        <v>83</v>
      </c>
      <c r="AY467" s="18" t="s">
        <v>146</v>
      </c>
      <c r="BE467" s="144">
        <f>IF(N467="základní",J467,0)</f>
        <v>0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8" t="s">
        <v>81</v>
      </c>
      <c r="BK467" s="144">
        <f>ROUND(I467*H467,2)</f>
        <v>0</v>
      </c>
      <c r="BL467" s="18" t="s">
        <v>258</v>
      </c>
      <c r="BM467" s="143" t="s">
        <v>933</v>
      </c>
    </row>
    <row r="468" spans="2:65" s="1" customFormat="1" ht="11.25">
      <c r="B468" s="33"/>
      <c r="D468" s="145" t="s">
        <v>155</v>
      </c>
      <c r="F468" s="146" t="s">
        <v>934</v>
      </c>
      <c r="I468" s="147"/>
      <c r="L468" s="33"/>
      <c r="M468" s="148"/>
      <c r="T468" s="54"/>
      <c r="AT468" s="18" t="s">
        <v>155</v>
      </c>
      <c r="AU468" s="18" t="s">
        <v>83</v>
      </c>
    </row>
    <row r="469" spans="2:65" s="12" customFormat="1" ht="11.25">
      <c r="B469" s="149"/>
      <c r="D469" s="150" t="s">
        <v>157</v>
      </c>
      <c r="E469" s="151" t="s">
        <v>19</v>
      </c>
      <c r="F469" s="152" t="s">
        <v>922</v>
      </c>
      <c r="H469" s="151" t="s">
        <v>19</v>
      </c>
      <c r="I469" s="153"/>
      <c r="L469" s="149"/>
      <c r="M469" s="154"/>
      <c r="T469" s="155"/>
      <c r="AT469" s="151" t="s">
        <v>157</v>
      </c>
      <c r="AU469" s="151" t="s">
        <v>83</v>
      </c>
      <c r="AV469" s="12" t="s">
        <v>81</v>
      </c>
      <c r="AW469" s="12" t="s">
        <v>35</v>
      </c>
      <c r="AX469" s="12" t="s">
        <v>74</v>
      </c>
      <c r="AY469" s="151" t="s">
        <v>146</v>
      </c>
    </row>
    <row r="470" spans="2:65" s="13" customFormat="1" ht="11.25">
      <c r="B470" s="156"/>
      <c r="D470" s="150" t="s">
        <v>157</v>
      </c>
      <c r="E470" s="157" t="s">
        <v>19</v>
      </c>
      <c r="F470" s="158" t="s">
        <v>935</v>
      </c>
      <c r="H470" s="159">
        <v>2</v>
      </c>
      <c r="I470" s="160"/>
      <c r="L470" s="156"/>
      <c r="M470" s="161"/>
      <c r="T470" s="162"/>
      <c r="AT470" s="157" t="s">
        <v>157</v>
      </c>
      <c r="AU470" s="157" t="s">
        <v>83</v>
      </c>
      <c r="AV470" s="13" t="s">
        <v>83</v>
      </c>
      <c r="AW470" s="13" t="s">
        <v>35</v>
      </c>
      <c r="AX470" s="13" t="s">
        <v>74</v>
      </c>
      <c r="AY470" s="157" t="s">
        <v>146</v>
      </c>
    </row>
    <row r="471" spans="2:65" s="13" customFormat="1" ht="11.25">
      <c r="B471" s="156"/>
      <c r="D471" s="150" t="s">
        <v>157</v>
      </c>
      <c r="E471" s="157" t="s">
        <v>19</v>
      </c>
      <c r="F471" s="158" t="s">
        <v>936</v>
      </c>
      <c r="H471" s="159">
        <v>1</v>
      </c>
      <c r="I471" s="160"/>
      <c r="L471" s="156"/>
      <c r="M471" s="161"/>
      <c r="T471" s="162"/>
      <c r="AT471" s="157" t="s">
        <v>157</v>
      </c>
      <c r="AU471" s="157" t="s">
        <v>83</v>
      </c>
      <c r="AV471" s="13" t="s">
        <v>83</v>
      </c>
      <c r="AW471" s="13" t="s">
        <v>35</v>
      </c>
      <c r="AX471" s="13" t="s">
        <v>74</v>
      </c>
      <c r="AY471" s="157" t="s">
        <v>146</v>
      </c>
    </row>
    <row r="472" spans="2:65" s="13" customFormat="1" ht="11.25">
      <c r="B472" s="156"/>
      <c r="D472" s="150" t="s">
        <v>157</v>
      </c>
      <c r="E472" s="157" t="s">
        <v>19</v>
      </c>
      <c r="F472" s="158" t="s">
        <v>937</v>
      </c>
      <c r="H472" s="159">
        <v>1</v>
      </c>
      <c r="I472" s="160"/>
      <c r="L472" s="156"/>
      <c r="M472" s="161"/>
      <c r="T472" s="162"/>
      <c r="AT472" s="157" t="s">
        <v>157</v>
      </c>
      <c r="AU472" s="157" t="s">
        <v>83</v>
      </c>
      <c r="AV472" s="13" t="s">
        <v>83</v>
      </c>
      <c r="AW472" s="13" t="s">
        <v>35</v>
      </c>
      <c r="AX472" s="13" t="s">
        <v>74</v>
      </c>
      <c r="AY472" s="157" t="s">
        <v>146</v>
      </c>
    </row>
    <row r="473" spans="2:65" s="14" customFormat="1" ht="11.25">
      <c r="B473" s="163"/>
      <c r="D473" s="150" t="s">
        <v>157</v>
      </c>
      <c r="E473" s="164" t="s">
        <v>19</v>
      </c>
      <c r="F473" s="165" t="s">
        <v>160</v>
      </c>
      <c r="H473" s="166">
        <v>4</v>
      </c>
      <c r="I473" s="167"/>
      <c r="L473" s="163"/>
      <c r="M473" s="168"/>
      <c r="T473" s="169"/>
      <c r="AT473" s="164" t="s">
        <v>157</v>
      </c>
      <c r="AU473" s="164" t="s">
        <v>83</v>
      </c>
      <c r="AV473" s="14" t="s">
        <v>153</v>
      </c>
      <c r="AW473" s="14" t="s">
        <v>35</v>
      </c>
      <c r="AX473" s="14" t="s">
        <v>81</v>
      </c>
      <c r="AY473" s="164" t="s">
        <v>146</v>
      </c>
    </row>
    <row r="474" spans="2:65" s="1" customFormat="1" ht="16.5" customHeight="1">
      <c r="B474" s="33"/>
      <c r="C474" s="181" t="s">
        <v>938</v>
      </c>
      <c r="D474" s="181" t="s">
        <v>844</v>
      </c>
      <c r="E474" s="182" t="s">
        <v>939</v>
      </c>
      <c r="F474" s="183" t="s">
        <v>940</v>
      </c>
      <c r="G474" s="184" t="s">
        <v>303</v>
      </c>
      <c r="H474" s="185">
        <v>4</v>
      </c>
      <c r="I474" s="186"/>
      <c r="J474" s="187">
        <f>ROUND(I474*H474,2)</f>
        <v>0</v>
      </c>
      <c r="K474" s="183" t="s">
        <v>19</v>
      </c>
      <c r="L474" s="188"/>
      <c r="M474" s="189" t="s">
        <v>19</v>
      </c>
      <c r="N474" s="190" t="s">
        <v>45</v>
      </c>
      <c r="P474" s="141">
        <f>O474*H474</f>
        <v>0</v>
      </c>
      <c r="Q474" s="141">
        <v>5.0000000000000001E-4</v>
      </c>
      <c r="R474" s="141">
        <f>Q474*H474</f>
        <v>2E-3</v>
      </c>
      <c r="S474" s="141">
        <v>0</v>
      </c>
      <c r="T474" s="142">
        <f>S474*H474</f>
        <v>0</v>
      </c>
      <c r="AR474" s="143" t="s">
        <v>430</v>
      </c>
      <c r="AT474" s="143" t="s">
        <v>844</v>
      </c>
      <c r="AU474" s="143" t="s">
        <v>83</v>
      </c>
      <c r="AY474" s="18" t="s">
        <v>146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8" t="s">
        <v>81</v>
      </c>
      <c r="BK474" s="144">
        <f>ROUND(I474*H474,2)</f>
        <v>0</v>
      </c>
      <c r="BL474" s="18" t="s">
        <v>258</v>
      </c>
      <c r="BM474" s="143" t="s">
        <v>941</v>
      </c>
    </row>
    <row r="475" spans="2:65" s="1" customFormat="1" ht="16.5" customHeight="1">
      <c r="B475" s="33"/>
      <c r="C475" s="132" t="s">
        <v>942</v>
      </c>
      <c r="D475" s="132" t="s">
        <v>148</v>
      </c>
      <c r="E475" s="133" t="s">
        <v>943</v>
      </c>
      <c r="F475" s="134" t="s">
        <v>944</v>
      </c>
      <c r="G475" s="135" t="s">
        <v>303</v>
      </c>
      <c r="H475" s="136">
        <v>5</v>
      </c>
      <c r="I475" s="137"/>
      <c r="J475" s="138">
        <f>ROUND(I475*H475,2)</f>
        <v>0</v>
      </c>
      <c r="K475" s="134" t="s">
        <v>152</v>
      </c>
      <c r="L475" s="33"/>
      <c r="M475" s="139" t="s">
        <v>19</v>
      </c>
      <c r="N475" s="140" t="s">
        <v>45</v>
      </c>
      <c r="P475" s="141">
        <f>O475*H475</f>
        <v>0</v>
      </c>
      <c r="Q475" s="141">
        <v>0</v>
      </c>
      <c r="R475" s="141">
        <f>Q475*H475</f>
        <v>0</v>
      </c>
      <c r="S475" s="141">
        <v>0</v>
      </c>
      <c r="T475" s="142">
        <f>S475*H475</f>
        <v>0</v>
      </c>
      <c r="AR475" s="143" t="s">
        <v>258</v>
      </c>
      <c r="AT475" s="143" t="s">
        <v>148</v>
      </c>
      <c r="AU475" s="143" t="s">
        <v>83</v>
      </c>
      <c r="AY475" s="18" t="s">
        <v>146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8" t="s">
        <v>81</v>
      </c>
      <c r="BK475" s="144">
        <f>ROUND(I475*H475,2)</f>
        <v>0</v>
      </c>
      <c r="BL475" s="18" t="s">
        <v>258</v>
      </c>
      <c r="BM475" s="143" t="s">
        <v>945</v>
      </c>
    </row>
    <row r="476" spans="2:65" s="1" customFormat="1" ht="11.25">
      <c r="B476" s="33"/>
      <c r="D476" s="145" t="s">
        <v>155</v>
      </c>
      <c r="F476" s="146" t="s">
        <v>946</v>
      </c>
      <c r="I476" s="147"/>
      <c r="L476" s="33"/>
      <c r="M476" s="148"/>
      <c r="T476" s="54"/>
      <c r="AT476" s="18" t="s">
        <v>155</v>
      </c>
      <c r="AU476" s="18" t="s">
        <v>83</v>
      </c>
    </row>
    <row r="477" spans="2:65" s="12" customFormat="1" ht="11.25">
      <c r="B477" s="149"/>
      <c r="D477" s="150" t="s">
        <v>157</v>
      </c>
      <c r="E477" s="151" t="s">
        <v>19</v>
      </c>
      <c r="F477" s="152" t="s">
        <v>922</v>
      </c>
      <c r="H477" s="151" t="s">
        <v>19</v>
      </c>
      <c r="I477" s="153"/>
      <c r="L477" s="149"/>
      <c r="M477" s="154"/>
      <c r="T477" s="155"/>
      <c r="AT477" s="151" t="s">
        <v>157</v>
      </c>
      <c r="AU477" s="151" t="s">
        <v>83</v>
      </c>
      <c r="AV477" s="12" t="s">
        <v>81</v>
      </c>
      <c r="AW477" s="12" t="s">
        <v>35</v>
      </c>
      <c r="AX477" s="12" t="s">
        <v>74</v>
      </c>
      <c r="AY477" s="151" t="s">
        <v>146</v>
      </c>
    </row>
    <row r="478" spans="2:65" s="13" customFormat="1" ht="11.25">
      <c r="B478" s="156"/>
      <c r="D478" s="150" t="s">
        <v>157</v>
      </c>
      <c r="E478" s="157" t="s">
        <v>19</v>
      </c>
      <c r="F478" s="158" t="s">
        <v>947</v>
      </c>
      <c r="H478" s="159">
        <v>3</v>
      </c>
      <c r="I478" s="160"/>
      <c r="L478" s="156"/>
      <c r="M478" s="161"/>
      <c r="T478" s="162"/>
      <c r="AT478" s="157" t="s">
        <v>157</v>
      </c>
      <c r="AU478" s="157" t="s">
        <v>83</v>
      </c>
      <c r="AV478" s="13" t="s">
        <v>83</v>
      </c>
      <c r="AW478" s="13" t="s">
        <v>35</v>
      </c>
      <c r="AX478" s="13" t="s">
        <v>74</v>
      </c>
      <c r="AY478" s="157" t="s">
        <v>146</v>
      </c>
    </row>
    <row r="479" spans="2:65" s="13" customFormat="1" ht="11.25">
      <c r="B479" s="156"/>
      <c r="D479" s="150" t="s">
        <v>157</v>
      </c>
      <c r="E479" s="157" t="s">
        <v>19</v>
      </c>
      <c r="F479" s="158" t="s">
        <v>948</v>
      </c>
      <c r="H479" s="159">
        <v>1</v>
      </c>
      <c r="I479" s="160"/>
      <c r="L479" s="156"/>
      <c r="M479" s="161"/>
      <c r="T479" s="162"/>
      <c r="AT479" s="157" t="s">
        <v>157</v>
      </c>
      <c r="AU479" s="157" t="s">
        <v>83</v>
      </c>
      <c r="AV479" s="13" t="s">
        <v>83</v>
      </c>
      <c r="AW479" s="13" t="s">
        <v>35</v>
      </c>
      <c r="AX479" s="13" t="s">
        <v>74</v>
      </c>
      <c r="AY479" s="157" t="s">
        <v>146</v>
      </c>
    </row>
    <row r="480" spans="2:65" s="13" customFormat="1" ht="11.25">
      <c r="B480" s="156"/>
      <c r="D480" s="150" t="s">
        <v>157</v>
      </c>
      <c r="E480" s="157" t="s">
        <v>19</v>
      </c>
      <c r="F480" s="158" t="s">
        <v>949</v>
      </c>
      <c r="H480" s="159">
        <v>1</v>
      </c>
      <c r="I480" s="160"/>
      <c r="L480" s="156"/>
      <c r="M480" s="161"/>
      <c r="T480" s="162"/>
      <c r="AT480" s="157" t="s">
        <v>157</v>
      </c>
      <c r="AU480" s="157" t="s">
        <v>83</v>
      </c>
      <c r="AV480" s="13" t="s">
        <v>83</v>
      </c>
      <c r="AW480" s="13" t="s">
        <v>35</v>
      </c>
      <c r="AX480" s="13" t="s">
        <v>74</v>
      </c>
      <c r="AY480" s="157" t="s">
        <v>146</v>
      </c>
    </row>
    <row r="481" spans="2:65" s="14" customFormat="1" ht="11.25">
      <c r="B481" s="163"/>
      <c r="D481" s="150" t="s">
        <v>157</v>
      </c>
      <c r="E481" s="164" t="s">
        <v>19</v>
      </c>
      <c r="F481" s="165" t="s">
        <v>160</v>
      </c>
      <c r="H481" s="166">
        <v>5</v>
      </c>
      <c r="I481" s="167"/>
      <c r="L481" s="163"/>
      <c r="M481" s="168"/>
      <c r="T481" s="169"/>
      <c r="AT481" s="164" t="s">
        <v>157</v>
      </c>
      <c r="AU481" s="164" t="s">
        <v>83</v>
      </c>
      <c r="AV481" s="14" t="s">
        <v>153</v>
      </c>
      <c r="AW481" s="14" t="s">
        <v>35</v>
      </c>
      <c r="AX481" s="14" t="s">
        <v>81</v>
      </c>
      <c r="AY481" s="164" t="s">
        <v>146</v>
      </c>
    </row>
    <row r="482" spans="2:65" s="1" customFormat="1" ht="21.75" customHeight="1">
      <c r="B482" s="33"/>
      <c r="C482" s="181" t="s">
        <v>950</v>
      </c>
      <c r="D482" s="181" t="s">
        <v>844</v>
      </c>
      <c r="E482" s="182" t="s">
        <v>951</v>
      </c>
      <c r="F482" s="183" t="s">
        <v>952</v>
      </c>
      <c r="G482" s="184" t="s">
        <v>303</v>
      </c>
      <c r="H482" s="185">
        <v>5</v>
      </c>
      <c r="I482" s="186"/>
      <c r="J482" s="187">
        <f>ROUND(I482*H482,2)</f>
        <v>0</v>
      </c>
      <c r="K482" s="183" t="s">
        <v>19</v>
      </c>
      <c r="L482" s="188"/>
      <c r="M482" s="189" t="s">
        <v>19</v>
      </c>
      <c r="N482" s="190" t="s">
        <v>45</v>
      </c>
      <c r="P482" s="141">
        <f>O482*H482</f>
        <v>0</v>
      </c>
      <c r="Q482" s="141">
        <v>1.2999999999999999E-3</v>
      </c>
      <c r="R482" s="141">
        <f>Q482*H482</f>
        <v>6.4999999999999997E-3</v>
      </c>
      <c r="S482" s="141">
        <v>0</v>
      </c>
      <c r="T482" s="142">
        <f>S482*H482</f>
        <v>0</v>
      </c>
      <c r="AR482" s="143" t="s">
        <v>430</v>
      </c>
      <c r="AT482" s="143" t="s">
        <v>844</v>
      </c>
      <c r="AU482" s="143" t="s">
        <v>83</v>
      </c>
      <c r="AY482" s="18" t="s">
        <v>146</v>
      </c>
      <c r="BE482" s="144">
        <f>IF(N482="základní",J482,0)</f>
        <v>0</v>
      </c>
      <c r="BF482" s="144">
        <f>IF(N482="snížená",J482,0)</f>
        <v>0</v>
      </c>
      <c r="BG482" s="144">
        <f>IF(N482="zákl. přenesená",J482,0)</f>
        <v>0</v>
      </c>
      <c r="BH482" s="144">
        <f>IF(N482="sníž. přenesená",J482,0)</f>
        <v>0</v>
      </c>
      <c r="BI482" s="144">
        <f>IF(N482="nulová",J482,0)</f>
        <v>0</v>
      </c>
      <c r="BJ482" s="18" t="s">
        <v>81</v>
      </c>
      <c r="BK482" s="144">
        <f>ROUND(I482*H482,2)</f>
        <v>0</v>
      </c>
      <c r="BL482" s="18" t="s">
        <v>258</v>
      </c>
      <c r="BM482" s="143" t="s">
        <v>953</v>
      </c>
    </row>
    <row r="483" spans="2:65" s="1" customFormat="1" ht="16.5" customHeight="1">
      <c r="B483" s="33"/>
      <c r="C483" s="132" t="s">
        <v>954</v>
      </c>
      <c r="D483" s="132" t="s">
        <v>148</v>
      </c>
      <c r="E483" s="133" t="s">
        <v>955</v>
      </c>
      <c r="F483" s="134" t="s">
        <v>956</v>
      </c>
      <c r="G483" s="135" t="s">
        <v>303</v>
      </c>
      <c r="H483" s="136">
        <v>21</v>
      </c>
      <c r="I483" s="137"/>
      <c r="J483" s="138">
        <f>ROUND(I483*H483,2)</f>
        <v>0</v>
      </c>
      <c r="K483" s="134" t="s">
        <v>152</v>
      </c>
      <c r="L483" s="33"/>
      <c r="M483" s="139" t="s">
        <v>19</v>
      </c>
      <c r="N483" s="140" t="s">
        <v>45</v>
      </c>
      <c r="P483" s="141">
        <f>O483*H483</f>
        <v>0</v>
      </c>
      <c r="Q483" s="141">
        <v>0</v>
      </c>
      <c r="R483" s="141">
        <f>Q483*H483</f>
        <v>0</v>
      </c>
      <c r="S483" s="141">
        <v>0</v>
      </c>
      <c r="T483" s="142">
        <f>S483*H483</f>
        <v>0</v>
      </c>
      <c r="AR483" s="143" t="s">
        <v>258</v>
      </c>
      <c r="AT483" s="143" t="s">
        <v>148</v>
      </c>
      <c r="AU483" s="143" t="s">
        <v>83</v>
      </c>
      <c r="AY483" s="18" t="s">
        <v>146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8" t="s">
        <v>81</v>
      </c>
      <c r="BK483" s="144">
        <f>ROUND(I483*H483,2)</f>
        <v>0</v>
      </c>
      <c r="BL483" s="18" t="s">
        <v>258</v>
      </c>
      <c r="BM483" s="143" t="s">
        <v>957</v>
      </c>
    </row>
    <row r="484" spans="2:65" s="1" customFormat="1" ht="11.25">
      <c r="B484" s="33"/>
      <c r="D484" s="145" t="s">
        <v>155</v>
      </c>
      <c r="F484" s="146" t="s">
        <v>958</v>
      </c>
      <c r="I484" s="147"/>
      <c r="L484" s="33"/>
      <c r="M484" s="148"/>
      <c r="T484" s="54"/>
      <c r="AT484" s="18" t="s">
        <v>155</v>
      </c>
      <c r="AU484" s="18" t="s">
        <v>83</v>
      </c>
    </row>
    <row r="485" spans="2:65" s="12" customFormat="1" ht="11.25">
      <c r="B485" s="149"/>
      <c r="D485" s="150" t="s">
        <v>157</v>
      </c>
      <c r="E485" s="151" t="s">
        <v>19</v>
      </c>
      <c r="F485" s="152" t="s">
        <v>922</v>
      </c>
      <c r="H485" s="151" t="s">
        <v>19</v>
      </c>
      <c r="I485" s="153"/>
      <c r="L485" s="149"/>
      <c r="M485" s="154"/>
      <c r="T485" s="155"/>
      <c r="AT485" s="151" t="s">
        <v>157</v>
      </c>
      <c r="AU485" s="151" t="s">
        <v>83</v>
      </c>
      <c r="AV485" s="12" t="s">
        <v>81</v>
      </c>
      <c r="AW485" s="12" t="s">
        <v>35</v>
      </c>
      <c r="AX485" s="12" t="s">
        <v>74</v>
      </c>
      <c r="AY485" s="151" t="s">
        <v>146</v>
      </c>
    </row>
    <row r="486" spans="2:65" s="13" customFormat="1" ht="11.25">
      <c r="B486" s="156"/>
      <c r="D486" s="150" t="s">
        <v>157</v>
      </c>
      <c r="E486" s="157" t="s">
        <v>19</v>
      </c>
      <c r="F486" s="158" t="s">
        <v>959</v>
      </c>
      <c r="H486" s="159">
        <v>3</v>
      </c>
      <c r="I486" s="160"/>
      <c r="L486" s="156"/>
      <c r="M486" s="161"/>
      <c r="T486" s="162"/>
      <c r="AT486" s="157" t="s">
        <v>157</v>
      </c>
      <c r="AU486" s="157" t="s">
        <v>83</v>
      </c>
      <c r="AV486" s="13" t="s">
        <v>83</v>
      </c>
      <c r="AW486" s="13" t="s">
        <v>35</v>
      </c>
      <c r="AX486" s="13" t="s">
        <v>74</v>
      </c>
      <c r="AY486" s="157" t="s">
        <v>146</v>
      </c>
    </row>
    <row r="487" spans="2:65" s="13" customFormat="1" ht="11.25">
      <c r="B487" s="156"/>
      <c r="D487" s="150" t="s">
        <v>157</v>
      </c>
      <c r="E487" s="157" t="s">
        <v>19</v>
      </c>
      <c r="F487" s="158" t="s">
        <v>960</v>
      </c>
      <c r="H487" s="159">
        <v>9</v>
      </c>
      <c r="I487" s="160"/>
      <c r="L487" s="156"/>
      <c r="M487" s="161"/>
      <c r="T487" s="162"/>
      <c r="AT487" s="157" t="s">
        <v>157</v>
      </c>
      <c r="AU487" s="157" t="s">
        <v>83</v>
      </c>
      <c r="AV487" s="13" t="s">
        <v>83</v>
      </c>
      <c r="AW487" s="13" t="s">
        <v>35</v>
      </c>
      <c r="AX487" s="13" t="s">
        <v>74</v>
      </c>
      <c r="AY487" s="157" t="s">
        <v>146</v>
      </c>
    </row>
    <row r="488" spans="2:65" s="13" customFormat="1" ht="11.25">
      <c r="B488" s="156"/>
      <c r="D488" s="150" t="s">
        <v>157</v>
      </c>
      <c r="E488" s="157" t="s">
        <v>19</v>
      </c>
      <c r="F488" s="158" t="s">
        <v>961</v>
      </c>
      <c r="H488" s="159">
        <v>9</v>
      </c>
      <c r="I488" s="160"/>
      <c r="L488" s="156"/>
      <c r="M488" s="161"/>
      <c r="T488" s="162"/>
      <c r="AT488" s="157" t="s">
        <v>157</v>
      </c>
      <c r="AU488" s="157" t="s">
        <v>83</v>
      </c>
      <c r="AV488" s="13" t="s">
        <v>83</v>
      </c>
      <c r="AW488" s="13" t="s">
        <v>35</v>
      </c>
      <c r="AX488" s="13" t="s">
        <v>74</v>
      </c>
      <c r="AY488" s="157" t="s">
        <v>146</v>
      </c>
    </row>
    <row r="489" spans="2:65" s="14" customFormat="1" ht="11.25">
      <c r="B489" s="163"/>
      <c r="D489" s="150" t="s">
        <v>157</v>
      </c>
      <c r="E489" s="164" t="s">
        <v>19</v>
      </c>
      <c r="F489" s="165" t="s">
        <v>160</v>
      </c>
      <c r="H489" s="166">
        <v>21</v>
      </c>
      <c r="I489" s="167"/>
      <c r="L489" s="163"/>
      <c r="M489" s="168"/>
      <c r="T489" s="169"/>
      <c r="AT489" s="164" t="s">
        <v>157</v>
      </c>
      <c r="AU489" s="164" t="s">
        <v>83</v>
      </c>
      <c r="AV489" s="14" t="s">
        <v>153</v>
      </c>
      <c r="AW489" s="14" t="s">
        <v>35</v>
      </c>
      <c r="AX489" s="14" t="s">
        <v>81</v>
      </c>
      <c r="AY489" s="164" t="s">
        <v>146</v>
      </c>
    </row>
    <row r="490" spans="2:65" s="1" customFormat="1" ht="16.5" customHeight="1">
      <c r="B490" s="33"/>
      <c r="C490" s="181" t="s">
        <v>962</v>
      </c>
      <c r="D490" s="181" t="s">
        <v>844</v>
      </c>
      <c r="E490" s="182" t="s">
        <v>963</v>
      </c>
      <c r="F490" s="183" t="s">
        <v>964</v>
      </c>
      <c r="G490" s="184" t="s">
        <v>303</v>
      </c>
      <c r="H490" s="185">
        <v>21</v>
      </c>
      <c r="I490" s="186"/>
      <c r="J490" s="187">
        <f>ROUND(I490*H490,2)</f>
        <v>0</v>
      </c>
      <c r="K490" s="183" t="s">
        <v>152</v>
      </c>
      <c r="L490" s="188"/>
      <c r="M490" s="189" t="s">
        <v>19</v>
      </c>
      <c r="N490" s="190" t="s">
        <v>45</v>
      </c>
      <c r="P490" s="141">
        <f>O490*H490</f>
        <v>0</v>
      </c>
      <c r="Q490" s="141">
        <v>1.2E-4</v>
      </c>
      <c r="R490" s="141">
        <f>Q490*H490</f>
        <v>2.5200000000000001E-3</v>
      </c>
      <c r="S490" s="141">
        <v>0</v>
      </c>
      <c r="T490" s="142">
        <f>S490*H490</f>
        <v>0</v>
      </c>
      <c r="AR490" s="143" t="s">
        <v>430</v>
      </c>
      <c r="AT490" s="143" t="s">
        <v>844</v>
      </c>
      <c r="AU490" s="143" t="s">
        <v>83</v>
      </c>
      <c r="AY490" s="18" t="s">
        <v>146</v>
      </c>
      <c r="BE490" s="144">
        <f>IF(N490="základní",J490,0)</f>
        <v>0</v>
      </c>
      <c r="BF490" s="144">
        <f>IF(N490="snížená",J490,0)</f>
        <v>0</v>
      </c>
      <c r="BG490" s="144">
        <f>IF(N490="zákl. přenesená",J490,0)</f>
        <v>0</v>
      </c>
      <c r="BH490" s="144">
        <f>IF(N490="sníž. přenesená",J490,0)</f>
        <v>0</v>
      </c>
      <c r="BI490" s="144">
        <f>IF(N490="nulová",J490,0)</f>
        <v>0</v>
      </c>
      <c r="BJ490" s="18" t="s">
        <v>81</v>
      </c>
      <c r="BK490" s="144">
        <f>ROUND(I490*H490,2)</f>
        <v>0</v>
      </c>
      <c r="BL490" s="18" t="s">
        <v>258</v>
      </c>
      <c r="BM490" s="143" t="s">
        <v>965</v>
      </c>
    </row>
    <row r="491" spans="2:65" s="1" customFormat="1" ht="16.5" customHeight="1">
      <c r="B491" s="33"/>
      <c r="C491" s="132" t="s">
        <v>966</v>
      </c>
      <c r="D491" s="132" t="s">
        <v>148</v>
      </c>
      <c r="E491" s="133" t="s">
        <v>967</v>
      </c>
      <c r="F491" s="134" t="s">
        <v>968</v>
      </c>
      <c r="G491" s="135" t="s">
        <v>303</v>
      </c>
      <c r="H491" s="136">
        <v>6</v>
      </c>
      <c r="I491" s="137"/>
      <c r="J491" s="138">
        <f>ROUND(I491*H491,2)</f>
        <v>0</v>
      </c>
      <c r="K491" s="134" t="s">
        <v>19</v>
      </c>
      <c r="L491" s="33"/>
      <c r="M491" s="139" t="s">
        <v>19</v>
      </c>
      <c r="N491" s="140" t="s">
        <v>45</v>
      </c>
      <c r="P491" s="141">
        <f>O491*H491</f>
        <v>0</v>
      </c>
      <c r="Q491" s="141">
        <v>0</v>
      </c>
      <c r="R491" s="141">
        <f>Q491*H491</f>
        <v>0</v>
      </c>
      <c r="S491" s="141">
        <v>0</v>
      </c>
      <c r="T491" s="142">
        <f>S491*H491</f>
        <v>0</v>
      </c>
      <c r="AR491" s="143" t="s">
        <v>258</v>
      </c>
      <c r="AT491" s="143" t="s">
        <v>148</v>
      </c>
      <c r="AU491" s="143" t="s">
        <v>83</v>
      </c>
      <c r="AY491" s="18" t="s">
        <v>146</v>
      </c>
      <c r="BE491" s="144">
        <f>IF(N491="základní",J491,0)</f>
        <v>0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8" t="s">
        <v>81</v>
      </c>
      <c r="BK491" s="144">
        <f>ROUND(I491*H491,2)</f>
        <v>0</v>
      </c>
      <c r="BL491" s="18" t="s">
        <v>258</v>
      </c>
      <c r="BM491" s="143" t="s">
        <v>969</v>
      </c>
    </row>
    <row r="492" spans="2:65" s="12" customFormat="1" ht="11.25">
      <c r="B492" s="149"/>
      <c r="D492" s="150" t="s">
        <v>157</v>
      </c>
      <c r="E492" s="151" t="s">
        <v>19</v>
      </c>
      <c r="F492" s="152" t="s">
        <v>922</v>
      </c>
      <c r="H492" s="151" t="s">
        <v>19</v>
      </c>
      <c r="I492" s="153"/>
      <c r="L492" s="149"/>
      <c r="M492" s="154"/>
      <c r="T492" s="155"/>
      <c r="AT492" s="151" t="s">
        <v>157</v>
      </c>
      <c r="AU492" s="151" t="s">
        <v>83</v>
      </c>
      <c r="AV492" s="12" t="s">
        <v>81</v>
      </c>
      <c r="AW492" s="12" t="s">
        <v>35</v>
      </c>
      <c r="AX492" s="12" t="s">
        <v>74</v>
      </c>
      <c r="AY492" s="151" t="s">
        <v>146</v>
      </c>
    </row>
    <row r="493" spans="2:65" s="13" customFormat="1" ht="11.25">
      <c r="B493" s="156"/>
      <c r="D493" s="150" t="s">
        <v>157</v>
      </c>
      <c r="E493" s="157" t="s">
        <v>19</v>
      </c>
      <c r="F493" s="158" t="s">
        <v>970</v>
      </c>
      <c r="H493" s="159">
        <v>2</v>
      </c>
      <c r="I493" s="160"/>
      <c r="L493" s="156"/>
      <c r="M493" s="161"/>
      <c r="T493" s="162"/>
      <c r="AT493" s="157" t="s">
        <v>157</v>
      </c>
      <c r="AU493" s="157" t="s">
        <v>83</v>
      </c>
      <c r="AV493" s="13" t="s">
        <v>83</v>
      </c>
      <c r="AW493" s="13" t="s">
        <v>35</v>
      </c>
      <c r="AX493" s="13" t="s">
        <v>74</v>
      </c>
      <c r="AY493" s="157" t="s">
        <v>146</v>
      </c>
    </row>
    <row r="494" spans="2:65" s="13" customFormat="1" ht="11.25">
      <c r="B494" s="156"/>
      <c r="D494" s="150" t="s">
        <v>157</v>
      </c>
      <c r="E494" s="157" t="s">
        <v>19</v>
      </c>
      <c r="F494" s="158" t="s">
        <v>971</v>
      </c>
      <c r="H494" s="159">
        <v>2</v>
      </c>
      <c r="I494" s="160"/>
      <c r="L494" s="156"/>
      <c r="M494" s="161"/>
      <c r="T494" s="162"/>
      <c r="AT494" s="157" t="s">
        <v>157</v>
      </c>
      <c r="AU494" s="157" t="s">
        <v>83</v>
      </c>
      <c r="AV494" s="13" t="s">
        <v>83</v>
      </c>
      <c r="AW494" s="13" t="s">
        <v>35</v>
      </c>
      <c r="AX494" s="13" t="s">
        <v>74</v>
      </c>
      <c r="AY494" s="157" t="s">
        <v>146</v>
      </c>
    </row>
    <row r="495" spans="2:65" s="13" customFormat="1" ht="11.25">
      <c r="B495" s="156"/>
      <c r="D495" s="150" t="s">
        <v>157</v>
      </c>
      <c r="E495" s="157" t="s">
        <v>19</v>
      </c>
      <c r="F495" s="158" t="s">
        <v>972</v>
      </c>
      <c r="H495" s="159">
        <v>2</v>
      </c>
      <c r="I495" s="160"/>
      <c r="L495" s="156"/>
      <c r="M495" s="161"/>
      <c r="T495" s="162"/>
      <c r="AT495" s="157" t="s">
        <v>157</v>
      </c>
      <c r="AU495" s="157" t="s">
        <v>83</v>
      </c>
      <c r="AV495" s="13" t="s">
        <v>83</v>
      </c>
      <c r="AW495" s="13" t="s">
        <v>35</v>
      </c>
      <c r="AX495" s="13" t="s">
        <v>74</v>
      </c>
      <c r="AY495" s="157" t="s">
        <v>146</v>
      </c>
    </row>
    <row r="496" spans="2:65" s="14" customFormat="1" ht="11.25">
      <c r="B496" s="163"/>
      <c r="D496" s="150" t="s">
        <v>157</v>
      </c>
      <c r="E496" s="164" t="s">
        <v>19</v>
      </c>
      <c r="F496" s="165" t="s">
        <v>160</v>
      </c>
      <c r="H496" s="166">
        <v>6</v>
      </c>
      <c r="I496" s="167"/>
      <c r="L496" s="163"/>
      <c r="M496" s="168"/>
      <c r="T496" s="169"/>
      <c r="AT496" s="164" t="s">
        <v>157</v>
      </c>
      <c r="AU496" s="164" t="s">
        <v>83</v>
      </c>
      <c r="AV496" s="14" t="s">
        <v>153</v>
      </c>
      <c r="AW496" s="14" t="s">
        <v>35</v>
      </c>
      <c r="AX496" s="14" t="s">
        <v>81</v>
      </c>
      <c r="AY496" s="164" t="s">
        <v>146</v>
      </c>
    </row>
    <row r="497" spans="2:65" s="1" customFormat="1" ht="16.5" customHeight="1">
      <c r="B497" s="33"/>
      <c r="C497" s="132" t="s">
        <v>973</v>
      </c>
      <c r="D497" s="132" t="s">
        <v>148</v>
      </c>
      <c r="E497" s="133" t="s">
        <v>974</v>
      </c>
      <c r="F497" s="134" t="s">
        <v>975</v>
      </c>
      <c r="G497" s="135" t="s">
        <v>303</v>
      </c>
      <c r="H497" s="136">
        <v>7</v>
      </c>
      <c r="I497" s="137"/>
      <c r="J497" s="138">
        <f>ROUND(I497*H497,2)</f>
        <v>0</v>
      </c>
      <c r="K497" s="134" t="s">
        <v>19</v>
      </c>
      <c r="L497" s="33"/>
      <c r="M497" s="139" t="s">
        <v>19</v>
      </c>
      <c r="N497" s="140" t="s">
        <v>45</v>
      </c>
      <c r="P497" s="141">
        <f>O497*H497</f>
        <v>0</v>
      </c>
      <c r="Q497" s="141">
        <v>0</v>
      </c>
      <c r="R497" s="141">
        <f>Q497*H497</f>
        <v>0</v>
      </c>
      <c r="S497" s="141">
        <v>0</v>
      </c>
      <c r="T497" s="142">
        <f>S497*H497</f>
        <v>0</v>
      </c>
      <c r="AR497" s="143" t="s">
        <v>258</v>
      </c>
      <c r="AT497" s="143" t="s">
        <v>148</v>
      </c>
      <c r="AU497" s="143" t="s">
        <v>83</v>
      </c>
      <c r="AY497" s="18" t="s">
        <v>146</v>
      </c>
      <c r="BE497" s="144">
        <f>IF(N497="základní",J497,0)</f>
        <v>0</v>
      </c>
      <c r="BF497" s="144">
        <f>IF(N497="snížená",J497,0)</f>
        <v>0</v>
      </c>
      <c r="BG497" s="144">
        <f>IF(N497="zákl. přenesená",J497,0)</f>
        <v>0</v>
      </c>
      <c r="BH497" s="144">
        <f>IF(N497="sníž. přenesená",J497,0)</f>
        <v>0</v>
      </c>
      <c r="BI497" s="144">
        <f>IF(N497="nulová",J497,0)</f>
        <v>0</v>
      </c>
      <c r="BJ497" s="18" t="s">
        <v>81</v>
      </c>
      <c r="BK497" s="144">
        <f>ROUND(I497*H497,2)</f>
        <v>0</v>
      </c>
      <c r="BL497" s="18" t="s">
        <v>258</v>
      </c>
      <c r="BM497" s="143" t="s">
        <v>976</v>
      </c>
    </row>
    <row r="498" spans="2:65" s="12" customFormat="1" ht="11.25">
      <c r="B498" s="149"/>
      <c r="D498" s="150" t="s">
        <v>157</v>
      </c>
      <c r="E498" s="151" t="s">
        <v>19</v>
      </c>
      <c r="F498" s="152" t="s">
        <v>922</v>
      </c>
      <c r="H498" s="151" t="s">
        <v>19</v>
      </c>
      <c r="I498" s="153"/>
      <c r="L498" s="149"/>
      <c r="M498" s="154"/>
      <c r="T498" s="155"/>
      <c r="AT498" s="151" t="s">
        <v>157</v>
      </c>
      <c r="AU498" s="151" t="s">
        <v>83</v>
      </c>
      <c r="AV498" s="12" t="s">
        <v>81</v>
      </c>
      <c r="AW498" s="12" t="s">
        <v>35</v>
      </c>
      <c r="AX498" s="12" t="s">
        <v>74</v>
      </c>
      <c r="AY498" s="151" t="s">
        <v>146</v>
      </c>
    </row>
    <row r="499" spans="2:65" s="13" customFormat="1" ht="11.25">
      <c r="B499" s="156"/>
      <c r="D499" s="150" t="s">
        <v>157</v>
      </c>
      <c r="E499" s="157" t="s">
        <v>19</v>
      </c>
      <c r="F499" s="158" t="s">
        <v>977</v>
      </c>
      <c r="H499" s="159">
        <v>4</v>
      </c>
      <c r="I499" s="160"/>
      <c r="L499" s="156"/>
      <c r="M499" s="161"/>
      <c r="T499" s="162"/>
      <c r="AT499" s="157" t="s">
        <v>157</v>
      </c>
      <c r="AU499" s="157" t="s">
        <v>83</v>
      </c>
      <c r="AV499" s="13" t="s">
        <v>83</v>
      </c>
      <c r="AW499" s="13" t="s">
        <v>35</v>
      </c>
      <c r="AX499" s="13" t="s">
        <v>74</v>
      </c>
      <c r="AY499" s="157" t="s">
        <v>146</v>
      </c>
    </row>
    <row r="500" spans="2:65" s="13" customFormat="1" ht="11.25">
      <c r="B500" s="156"/>
      <c r="D500" s="150" t="s">
        <v>157</v>
      </c>
      <c r="E500" s="157" t="s">
        <v>19</v>
      </c>
      <c r="F500" s="158" t="s">
        <v>978</v>
      </c>
      <c r="H500" s="159">
        <v>1</v>
      </c>
      <c r="I500" s="160"/>
      <c r="L500" s="156"/>
      <c r="M500" s="161"/>
      <c r="T500" s="162"/>
      <c r="AT500" s="157" t="s">
        <v>157</v>
      </c>
      <c r="AU500" s="157" t="s">
        <v>83</v>
      </c>
      <c r="AV500" s="13" t="s">
        <v>83</v>
      </c>
      <c r="AW500" s="13" t="s">
        <v>35</v>
      </c>
      <c r="AX500" s="13" t="s">
        <v>74</v>
      </c>
      <c r="AY500" s="157" t="s">
        <v>146</v>
      </c>
    </row>
    <row r="501" spans="2:65" s="13" customFormat="1" ht="11.25">
      <c r="B501" s="156"/>
      <c r="D501" s="150" t="s">
        <v>157</v>
      </c>
      <c r="E501" s="157" t="s">
        <v>19</v>
      </c>
      <c r="F501" s="158" t="s">
        <v>979</v>
      </c>
      <c r="H501" s="159">
        <v>2</v>
      </c>
      <c r="I501" s="160"/>
      <c r="L501" s="156"/>
      <c r="M501" s="161"/>
      <c r="T501" s="162"/>
      <c r="AT501" s="157" t="s">
        <v>157</v>
      </c>
      <c r="AU501" s="157" t="s">
        <v>83</v>
      </c>
      <c r="AV501" s="13" t="s">
        <v>83</v>
      </c>
      <c r="AW501" s="13" t="s">
        <v>35</v>
      </c>
      <c r="AX501" s="13" t="s">
        <v>74</v>
      </c>
      <c r="AY501" s="157" t="s">
        <v>146</v>
      </c>
    </row>
    <row r="502" spans="2:65" s="14" customFormat="1" ht="11.25">
      <c r="B502" s="163"/>
      <c r="D502" s="150" t="s">
        <v>157</v>
      </c>
      <c r="E502" s="164" t="s">
        <v>19</v>
      </c>
      <c r="F502" s="165" t="s">
        <v>160</v>
      </c>
      <c r="H502" s="166">
        <v>7</v>
      </c>
      <c r="I502" s="167"/>
      <c r="L502" s="163"/>
      <c r="M502" s="168"/>
      <c r="T502" s="169"/>
      <c r="AT502" s="164" t="s">
        <v>157</v>
      </c>
      <c r="AU502" s="164" t="s">
        <v>83</v>
      </c>
      <c r="AV502" s="14" t="s">
        <v>153</v>
      </c>
      <c r="AW502" s="14" t="s">
        <v>35</v>
      </c>
      <c r="AX502" s="14" t="s">
        <v>81</v>
      </c>
      <c r="AY502" s="164" t="s">
        <v>146</v>
      </c>
    </row>
    <row r="503" spans="2:65" s="1" customFormat="1" ht="24.2" customHeight="1">
      <c r="B503" s="33"/>
      <c r="C503" s="132" t="s">
        <v>980</v>
      </c>
      <c r="D503" s="132" t="s">
        <v>148</v>
      </c>
      <c r="E503" s="133" t="s">
        <v>981</v>
      </c>
      <c r="F503" s="134" t="s">
        <v>982</v>
      </c>
      <c r="G503" s="135" t="s">
        <v>914</v>
      </c>
      <c r="H503" s="191"/>
      <c r="I503" s="137"/>
      <c r="J503" s="138">
        <f>ROUND(I503*H503,2)</f>
        <v>0</v>
      </c>
      <c r="K503" s="134" t="s">
        <v>152</v>
      </c>
      <c r="L503" s="33"/>
      <c r="M503" s="139" t="s">
        <v>19</v>
      </c>
      <c r="N503" s="140" t="s">
        <v>45</v>
      </c>
      <c r="P503" s="141">
        <f>O503*H503</f>
        <v>0</v>
      </c>
      <c r="Q503" s="141">
        <v>0</v>
      </c>
      <c r="R503" s="141">
        <f>Q503*H503</f>
        <v>0</v>
      </c>
      <c r="S503" s="141">
        <v>0</v>
      </c>
      <c r="T503" s="142">
        <f>S503*H503</f>
        <v>0</v>
      </c>
      <c r="AR503" s="143" t="s">
        <v>258</v>
      </c>
      <c r="AT503" s="143" t="s">
        <v>148</v>
      </c>
      <c r="AU503" s="143" t="s">
        <v>83</v>
      </c>
      <c r="AY503" s="18" t="s">
        <v>146</v>
      </c>
      <c r="BE503" s="144">
        <f>IF(N503="základní",J503,0)</f>
        <v>0</v>
      </c>
      <c r="BF503" s="144">
        <f>IF(N503="snížená",J503,0)</f>
        <v>0</v>
      </c>
      <c r="BG503" s="144">
        <f>IF(N503="zákl. přenesená",J503,0)</f>
        <v>0</v>
      </c>
      <c r="BH503" s="144">
        <f>IF(N503="sníž. přenesená",J503,0)</f>
        <v>0</v>
      </c>
      <c r="BI503" s="144">
        <f>IF(N503="nulová",J503,0)</f>
        <v>0</v>
      </c>
      <c r="BJ503" s="18" t="s">
        <v>81</v>
      </c>
      <c r="BK503" s="144">
        <f>ROUND(I503*H503,2)</f>
        <v>0</v>
      </c>
      <c r="BL503" s="18" t="s">
        <v>258</v>
      </c>
      <c r="BM503" s="143" t="s">
        <v>983</v>
      </c>
    </row>
    <row r="504" spans="2:65" s="1" customFormat="1" ht="11.25">
      <c r="B504" s="33"/>
      <c r="D504" s="145" t="s">
        <v>155</v>
      </c>
      <c r="F504" s="146" t="s">
        <v>984</v>
      </c>
      <c r="I504" s="147"/>
      <c r="L504" s="33"/>
      <c r="M504" s="148"/>
      <c r="T504" s="54"/>
      <c r="AT504" s="18" t="s">
        <v>155</v>
      </c>
      <c r="AU504" s="18" t="s">
        <v>83</v>
      </c>
    </row>
    <row r="505" spans="2:65" s="11" customFormat="1" ht="22.9" customHeight="1">
      <c r="B505" s="120"/>
      <c r="D505" s="121" t="s">
        <v>73</v>
      </c>
      <c r="E505" s="130" t="s">
        <v>985</v>
      </c>
      <c r="F505" s="130" t="s">
        <v>99</v>
      </c>
      <c r="I505" s="123"/>
      <c r="J505" s="131">
        <f>BK505</f>
        <v>0</v>
      </c>
      <c r="L505" s="120"/>
      <c r="M505" s="125"/>
      <c r="P505" s="126">
        <f>SUM(P506:P533)</f>
        <v>0</v>
      </c>
      <c r="R505" s="126">
        <f>SUM(R506:R533)</f>
        <v>1.1900000000000001E-2</v>
      </c>
      <c r="T505" s="127">
        <f>SUM(T506:T533)</f>
        <v>0</v>
      </c>
      <c r="AR505" s="121" t="s">
        <v>83</v>
      </c>
      <c r="AT505" s="128" t="s">
        <v>73</v>
      </c>
      <c r="AU505" s="128" t="s">
        <v>81</v>
      </c>
      <c r="AY505" s="121" t="s">
        <v>146</v>
      </c>
      <c r="BK505" s="129">
        <f>SUM(BK506:BK533)</f>
        <v>0</v>
      </c>
    </row>
    <row r="506" spans="2:65" s="1" customFormat="1" ht="16.5" customHeight="1">
      <c r="B506" s="33"/>
      <c r="C506" s="132" t="s">
        <v>986</v>
      </c>
      <c r="D506" s="132" t="s">
        <v>148</v>
      </c>
      <c r="E506" s="133" t="s">
        <v>987</v>
      </c>
      <c r="F506" s="134" t="s">
        <v>988</v>
      </c>
      <c r="G506" s="135" t="s">
        <v>303</v>
      </c>
      <c r="H506" s="136">
        <v>4</v>
      </c>
      <c r="I506" s="137"/>
      <c r="J506" s="138">
        <f>ROUND(I506*H506,2)</f>
        <v>0</v>
      </c>
      <c r="K506" s="134" t="s">
        <v>152</v>
      </c>
      <c r="L506" s="33"/>
      <c r="M506" s="139" t="s">
        <v>19</v>
      </c>
      <c r="N506" s="140" t="s">
        <v>45</v>
      </c>
      <c r="P506" s="141">
        <f>O506*H506</f>
        <v>0</v>
      </c>
      <c r="Q506" s="141">
        <v>0</v>
      </c>
      <c r="R506" s="141">
        <f>Q506*H506</f>
        <v>0</v>
      </c>
      <c r="S506" s="141">
        <v>0</v>
      </c>
      <c r="T506" s="142">
        <f>S506*H506</f>
        <v>0</v>
      </c>
      <c r="AR506" s="143" t="s">
        <v>258</v>
      </c>
      <c r="AT506" s="143" t="s">
        <v>148</v>
      </c>
      <c r="AU506" s="143" t="s">
        <v>83</v>
      </c>
      <c r="AY506" s="18" t="s">
        <v>146</v>
      </c>
      <c r="BE506" s="144">
        <f>IF(N506="základní",J506,0)</f>
        <v>0</v>
      </c>
      <c r="BF506" s="144">
        <f>IF(N506="snížená",J506,0)</f>
        <v>0</v>
      </c>
      <c r="BG506" s="144">
        <f>IF(N506="zákl. přenesená",J506,0)</f>
        <v>0</v>
      </c>
      <c r="BH506" s="144">
        <f>IF(N506="sníž. přenesená",J506,0)</f>
        <v>0</v>
      </c>
      <c r="BI506" s="144">
        <f>IF(N506="nulová",J506,0)</f>
        <v>0</v>
      </c>
      <c r="BJ506" s="18" t="s">
        <v>81</v>
      </c>
      <c r="BK506" s="144">
        <f>ROUND(I506*H506,2)</f>
        <v>0</v>
      </c>
      <c r="BL506" s="18" t="s">
        <v>258</v>
      </c>
      <c r="BM506" s="143" t="s">
        <v>989</v>
      </c>
    </row>
    <row r="507" spans="2:65" s="1" customFormat="1" ht="11.25">
      <c r="B507" s="33"/>
      <c r="D507" s="145" t="s">
        <v>155</v>
      </c>
      <c r="F507" s="146" t="s">
        <v>990</v>
      </c>
      <c r="I507" s="147"/>
      <c r="L507" s="33"/>
      <c r="M507" s="148"/>
      <c r="T507" s="54"/>
      <c r="AT507" s="18" t="s">
        <v>155</v>
      </c>
      <c r="AU507" s="18" t="s">
        <v>83</v>
      </c>
    </row>
    <row r="508" spans="2:65" s="12" customFormat="1" ht="11.25">
      <c r="B508" s="149"/>
      <c r="D508" s="150" t="s">
        <v>157</v>
      </c>
      <c r="E508" s="151" t="s">
        <v>19</v>
      </c>
      <c r="F508" s="152" t="s">
        <v>991</v>
      </c>
      <c r="H508" s="151" t="s">
        <v>19</v>
      </c>
      <c r="I508" s="153"/>
      <c r="L508" s="149"/>
      <c r="M508" s="154"/>
      <c r="T508" s="155"/>
      <c r="AT508" s="151" t="s">
        <v>157</v>
      </c>
      <c r="AU508" s="151" t="s">
        <v>83</v>
      </c>
      <c r="AV508" s="12" t="s">
        <v>81</v>
      </c>
      <c r="AW508" s="12" t="s">
        <v>35</v>
      </c>
      <c r="AX508" s="12" t="s">
        <v>74</v>
      </c>
      <c r="AY508" s="151" t="s">
        <v>146</v>
      </c>
    </row>
    <row r="509" spans="2:65" s="13" customFormat="1" ht="11.25">
      <c r="B509" s="156"/>
      <c r="D509" s="150" t="s">
        <v>157</v>
      </c>
      <c r="E509" s="157" t="s">
        <v>19</v>
      </c>
      <c r="F509" s="158" t="s">
        <v>992</v>
      </c>
      <c r="H509" s="159">
        <v>4</v>
      </c>
      <c r="I509" s="160"/>
      <c r="L509" s="156"/>
      <c r="M509" s="161"/>
      <c r="T509" s="162"/>
      <c r="AT509" s="157" t="s">
        <v>157</v>
      </c>
      <c r="AU509" s="157" t="s">
        <v>83</v>
      </c>
      <c r="AV509" s="13" t="s">
        <v>83</v>
      </c>
      <c r="AW509" s="13" t="s">
        <v>35</v>
      </c>
      <c r="AX509" s="13" t="s">
        <v>74</v>
      </c>
      <c r="AY509" s="157" t="s">
        <v>146</v>
      </c>
    </row>
    <row r="510" spans="2:65" s="14" customFormat="1" ht="11.25">
      <c r="B510" s="163"/>
      <c r="D510" s="150" t="s">
        <v>157</v>
      </c>
      <c r="E510" s="164" t="s">
        <v>19</v>
      </c>
      <c r="F510" s="165" t="s">
        <v>160</v>
      </c>
      <c r="H510" s="166">
        <v>4</v>
      </c>
      <c r="I510" s="167"/>
      <c r="L510" s="163"/>
      <c r="M510" s="168"/>
      <c r="T510" s="169"/>
      <c r="AT510" s="164" t="s">
        <v>157</v>
      </c>
      <c r="AU510" s="164" t="s">
        <v>83</v>
      </c>
      <c r="AV510" s="14" t="s">
        <v>153</v>
      </c>
      <c r="AW510" s="14" t="s">
        <v>35</v>
      </c>
      <c r="AX510" s="14" t="s">
        <v>81</v>
      </c>
      <c r="AY510" s="164" t="s">
        <v>146</v>
      </c>
    </row>
    <row r="511" spans="2:65" s="1" customFormat="1" ht="21.75" customHeight="1">
      <c r="B511" s="33"/>
      <c r="C511" s="181" t="s">
        <v>993</v>
      </c>
      <c r="D511" s="181" t="s">
        <v>844</v>
      </c>
      <c r="E511" s="182" t="s">
        <v>994</v>
      </c>
      <c r="F511" s="183" t="s">
        <v>995</v>
      </c>
      <c r="G511" s="184" t="s">
        <v>303</v>
      </c>
      <c r="H511" s="185">
        <v>4</v>
      </c>
      <c r="I511" s="186"/>
      <c r="J511" s="187">
        <f>ROUND(I511*H511,2)</f>
        <v>0</v>
      </c>
      <c r="K511" s="183" t="s">
        <v>19</v>
      </c>
      <c r="L511" s="188"/>
      <c r="M511" s="189" t="s">
        <v>19</v>
      </c>
      <c r="N511" s="190" t="s">
        <v>45</v>
      </c>
      <c r="P511" s="141">
        <f>O511*H511</f>
        <v>0</v>
      </c>
      <c r="Q511" s="141">
        <v>4.0000000000000002E-4</v>
      </c>
      <c r="R511" s="141">
        <f>Q511*H511</f>
        <v>1.6000000000000001E-3</v>
      </c>
      <c r="S511" s="141">
        <v>0</v>
      </c>
      <c r="T511" s="142">
        <f>S511*H511</f>
        <v>0</v>
      </c>
      <c r="AR511" s="143" t="s">
        <v>430</v>
      </c>
      <c r="AT511" s="143" t="s">
        <v>844</v>
      </c>
      <c r="AU511" s="143" t="s">
        <v>83</v>
      </c>
      <c r="AY511" s="18" t="s">
        <v>146</v>
      </c>
      <c r="BE511" s="144">
        <f>IF(N511="základní",J511,0)</f>
        <v>0</v>
      </c>
      <c r="BF511" s="144">
        <f>IF(N511="snížená",J511,0)</f>
        <v>0</v>
      </c>
      <c r="BG511" s="144">
        <f>IF(N511="zákl. přenesená",J511,0)</f>
        <v>0</v>
      </c>
      <c r="BH511" s="144">
        <f>IF(N511="sníž. přenesená",J511,0)</f>
        <v>0</v>
      </c>
      <c r="BI511" s="144">
        <f>IF(N511="nulová",J511,0)</f>
        <v>0</v>
      </c>
      <c r="BJ511" s="18" t="s">
        <v>81</v>
      </c>
      <c r="BK511" s="144">
        <f>ROUND(I511*H511,2)</f>
        <v>0</v>
      </c>
      <c r="BL511" s="18" t="s">
        <v>258</v>
      </c>
      <c r="BM511" s="143" t="s">
        <v>996</v>
      </c>
    </row>
    <row r="512" spans="2:65" s="1" customFormat="1" ht="16.5" customHeight="1">
      <c r="B512" s="33"/>
      <c r="C512" s="132" t="s">
        <v>997</v>
      </c>
      <c r="D512" s="132" t="s">
        <v>148</v>
      </c>
      <c r="E512" s="133" t="s">
        <v>998</v>
      </c>
      <c r="F512" s="134" t="s">
        <v>999</v>
      </c>
      <c r="G512" s="135" t="s">
        <v>303</v>
      </c>
      <c r="H512" s="136">
        <v>6</v>
      </c>
      <c r="I512" s="137"/>
      <c r="J512" s="138">
        <f>ROUND(I512*H512,2)</f>
        <v>0</v>
      </c>
      <c r="K512" s="134" t="s">
        <v>152</v>
      </c>
      <c r="L512" s="33"/>
      <c r="M512" s="139" t="s">
        <v>19</v>
      </c>
      <c r="N512" s="140" t="s">
        <v>45</v>
      </c>
      <c r="P512" s="141">
        <f>O512*H512</f>
        <v>0</v>
      </c>
      <c r="Q512" s="141">
        <v>0</v>
      </c>
      <c r="R512" s="141">
        <f>Q512*H512</f>
        <v>0</v>
      </c>
      <c r="S512" s="141">
        <v>0</v>
      </c>
      <c r="T512" s="142">
        <f>S512*H512</f>
        <v>0</v>
      </c>
      <c r="AR512" s="143" t="s">
        <v>258</v>
      </c>
      <c r="AT512" s="143" t="s">
        <v>148</v>
      </c>
      <c r="AU512" s="143" t="s">
        <v>83</v>
      </c>
      <c r="AY512" s="18" t="s">
        <v>146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8" t="s">
        <v>81</v>
      </c>
      <c r="BK512" s="144">
        <f>ROUND(I512*H512,2)</f>
        <v>0</v>
      </c>
      <c r="BL512" s="18" t="s">
        <v>258</v>
      </c>
      <c r="BM512" s="143" t="s">
        <v>1000</v>
      </c>
    </row>
    <row r="513" spans="2:65" s="1" customFormat="1" ht="11.25">
      <c r="B513" s="33"/>
      <c r="D513" s="145" t="s">
        <v>155</v>
      </c>
      <c r="F513" s="146" t="s">
        <v>1001</v>
      </c>
      <c r="I513" s="147"/>
      <c r="L513" s="33"/>
      <c r="M513" s="148"/>
      <c r="T513" s="54"/>
      <c r="AT513" s="18" t="s">
        <v>155</v>
      </c>
      <c r="AU513" s="18" t="s">
        <v>83</v>
      </c>
    </row>
    <row r="514" spans="2:65" s="12" customFormat="1" ht="11.25">
      <c r="B514" s="149"/>
      <c r="D514" s="150" t="s">
        <v>157</v>
      </c>
      <c r="E514" s="151" t="s">
        <v>19</v>
      </c>
      <c r="F514" s="152" t="s">
        <v>991</v>
      </c>
      <c r="H514" s="151" t="s">
        <v>19</v>
      </c>
      <c r="I514" s="153"/>
      <c r="L514" s="149"/>
      <c r="M514" s="154"/>
      <c r="T514" s="155"/>
      <c r="AT514" s="151" t="s">
        <v>157</v>
      </c>
      <c r="AU514" s="151" t="s">
        <v>83</v>
      </c>
      <c r="AV514" s="12" t="s">
        <v>81</v>
      </c>
      <c r="AW514" s="12" t="s">
        <v>35</v>
      </c>
      <c r="AX514" s="12" t="s">
        <v>74</v>
      </c>
      <c r="AY514" s="151" t="s">
        <v>146</v>
      </c>
    </row>
    <row r="515" spans="2:65" s="13" customFormat="1" ht="11.25">
      <c r="B515" s="156"/>
      <c r="D515" s="150" t="s">
        <v>157</v>
      </c>
      <c r="E515" s="157" t="s">
        <v>19</v>
      </c>
      <c r="F515" s="158" t="s">
        <v>1002</v>
      </c>
      <c r="H515" s="159">
        <v>4</v>
      </c>
      <c r="I515" s="160"/>
      <c r="L515" s="156"/>
      <c r="M515" s="161"/>
      <c r="T515" s="162"/>
      <c r="AT515" s="157" t="s">
        <v>157</v>
      </c>
      <c r="AU515" s="157" t="s">
        <v>83</v>
      </c>
      <c r="AV515" s="13" t="s">
        <v>83</v>
      </c>
      <c r="AW515" s="13" t="s">
        <v>35</v>
      </c>
      <c r="AX515" s="13" t="s">
        <v>74</v>
      </c>
      <c r="AY515" s="157" t="s">
        <v>146</v>
      </c>
    </row>
    <row r="516" spans="2:65" s="13" customFormat="1" ht="11.25">
      <c r="B516" s="156"/>
      <c r="D516" s="150" t="s">
        <v>157</v>
      </c>
      <c r="E516" s="157" t="s">
        <v>19</v>
      </c>
      <c r="F516" s="158" t="s">
        <v>1003</v>
      </c>
      <c r="H516" s="159">
        <v>2</v>
      </c>
      <c r="I516" s="160"/>
      <c r="L516" s="156"/>
      <c r="M516" s="161"/>
      <c r="T516" s="162"/>
      <c r="AT516" s="157" t="s">
        <v>157</v>
      </c>
      <c r="AU516" s="157" t="s">
        <v>83</v>
      </c>
      <c r="AV516" s="13" t="s">
        <v>83</v>
      </c>
      <c r="AW516" s="13" t="s">
        <v>35</v>
      </c>
      <c r="AX516" s="13" t="s">
        <v>74</v>
      </c>
      <c r="AY516" s="157" t="s">
        <v>146</v>
      </c>
    </row>
    <row r="517" spans="2:65" s="14" customFormat="1" ht="11.25">
      <c r="B517" s="163"/>
      <c r="D517" s="150" t="s">
        <v>157</v>
      </c>
      <c r="E517" s="164" t="s">
        <v>19</v>
      </c>
      <c r="F517" s="165" t="s">
        <v>160</v>
      </c>
      <c r="H517" s="166">
        <v>6</v>
      </c>
      <c r="I517" s="167"/>
      <c r="L517" s="163"/>
      <c r="M517" s="168"/>
      <c r="T517" s="169"/>
      <c r="AT517" s="164" t="s">
        <v>157</v>
      </c>
      <c r="AU517" s="164" t="s">
        <v>83</v>
      </c>
      <c r="AV517" s="14" t="s">
        <v>153</v>
      </c>
      <c r="AW517" s="14" t="s">
        <v>35</v>
      </c>
      <c r="AX517" s="14" t="s">
        <v>81</v>
      </c>
      <c r="AY517" s="164" t="s">
        <v>146</v>
      </c>
    </row>
    <row r="518" spans="2:65" s="1" customFormat="1" ht="21.75" customHeight="1">
      <c r="B518" s="33"/>
      <c r="C518" s="181" t="s">
        <v>1004</v>
      </c>
      <c r="D518" s="181" t="s">
        <v>844</v>
      </c>
      <c r="E518" s="182" t="s">
        <v>1005</v>
      </c>
      <c r="F518" s="183" t="s">
        <v>1006</v>
      </c>
      <c r="G518" s="184" t="s">
        <v>303</v>
      </c>
      <c r="H518" s="185">
        <v>4</v>
      </c>
      <c r="I518" s="186"/>
      <c r="J518" s="187">
        <f>ROUND(I518*H518,2)</f>
        <v>0</v>
      </c>
      <c r="K518" s="183" t="s">
        <v>19</v>
      </c>
      <c r="L518" s="188"/>
      <c r="M518" s="189" t="s">
        <v>19</v>
      </c>
      <c r="N518" s="190" t="s">
        <v>45</v>
      </c>
      <c r="P518" s="141">
        <f>O518*H518</f>
        <v>0</v>
      </c>
      <c r="Q518" s="141">
        <v>5.9999999999999995E-4</v>
      </c>
      <c r="R518" s="141">
        <f>Q518*H518</f>
        <v>2.3999999999999998E-3</v>
      </c>
      <c r="S518" s="141">
        <v>0</v>
      </c>
      <c r="T518" s="142">
        <f>S518*H518</f>
        <v>0</v>
      </c>
      <c r="AR518" s="143" t="s">
        <v>430</v>
      </c>
      <c r="AT518" s="143" t="s">
        <v>844</v>
      </c>
      <c r="AU518" s="143" t="s">
        <v>83</v>
      </c>
      <c r="AY518" s="18" t="s">
        <v>146</v>
      </c>
      <c r="BE518" s="144">
        <f>IF(N518="základní",J518,0)</f>
        <v>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8" t="s">
        <v>81</v>
      </c>
      <c r="BK518" s="144">
        <f>ROUND(I518*H518,2)</f>
        <v>0</v>
      </c>
      <c r="BL518" s="18" t="s">
        <v>258</v>
      </c>
      <c r="BM518" s="143" t="s">
        <v>1007</v>
      </c>
    </row>
    <row r="519" spans="2:65" s="12" customFormat="1" ht="11.25">
      <c r="B519" s="149"/>
      <c r="D519" s="150" t="s">
        <v>157</v>
      </c>
      <c r="E519" s="151" t="s">
        <v>19</v>
      </c>
      <c r="F519" s="152" t="s">
        <v>991</v>
      </c>
      <c r="H519" s="151" t="s">
        <v>19</v>
      </c>
      <c r="I519" s="153"/>
      <c r="L519" s="149"/>
      <c r="M519" s="154"/>
      <c r="T519" s="155"/>
      <c r="AT519" s="151" t="s">
        <v>157</v>
      </c>
      <c r="AU519" s="151" t="s">
        <v>83</v>
      </c>
      <c r="AV519" s="12" t="s">
        <v>81</v>
      </c>
      <c r="AW519" s="12" t="s">
        <v>35</v>
      </c>
      <c r="AX519" s="12" t="s">
        <v>74</v>
      </c>
      <c r="AY519" s="151" t="s">
        <v>146</v>
      </c>
    </row>
    <row r="520" spans="2:65" s="13" customFormat="1" ht="11.25">
      <c r="B520" s="156"/>
      <c r="D520" s="150" t="s">
        <v>157</v>
      </c>
      <c r="E520" s="157" t="s">
        <v>19</v>
      </c>
      <c r="F520" s="158" t="s">
        <v>1002</v>
      </c>
      <c r="H520" s="159">
        <v>4</v>
      </c>
      <c r="I520" s="160"/>
      <c r="L520" s="156"/>
      <c r="M520" s="161"/>
      <c r="T520" s="162"/>
      <c r="AT520" s="157" t="s">
        <v>157</v>
      </c>
      <c r="AU520" s="157" t="s">
        <v>83</v>
      </c>
      <c r="AV520" s="13" t="s">
        <v>83</v>
      </c>
      <c r="AW520" s="13" t="s">
        <v>35</v>
      </c>
      <c r="AX520" s="13" t="s">
        <v>74</v>
      </c>
      <c r="AY520" s="157" t="s">
        <v>146</v>
      </c>
    </row>
    <row r="521" spans="2:65" s="14" customFormat="1" ht="11.25">
      <c r="B521" s="163"/>
      <c r="D521" s="150" t="s">
        <v>157</v>
      </c>
      <c r="E521" s="164" t="s">
        <v>19</v>
      </c>
      <c r="F521" s="165" t="s">
        <v>160</v>
      </c>
      <c r="H521" s="166">
        <v>4</v>
      </c>
      <c r="I521" s="167"/>
      <c r="L521" s="163"/>
      <c r="M521" s="168"/>
      <c r="T521" s="169"/>
      <c r="AT521" s="164" t="s">
        <v>157</v>
      </c>
      <c r="AU521" s="164" t="s">
        <v>83</v>
      </c>
      <c r="AV521" s="14" t="s">
        <v>153</v>
      </c>
      <c r="AW521" s="14" t="s">
        <v>35</v>
      </c>
      <c r="AX521" s="14" t="s">
        <v>81</v>
      </c>
      <c r="AY521" s="164" t="s">
        <v>146</v>
      </c>
    </row>
    <row r="522" spans="2:65" s="1" customFormat="1" ht="21.75" customHeight="1">
      <c r="B522" s="33"/>
      <c r="C522" s="181" t="s">
        <v>1008</v>
      </c>
      <c r="D522" s="181" t="s">
        <v>844</v>
      </c>
      <c r="E522" s="182" t="s">
        <v>1009</v>
      </c>
      <c r="F522" s="183" t="s">
        <v>1010</v>
      </c>
      <c r="G522" s="184" t="s">
        <v>303</v>
      </c>
      <c r="H522" s="185">
        <v>2</v>
      </c>
      <c r="I522" s="186"/>
      <c r="J522" s="187">
        <f>ROUND(I522*H522,2)</f>
        <v>0</v>
      </c>
      <c r="K522" s="183" t="s">
        <v>19</v>
      </c>
      <c r="L522" s="188"/>
      <c r="M522" s="189" t="s">
        <v>19</v>
      </c>
      <c r="N522" s="190" t="s">
        <v>45</v>
      </c>
      <c r="P522" s="141">
        <f>O522*H522</f>
        <v>0</v>
      </c>
      <c r="Q522" s="141">
        <v>5.9999999999999995E-4</v>
      </c>
      <c r="R522" s="141">
        <f>Q522*H522</f>
        <v>1.1999999999999999E-3</v>
      </c>
      <c r="S522" s="141">
        <v>0</v>
      </c>
      <c r="T522" s="142">
        <f>S522*H522</f>
        <v>0</v>
      </c>
      <c r="AR522" s="143" t="s">
        <v>430</v>
      </c>
      <c r="AT522" s="143" t="s">
        <v>844</v>
      </c>
      <c r="AU522" s="143" t="s">
        <v>83</v>
      </c>
      <c r="AY522" s="18" t="s">
        <v>146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8" t="s">
        <v>81</v>
      </c>
      <c r="BK522" s="144">
        <f>ROUND(I522*H522,2)</f>
        <v>0</v>
      </c>
      <c r="BL522" s="18" t="s">
        <v>258</v>
      </c>
      <c r="BM522" s="143" t="s">
        <v>1011</v>
      </c>
    </row>
    <row r="523" spans="2:65" s="12" customFormat="1" ht="11.25">
      <c r="B523" s="149"/>
      <c r="D523" s="150" t="s">
        <v>157</v>
      </c>
      <c r="E523" s="151" t="s">
        <v>19</v>
      </c>
      <c r="F523" s="152" t="s">
        <v>991</v>
      </c>
      <c r="H523" s="151" t="s">
        <v>19</v>
      </c>
      <c r="I523" s="153"/>
      <c r="L523" s="149"/>
      <c r="M523" s="154"/>
      <c r="T523" s="155"/>
      <c r="AT523" s="151" t="s">
        <v>157</v>
      </c>
      <c r="AU523" s="151" t="s">
        <v>83</v>
      </c>
      <c r="AV523" s="12" t="s">
        <v>81</v>
      </c>
      <c r="AW523" s="12" t="s">
        <v>35</v>
      </c>
      <c r="AX523" s="12" t="s">
        <v>74</v>
      </c>
      <c r="AY523" s="151" t="s">
        <v>146</v>
      </c>
    </row>
    <row r="524" spans="2:65" s="13" customFormat="1" ht="11.25">
      <c r="B524" s="156"/>
      <c r="D524" s="150" t="s">
        <v>157</v>
      </c>
      <c r="E524" s="157" t="s">
        <v>19</v>
      </c>
      <c r="F524" s="158" t="s">
        <v>1003</v>
      </c>
      <c r="H524" s="159">
        <v>2</v>
      </c>
      <c r="I524" s="160"/>
      <c r="L524" s="156"/>
      <c r="M524" s="161"/>
      <c r="T524" s="162"/>
      <c r="AT524" s="157" t="s">
        <v>157</v>
      </c>
      <c r="AU524" s="157" t="s">
        <v>83</v>
      </c>
      <c r="AV524" s="13" t="s">
        <v>83</v>
      </c>
      <c r="AW524" s="13" t="s">
        <v>35</v>
      </c>
      <c r="AX524" s="13" t="s">
        <v>74</v>
      </c>
      <c r="AY524" s="157" t="s">
        <v>146</v>
      </c>
    </row>
    <row r="525" spans="2:65" s="14" customFormat="1" ht="11.25">
      <c r="B525" s="163"/>
      <c r="D525" s="150" t="s">
        <v>157</v>
      </c>
      <c r="E525" s="164" t="s">
        <v>19</v>
      </c>
      <c r="F525" s="165" t="s">
        <v>160</v>
      </c>
      <c r="H525" s="166">
        <v>2</v>
      </c>
      <c r="I525" s="167"/>
      <c r="L525" s="163"/>
      <c r="M525" s="168"/>
      <c r="T525" s="169"/>
      <c r="AT525" s="164" t="s">
        <v>157</v>
      </c>
      <c r="AU525" s="164" t="s">
        <v>83</v>
      </c>
      <c r="AV525" s="14" t="s">
        <v>153</v>
      </c>
      <c r="AW525" s="14" t="s">
        <v>35</v>
      </c>
      <c r="AX525" s="14" t="s">
        <v>81</v>
      </c>
      <c r="AY525" s="164" t="s">
        <v>146</v>
      </c>
    </row>
    <row r="526" spans="2:65" s="1" customFormat="1" ht="24.2" customHeight="1">
      <c r="B526" s="33"/>
      <c r="C526" s="132" t="s">
        <v>1012</v>
      </c>
      <c r="D526" s="132" t="s">
        <v>148</v>
      </c>
      <c r="E526" s="133" t="s">
        <v>1013</v>
      </c>
      <c r="F526" s="134" t="s">
        <v>1014</v>
      </c>
      <c r="G526" s="135" t="s">
        <v>303</v>
      </c>
      <c r="H526" s="136">
        <v>1</v>
      </c>
      <c r="I526" s="137"/>
      <c r="J526" s="138">
        <f>ROUND(I526*H526,2)</f>
        <v>0</v>
      </c>
      <c r="K526" s="134" t="s">
        <v>152</v>
      </c>
      <c r="L526" s="33"/>
      <c r="M526" s="139" t="s">
        <v>19</v>
      </c>
      <c r="N526" s="140" t="s">
        <v>45</v>
      </c>
      <c r="P526" s="141">
        <f>O526*H526</f>
        <v>0</v>
      </c>
      <c r="Q526" s="141">
        <v>0</v>
      </c>
      <c r="R526" s="141">
        <f>Q526*H526</f>
        <v>0</v>
      </c>
      <c r="S526" s="141">
        <v>0</v>
      </c>
      <c r="T526" s="142">
        <f>S526*H526</f>
        <v>0</v>
      </c>
      <c r="AR526" s="143" t="s">
        <v>258</v>
      </c>
      <c r="AT526" s="143" t="s">
        <v>148</v>
      </c>
      <c r="AU526" s="143" t="s">
        <v>83</v>
      </c>
      <c r="AY526" s="18" t="s">
        <v>146</v>
      </c>
      <c r="BE526" s="144">
        <f>IF(N526="základní",J526,0)</f>
        <v>0</v>
      </c>
      <c r="BF526" s="144">
        <f>IF(N526="snížená",J526,0)</f>
        <v>0</v>
      </c>
      <c r="BG526" s="144">
        <f>IF(N526="zákl. přenesená",J526,0)</f>
        <v>0</v>
      </c>
      <c r="BH526" s="144">
        <f>IF(N526="sníž. přenesená",J526,0)</f>
        <v>0</v>
      </c>
      <c r="BI526" s="144">
        <f>IF(N526="nulová",J526,0)</f>
        <v>0</v>
      </c>
      <c r="BJ526" s="18" t="s">
        <v>81</v>
      </c>
      <c r="BK526" s="144">
        <f>ROUND(I526*H526,2)</f>
        <v>0</v>
      </c>
      <c r="BL526" s="18" t="s">
        <v>258</v>
      </c>
      <c r="BM526" s="143" t="s">
        <v>1015</v>
      </c>
    </row>
    <row r="527" spans="2:65" s="1" customFormat="1" ht="11.25">
      <c r="B527" s="33"/>
      <c r="D527" s="145" t="s">
        <v>155</v>
      </c>
      <c r="F527" s="146" t="s">
        <v>1016</v>
      </c>
      <c r="I527" s="147"/>
      <c r="L527" s="33"/>
      <c r="M527" s="148"/>
      <c r="T527" s="54"/>
      <c r="AT527" s="18" t="s">
        <v>155</v>
      </c>
      <c r="AU527" s="18" t="s">
        <v>83</v>
      </c>
    </row>
    <row r="528" spans="2:65" s="12" customFormat="1" ht="11.25">
      <c r="B528" s="149"/>
      <c r="D528" s="150" t="s">
        <v>157</v>
      </c>
      <c r="E528" s="151" t="s">
        <v>19</v>
      </c>
      <c r="F528" s="152" t="s">
        <v>991</v>
      </c>
      <c r="H528" s="151" t="s">
        <v>19</v>
      </c>
      <c r="I528" s="153"/>
      <c r="L528" s="149"/>
      <c r="M528" s="154"/>
      <c r="T528" s="155"/>
      <c r="AT528" s="151" t="s">
        <v>157</v>
      </c>
      <c r="AU528" s="151" t="s">
        <v>83</v>
      </c>
      <c r="AV528" s="12" t="s">
        <v>81</v>
      </c>
      <c r="AW528" s="12" t="s">
        <v>35</v>
      </c>
      <c r="AX528" s="12" t="s">
        <v>74</v>
      </c>
      <c r="AY528" s="151" t="s">
        <v>146</v>
      </c>
    </row>
    <row r="529" spans="2:65" s="13" customFormat="1" ht="11.25">
      <c r="B529" s="156"/>
      <c r="D529" s="150" t="s">
        <v>157</v>
      </c>
      <c r="E529" s="157" t="s">
        <v>19</v>
      </c>
      <c r="F529" s="158" t="s">
        <v>1017</v>
      </c>
      <c r="H529" s="159">
        <v>1</v>
      </c>
      <c r="I529" s="160"/>
      <c r="L529" s="156"/>
      <c r="M529" s="161"/>
      <c r="T529" s="162"/>
      <c r="AT529" s="157" t="s">
        <v>157</v>
      </c>
      <c r="AU529" s="157" t="s">
        <v>83</v>
      </c>
      <c r="AV529" s="13" t="s">
        <v>83</v>
      </c>
      <c r="AW529" s="13" t="s">
        <v>35</v>
      </c>
      <c r="AX529" s="13" t="s">
        <v>74</v>
      </c>
      <c r="AY529" s="157" t="s">
        <v>146</v>
      </c>
    </row>
    <row r="530" spans="2:65" s="14" customFormat="1" ht="11.25">
      <c r="B530" s="163"/>
      <c r="D530" s="150" t="s">
        <v>157</v>
      </c>
      <c r="E530" s="164" t="s">
        <v>19</v>
      </c>
      <c r="F530" s="165" t="s">
        <v>160</v>
      </c>
      <c r="H530" s="166">
        <v>1</v>
      </c>
      <c r="I530" s="167"/>
      <c r="L530" s="163"/>
      <c r="M530" s="168"/>
      <c r="T530" s="169"/>
      <c r="AT530" s="164" t="s">
        <v>157</v>
      </c>
      <c r="AU530" s="164" t="s">
        <v>83</v>
      </c>
      <c r="AV530" s="14" t="s">
        <v>153</v>
      </c>
      <c r="AW530" s="14" t="s">
        <v>35</v>
      </c>
      <c r="AX530" s="14" t="s">
        <v>81</v>
      </c>
      <c r="AY530" s="164" t="s">
        <v>146</v>
      </c>
    </row>
    <row r="531" spans="2:65" s="1" customFormat="1" ht="16.5" customHeight="1">
      <c r="B531" s="33"/>
      <c r="C531" s="181" t="s">
        <v>1018</v>
      </c>
      <c r="D531" s="181" t="s">
        <v>844</v>
      </c>
      <c r="E531" s="182" t="s">
        <v>1019</v>
      </c>
      <c r="F531" s="183" t="s">
        <v>1020</v>
      </c>
      <c r="G531" s="184" t="s">
        <v>303</v>
      </c>
      <c r="H531" s="185">
        <v>1</v>
      </c>
      <c r="I531" s="186"/>
      <c r="J531" s="187">
        <f>ROUND(I531*H531,2)</f>
        <v>0</v>
      </c>
      <c r="K531" s="183" t="s">
        <v>19</v>
      </c>
      <c r="L531" s="188"/>
      <c r="M531" s="189" t="s">
        <v>19</v>
      </c>
      <c r="N531" s="190" t="s">
        <v>45</v>
      </c>
      <c r="P531" s="141">
        <f>O531*H531</f>
        <v>0</v>
      </c>
      <c r="Q531" s="141">
        <v>6.7000000000000002E-3</v>
      </c>
      <c r="R531" s="141">
        <f>Q531*H531</f>
        <v>6.7000000000000002E-3</v>
      </c>
      <c r="S531" s="141">
        <v>0</v>
      </c>
      <c r="T531" s="142">
        <f>S531*H531</f>
        <v>0</v>
      </c>
      <c r="AR531" s="143" t="s">
        <v>430</v>
      </c>
      <c r="AT531" s="143" t="s">
        <v>844</v>
      </c>
      <c r="AU531" s="143" t="s">
        <v>83</v>
      </c>
      <c r="AY531" s="18" t="s">
        <v>146</v>
      </c>
      <c r="BE531" s="144">
        <f>IF(N531="základní",J531,0)</f>
        <v>0</v>
      </c>
      <c r="BF531" s="144">
        <f>IF(N531="snížená",J531,0)</f>
        <v>0</v>
      </c>
      <c r="BG531" s="144">
        <f>IF(N531="zákl. přenesená",J531,0)</f>
        <v>0</v>
      </c>
      <c r="BH531" s="144">
        <f>IF(N531="sníž. přenesená",J531,0)</f>
        <v>0</v>
      </c>
      <c r="BI531" s="144">
        <f>IF(N531="nulová",J531,0)</f>
        <v>0</v>
      </c>
      <c r="BJ531" s="18" t="s">
        <v>81</v>
      </c>
      <c r="BK531" s="144">
        <f>ROUND(I531*H531,2)</f>
        <v>0</v>
      </c>
      <c r="BL531" s="18" t="s">
        <v>258</v>
      </c>
      <c r="BM531" s="143" t="s">
        <v>1021</v>
      </c>
    </row>
    <row r="532" spans="2:65" s="1" customFormat="1" ht="24.2" customHeight="1">
      <c r="B532" s="33"/>
      <c r="C532" s="132" t="s">
        <v>1022</v>
      </c>
      <c r="D532" s="132" t="s">
        <v>148</v>
      </c>
      <c r="E532" s="133" t="s">
        <v>1023</v>
      </c>
      <c r="F532" s="134" t="s">
        <v>1024</v>
      </c>
      <c r="G532" s="135" t="s">
        <v>914</v>
      </c>
      <c r="H532" s="191"/>
      <c r="I532" s="137"/>
      <c r="J532" s="138">
        <f>ROUND(I532*H532,2)</f>
        <v>0</v>
      </c>
      <c r="K532" s="134" t="s">
        <v>152</v>
      </c>
      <c r="L532" s="33"/>
      <c r="M532" s="139" t="s">
        <v>19</v>
      </c>
      <c r="N532" s="140" t="s">
        <v>45</v>
      </c>
      <c r="P532" s="141">
        <f>O532*H532</f>
        <v>0</v>
      </c>
      <c r="Q532" s="141">
        <v>0</v>
      </c>
      <c r="R532" s="141">
        <f>Q532*H532</f>
        <v>0</v>
      </c>
      <c r="S532" s="141">
        <v>0</v>
      </c>
      <c r="T532" s="142">
        <f>S532*H532</f>
        <v>0</v>
      </c>
      <c r="AR532" s="143" t="s">
        <v>153</v>
      </c>
      <c r="AT532" s="143" t="s">
        <v>148</v>
      </c>
      <c r="AU532" s="143" t="s">
        <v>83</v>
      </c>
      <c r="AY532" s="18" t="s">
        <v>146</v>
      </c>
      <c r="BE532" s="144">
        <f>IF(N532="základní",J532,0)</f>
        <v>0</v>
      </c>
      <c r="BF532" s="144">
        <f>IF(N532="snížená",J532,0)</f>
        <v>0</v>
      </c>
      <c r="BG532" s="144">
        <f>IF(N532="zákl. přenesená",J532,0)</f>
        <v>0</v>
      </c>
      <c r="BH532" s="144">
        <f>IF(N532="sníž. přenesená",J532,0)</f>
        <v>0</v>
      </c>
      <c r="BI532" s="144">
        <f>IF(N532="nulová",J532,0)</f>
        <v>0</v>
      </c>
      <c r="BJ532" s="18" t="s">
        <v>81</v>
      </c>
      <c r="BK532" s="144">
        <f>ROUND(I532*H532,2)</f>
        <v>0</v>
      </c>
      <c r="BL532" s="18" t="s">
        <v>153</v>
      </c>
      <c r="BM532" s="143" t="s">
        <v>1025</v>
      </c>
    </row>
    <row r="533" spans="2:65" s="1" customFormat="1" ht="11.25">
      <c r="B533" s="33"/>
      <c r="D533" s="145" t="s">
        <v>155</v>
      </c>
      <c r="F533" s="146" t="s">
        <v>1026</v>
      </c>
      <c r="I533" s="147"/>
      <c r="L533" s="33"/>
      <c r="M533" s="148"/>
      <c r="T533" s="54"/>
      <c r="AT533" s="18" t="s">
        <v>155</v>
      </c>
      <c r="AU533" s="18" t="s">
        <v>83</v>
      </c>
    </row>
    <row r="534" spans="2:65" s="11" customFormat="1" ht="22.9" customHeight="1">
      <c r="B534" s="120"/>
      <c r="D534" s="121" t="s">
        <v>73</v>
      </c>
      <c r="E534" s="130" t="s">
        <v>1027</v>
      </c>
      <c r="F534" s="130" t="s">
        <v>1028</v>
      </c>
      <c r="I534" s="123"/>
      <c r="J534" s="131">
        <f>BK534</f>
        <v>0</v>
      </c>
      <c r="L534" s="120"/>
      <c r="M534" s="125"/>
      <c r="P534" s="126">
        <f>SUM(P535:P540)</f>
        <v>0</v>
      </c>
      <c r="R534" s="126">
        <f>SUM(R535:R540)</f>
        <v>1.8669999999999999E-2</v>
      </c>
      <c r="T534" s="127">
        <f>SUM(T535:T540)</f>
        <v>1.5180000000000001E-2</v>
      </c>
      <c r="AR534" s="121" t="s">
        <v>83</v>
      </c>
      <c r="AT534" s="128" t="s">
        <v>73</v>
      </c>
      <c r="AU534" s="128" t="s">
        <v>81</v>
      </c>
      <c r="AY534" s="121" t="s">
        <v>146</v>
      </c>
      <c r="BK534" s="129">
        <f>SUM(BK535:BK540)</f>
        <v>0</v>
      </c>
    </row>
    <row r="535" spans="2:65" s="1" customFormat="1" ht="16.5" customHeight="1">
      <c r="B535" s="33"/>
      <c r="C535" s="132" t="s">
        <v>1029</v>
      </c>
      <c r="D535" s="132" t="s">
        <v>148</v>
      </c>
      <c r="E535" s="133" t="s">
        <v>1030</v>
      </c>
      <c r="F535" s="134" t="s">
        <v>1031</v>
      </c>
      <c r="G535" s="135" t="s">
        <v>303</v>
      </c>
      <c r="H535" s="136">
        <v>1</v>
      </c>
      <c r="I535" s="137"/>
      <c r="J535" s="138">
        <f>ROUND(I535*H535,2)</f>
        <v>0</v>
      </c>
      <c r="K535" s="134" t="s">
        <v>19</v>
      </c>
      <c r="L535" s="33"/>
      <c r="M535" s="139" t="s">
        <v>19</v>
      </c>
      <c r="N535" s="140" t="s">
        <v>45</v>
      </c>
      <c r="P535" s="141">
        <f>O535*H535</f>
        <v>0</v>
      </c>
      <c r="Q535" s="141">
        <v>1.8669999999999999E-2</v>
      </c>
      <c r="R535" s="141">
        <f>Q535*H535</f>
        <v>1.8669999999999999E-2</v>
      </c>
      <c r="S535" s="141">
        <v>1.5180000000000001E-2</v>
      </c>
      <c r="T535" s="142">
        <f>S535*H535</f>
        <v>1.5180000000000001E-2</v>
      </c>
      <c r="AR535" s="143" t="s">
        <v>258</v>
      </c>
      <c r="AT535" s="143" t="s">
        <v>148</v>
      </c>
      <c r="AU535" s="143" t="s">
        <v>83</v>
      </c>
      <c r="AY535" s="18" t="s">
        <v>146</v>
      </c>
      <c r="BE535" s="144">
        <f>IF(N535="základní",J535,0)</f>
        <v>0</v>
      </c>
      <c r="BF535" s="144">
        <f>IF(N535="snížená",J535,0)</f>
        <v>0</v>
      </c>
      <c r="BG535" s="144">
        <f>IF(N535="zákl. přenesená",J535,0)</f>
        <v>0</v>
      </c>
      <c r="BH535" s="144">
        <f>IF(N535="sníž. přenesená",J535,0)</f>
        <v>0</v>
      </c>
      <c r="BI535" s="144">
        <f>IF(N535="nulová",J535,0)</f>
        <v>0</v>
      </c>
      <c r="BJ535" s="18" t="s">
        <v>81</v>
      </c>
      <c r="BK535" s="144">
        <f>ROUND(I535*H535,2)</f>
        <v>0</v>
      </c>
      <c r="BL535" s="18" t="s">
        <v>258</v>
      </c>
      <c r="BM535" s="143" t="s">
        <v>1032</v>
      </c>
    </row>
    <row r="536" spans="2:65" s="12" customFormat="1" ht="11.25">
      <c r="B536" s="149"/>
      <c r="D536" s="150" t="s">
        <v>157</v>
      </c>
      <c r="E536" s="151" t="s">
        <v>19</v>
      </c>
      <c r="F536" s="152" t="s">
        <v>838</v>
      </c>
      <c r="H536" s="151" t="s">
        <v>19</v>
      </c>
      <c r="I536" s="153"/>
      <c r="L536" s="149"/>
      <c r="M536" s="154"/>
      <c r="T536" s="155"/>
      <c r="AT536" s="151" t="s">
        <v>157</v>
      </c>
      <c r="AU536" s="151" t="s">
        <v>83</v>
      </c>
      <c r="AV536" s="12" t="s">
        <v>81</v>
      </c>
      <c r="AW536" s="12" t="s">
        <v>35</v>
      </c>
      <c r="AX536" s="12" t="s">
        <v>74</v>
      </c>
      <c r="AY536" s="151" t="s">
        <v>146</v>
      </c>
    </row>
    <row r="537" spans="2:65" s="13" customFormat="1" ht="11.25">
      <c r="B537" s="156"/>
      <c r="D537" s="150" t="s">
        <v>157</v>
      </c>
      <c r="E537" s="157" t="s">
        <v>19</v>
      </c>
      <c r="F537" s="158" t="s">
        <v>873</v>
      </c>
      <c r="H537" s="159">
        <v>1</v>
      </c>
      <c r="I537" s="160"/>
      <c r="L537" s="156"/>
      <c r="M537" s="161"/>
      <c r="T537" s="162"/>
      <c r="AT537" s="157" t="s">
        <v>157</v>
      </c>
      <c r="AU537" s="157" t="s">
        <v>83</v>
      </c>
      <c r="AV537" s="13" t="s">
        <v>83</v>
      </c>
      <c r="AW537" s="13" t="s">
        <v>35</v>
      </c>
      <c r="AX537" s="13" t="s">
        <v>74</v>
      </c>
      <c r="AY537" s="157" t="s">
        <v>146</v>
      </c>
    </row>
    <row r="538" spans="2:65" s="14" customFormat="1" ht="11.25">
      <c r="B538" s="163"/>
      <c r="D538" s="150" t="s">
        <v>157</v>
      </c>
      <c r="E538" s="164" t="s">
        <v>19</v>
      </c>
      <c r="F538" s="165" t="s">
        <v>160</v>
      </c>
      <c r="H538" s="166">
        <v>1</v>
      </c>
      <c r="I538" s="167"/>
      <c r="L538" s="163"/>
      <c r="M538" s="168"/>
      <c r="T538" s="169"/>
      <c r="AT538" s="164" t="s">
        <v>157</v>
      </c>
      <c r="AU538" s="164" t="s">
        <v>83</v>
      </c>
      <c r="AV538" s="14" t="s">
        <v>153</v>
      </c>
      <c r="AW538" s="14" t="s">
        <v>35</v>
      </c>
      <c r="AX538" s="14" t="s">
        <v>81</v>
      </c>
      <c r="AY538" s="164" t="s">
        <v>146</v>
      </c>
    </row>
    <row r="539" spans="2:65" s="1" customFormat="1" ht="37.9" customHeight="1">
      <c r="B539" s="33"/>
      <c r="C539" s="132" t="s">
        <v>1033</v>
      </c>
      <c r="D539" s="132" t="s">
        <v>148</v>
      </c>
      <c r="E539" s="133" t="s">
        <v>1034</v>
      </c>
      <c r="F539" s="134" t="s">
        <v>1035</v>
      </c>
      <c r="G539" s="135" t="s">
        <v>914</v>
      </c>
      <c r="H539" s="191"/>
      <c r="I539" s="137"/>
      <c r="J539" s="138">
        <f>ROUND(I539*H539,2)</f>
        <v>0</v>
      </c>
      <c r="K539" s="134" t="s">
        <v>152</v>
      </c>
      <c r="L539" s="33"/>
      <c r="M539" s="139" t="s">
        <v>19</v>
      </c>
      <c r="N539" s="140" t="s">
        <v>45</v>
      </c>
      <c r="P539" s="141">
        <f>O539*H539</f>
        <v>0</v>
      </c>
      <c r="Q539" s="141">
        <v>0</v>
      </c>
      <c r="R539" s="141">
        <f>Q539*H539</f>
        <v>0</v>
      </c>
      <c r="S539" s="141">
        <v>0</v>
      </c>
      <c r="T539" s="142">
        <f>S539*H539</f>
        <v>0</v>
      </c>
      <c r="AR539" s="143" t="s">
        <v>258</v>
      </c>
      <c r="AT539" s="143" t="s">
        <v>148</v>
      </c>
      <c r="AU539" s="143" t="s">
        <v>83</v>
      </c>
      <c r="AY539" s="18" t="s">
        <v>146</v>
      </c>
      <c r="BE539" s="144">
        <f>IF(N539="základní",J539,0)</f>
        <v>0</v>
      </c>
      <c r="BF539" s="144">
        <f>IF(N539="snížená",J539,0)</f>
        <v>0</v>
      </c>
      <c r="BG539" s="144">
        <f>IF(N539="zákl. přenesená",J539,0)</f>
        <v>0</v>
      </c>
      <c r="BH539" s="144">
        <f>IF(N539="sníž. přenesená",J539,0)</f>
        <v>0</v>
      </c>
      <c r="BI539" s="144">
        <f>IF(N539="nulová",J539,0)</f>
        <v>0</v>
      </c>
      <c r="BJ539" s="18" t="s">
        <v>81</v>
      </c>
      <c r="BK539" s="144">
        <f>ROUND(I539*H539,2)</f>
        <v>0</v>
      </c>
      <c r="BL539" s="18" t="s">
        <v>258</v>
      </c>
      <c r="BM539" s="143" t="s">
        <v>1036</v>
      </c>
    </row>
    <row r="540" spans="2:65" s="1" customFormat="1" ht="11.25">
      <c r="B540" s="33"/>
      <c r="D540" s="145" t="s">
        <v>155</v>
      </c>
      <c r="F540" s="146" t="s">
        <v>1037</v>
      </c>
      <c r="I540" s="147"/>
      <c r="L540" s="33"/>
      <c r="M540" s="148"/>
      <c r="T540" s="54"/>
      <c r="AT540" s="18" t="s">
        <v>155</v>
      </c>
      <c r="AU540" s="18" t="s">
        <v>83</v>
      </c>
    </row>
    <row r="541" spans="2:65" s="11" customFormat="1" ht="22.9" customHeight="1">
      <c r="B541" s="120"/>
      <c r="D541" s="121" t="s">
        <v>73</v>
      </c>
      <c r="E541" s="130" t="s">
        <v>480</v>
      </c>
      <c r="F541" s="130" t="s">
        <v>481</v>
      </c>
      <c r="I541" s="123"/>
      <c r="J541" s="131">
        <f>BK541</f>
        <v>0</v>
      </c>
      <c r="L541" s="120"/>
      <c r="M541" s="125"/>
      <c r="P541" s="126">
        <f>SUM(P542:P604)</f>
        <v>0</v>
      </c>
      <c r="R541" s="126">
        <f>SUM(R542:R604)</f>
        <v>0.17099999999999999</v>
      </c>
      <c r="T541" s="127">
        <f>SUM(T542:T604)</f>
        <v>0</v>
      </c>
      <c r="AR541" s="121" t="s">
        <v>83</v>
      </c>
      <c r="AT541" s="128" t="s">
        <v>73</v>
      </c>
      <c r="AU541" s="128" t="s">
        <v>81</v>
      </c>
      <c r="AY541" s="121" t="s">
        <v>146</v>
      </c>
      <c r="BK541" s="129">
        <f>SUM(BK542:BK604)</f>
        <v>0</v>
      </c>
    </row>
    <row r="542" spans="2:65" s="1" customFormat="1" ht="16.5" customHeight="1">
      <c r="B542" s="33"/>
      <c r="C542" s="132" t="s">
        <v>1038</v>
      </c>
      <c r="D542" s="132" t="s">
        <v>148</v>
      </c>
      <c r="E542" s="133" t="s">
        <v>1039</v>
      </c>
      <c r="F542" s="134" t="s">
        <v>1040</v>
      </c>
      <c r="G542" s="135" t="s">
        <v>303</v>
      </c>
      <c r="H542" s="136">
        <v>4</v>
      </c>
      <c r="I542" s="137"/>
      <c r="J542" s="138">
        <f>ROUND(I542*H542,2)</f>
        <v>0</v>
      </c>
      <c r="K542" s="134" t="s">
        <v>19</v>
      </c>
      <c r="L542" s="33"/>
      <c r="M542" s="139" t="s">
        <v>19</v>
      </c>
      <c r="N542" s="140" t="s">
        <v>45</v>
      </c>
      <c r="P542" s="141">
        <f>O542*H542</f>
        <v>0</v>
      </c>
      <c r="Q542" s="141">
        <v>0</v>
      </c>
      <c r="R542" s="141">
        <f>Q542*H542</f>
        <v>0</v>
      </c>
      <c r="S542" s="141">
        <v>0</v>
      </c>
      <c r="T542" s="142">
        <f>S542*H542</f>
        <v>0</v>
      </c>
      <c r="AR542" s="143" t="s">
        <v>258</v>
      </c>
      <c r="AT542" s="143" t="s">
        <v>148</v>
      </c>
      <c r="AU542" s="143" t="s">
        <v>83</v>
      </c>
      <c r="AY542" s="18" t="s">
        <v>146</v>
      </c>
      <c r="BE542" s="144">
        <f>IF(N542="základní",J542,0)</f>
        <v>0</v>
      </c>
      <c r="BF542" s="144">
        <f>IF(N542="snížená",J542,0)</f>
        <v>0</v>
      </c>
      <c r="BG542" s="144">
        <f>IF(N542="zákl. přenesená",J542,0)</f>
        <v>0</v>
      </c>
      <c r="BH542" s="144">
        <f>IF(N542="sníž. přenesená",J542,0)</f>
        <v>0</v>
      </c>
      <c r="BI542" s="144">
        <f>IF(N542="nulová",J542,0)</f>
        <v>0</v>
      </c>
      <c r="BJ542" s="18" t="s">
        <v>81</v>
      </c>
      <c r="BK542" s="144">
        <f>ROUND(I542*H542,2)</f>
        <v>0</v>
      </c>
      <c r="BL542" s="18" t="s">
        <v>258</v>
      </c>
      <c r="BM542" s="143" t="s">
        <v>1041</v>
      </c>
    </row>
    <row r="543" spans="2:65" s="12" customFormat="1" ht="11.25">
      <c r="B543" s="149"/>
      <c r="D543" s="150" t="s">
        <v>157</v>
      </c>
      <c r="E543" s="151" t="s">
        <v>19</v>
      </c>
      <c r="F543" s="152" t="s">
        <v>838</v>
      </c>
      <c r="H543" s="151" t="s">
        <v>19</v>
      </c>
      <c r="I543" s="153"/>
      <c r="L543" s="149"/>
      <c r="M543" s="154"/>
      <c r="T543" s="155"/>
      <c r="AT543" s="151" t="s">
        <v>157</v>
      </c>
      <c r="AU543" s="151" t="s">
        <v>83</v>
      </c>
      <c r="AV543" s="12" t="s">
        <v>81</v>
      </c>
      <c r="AW543" s="12" t="s">
        <v>35</v>
      </c>
      <c r="AX543" s="12" t="s">
        <v>74</v>
      </c>
      <c r="AY543" s="151" t="s">
        <v>146</v>
      </c>
    </row>
    <row r="544" spans="2:65" s="13" customFormat="1" ht="11.25">
      <c r="B544" s="156"/>
      <c r="D544" s="150" t="s">
        <v>157</v>
      </c>
      <c r="E544" s="157" t="s">
        <v>19</v>
      </c>
      <c r="F544" s="158" t="s">
        <v>1042</v>
      </c>
      <c r="H544" s="159">
        <v>4</v>
      </c>
      <c r="I544" s="160"/>
      <c r="L544" s="156"/>
      <c r="M544" s="161"/>
      <c r="T544" s="162"/>
      <c r="AT544" s="157" t="s">
        <v>157</v>
      </c>
      <c r="AU544" s="157" t="s">
        <v>83</v>
      </c>
      <c r="AV544" s="13" t="s">
        <v>83</v>
      </c>
      <c r="AW544" s="13" t="s">
        <v>35</v>
      </c>
      <c r="AX544" s="13" t="s">
        <v>74</v>
      </c>
      <c r="AY544" s="157" t="s">
        <v>146</v>
      </c>
    </row>
    <row r="545" spans="2:65" s="14" customFormat="1" ht="11.25">
      <c r="B545" s="163"/>
      <c r="D545" s="150" t="s">
        <v>157</v>
      </c>
      <c r="E545" s="164" t="s">
        <v>19</v>
      </c>
      <c r="F545" s="165" t="s">
        <v>160</v>
      </c>
      <c r="H545" s="166">
        <v>4</v>
      </c>
      <c r="I545" s="167"/>
      <c r="L545" s="163"/>
      <c r="M545" s="168"/>
      <c r="T545" s="169"/>
      <c r="AT545" s="164" t="s">
        <v>157</v>
      </c>
      <c r="AU545" s="164" t="s">
        <v>83</v>
      </c>
      <c r="AV545" s="14" t="s">
        <v>153</v>
      </c>
      <c r="AW545" s="14" t="s">
        <v>35</v>
      </c>
      <c r="AX545" s="14" t="s">
        <v>81</v>
      </c>
      <c r="AY545" s="164" t="s">
        <v>146</v>
      </c>
    </row>
    <row r="546" spans="2:65" s="1" customFormat="1" ht="16.5" customHeight="1">
      <c r="B546" s="33"/>
      <c r="C546" s="132" t="s">
        <v>1043</v>
      </c>
      <c r="D546" s="132" t="s">
        <v>148</v>
      </c>
      <c r="E546" s="133" t="s">
        <v>1044</v>
      </c>
      <c r="F546" s="134" t="s">
        <v>1045</v>
      </c>
      <c r="G546" s="135" t="s">
        <v>19</v>
      </c>
      <c r="H546" s="136">
        <v>0</v>
      </c>
      <c r="I546" s="137"/>
      <c r="J546" s="138">
        <f>ROUND(I546*H546,2)</f>
        <v>0</v>
      </c>
      <c r="K546" s="134" t="s">
        <v>19</v>
      </c>
      <c r="L546" s="33"/>
      <c r="M546" s="139" t="s">
        <v>19</v>
      </c>
      <c r="N546" s="140" t="s">
        <v>45</v>
      </c>
      <c r="P546" s="141">
        <f>O546*H546</f>
        <v>0</v>
      </c>
      <c r="Q546" s="141">
        <v>0</v>
      </c>
      <c r="R546" s="141">
        <f>Q546*H546</f>
        <v>0</v>
      </c>
      <c r="S546" s="141">
        <v>0</v>
      </c>
      <c r="T546" s="142">
        <f>S546*H546</f>
        <v>0</v>
      </c>
      <c r="AR546" s="143" t="s">
        <v>258</v>
      </c>
      <c r="AT546" s="143" t="s">
        <v>148</v>
      </c>
      <c r="AU546" s="143" t="s">
        <v>83</v>
      </c>
      <c r="AY546" s="18" t="s">
        <v>146</v>
      </c>
      <c r="BE546" s="144">
        <f>IF(N546="základní",J546,0)</f>
        <v>0</v>
      </c>
      <c r="BF546" s="144">
        <f>IF(N546="snížená",J546,0)</f>
        <v>0</v>
      </c>
      <c r="BG546" s="144">
        <f>IF(N546="zákl. přenesená",J546,0)</f>
        <v>0</v>
      </c>
      <c r="BH546" s="144">
        <f>IF(N546="sníž. přenesená",J546,0)</f>
        <v>0</v>
      </c>
      <c r="BI546" s="144">
        <f>IF(N546="nulová",J546,0)</f>
        <v>0</v>
      </c>
      <c r="BJ546" s="18" t="s">
        <v>81</v>
      </c>
      <c r="BK546" s="144">
        <f>ROUND(I546*H546,2)</f>
        <v>0</v>
      </c>
      <c r="BL546" s="18" t="s">
        <v>258</v>
      </c>
      <c r="BM546" s="143" t="s">
        <v>1046</v>
      </c>
    </row>
    <row r="547" spans="2:65" s="1" customFormat="1" ht="16.5" customHeight="1">
      <c r="B547" s="33"/>
      <c r="C547" s="132" t="s">
        <v>1047</v>
      </c>
      <c r="D547" s="132" t="s">
        <v>148</v>
      </c>
      <c r="E547" s="133" t="s">
        <v>1048</v>
      </c>
      <c r="F547" s="134" t="s">
        <v>1040</v>
      </c>
      <c r="G547" s="135" t="s">
        <v>303</v>
      </c>
      <c r="H547" s="136">
        <v>2</v>
      </c>
      <c r="I547" s="137"/>
      <c r="J547" s="138">
        <f>ROUND(I547*H547,2)</f>
        <v>0</v>
      </c>
      <c r="K547" s="134" t="s">
        <v>19</v>
      </c>
      <c r="L547" s="33"/>
      <c r="M547" s="139" t="s">
        <v>19</v>
      </c>
      <c r="N547" s="140" t="s">
        <v>45</v>
      </c>
      <c r="P547" s="141">
        <f>O547*H547</f>
        <v>0</v>
      </c>
      <c r="Q547" s="141">
        <v>0</v>
      </c>
      <c r="R547" s="141">
        <f>Q547*H547</f>
        <v>0</v>
      </c>
      <c r="S547" s="141">
        <v>0</v>
      </c>
      <c r="T547" s="142">
        <f>S547*H547</f>
        <v>0</v>
      </c>
      <c r="AR547" s="143" t="s">
        <v>258</v>
      </c>
      <c r="AT547" s="143" t="s">
        <v>148</v>
      </c>
      <c r="AU547" s="143" t="s">
        <v>83</v>
      </c>
      <c r="AY547" s="18" t="s">
        <v>146</v>
      </c>
      <c r="BE547" s="144">
        <f>IF(N547="základní",J547,0)</f>
        <v>0</v>
      </c>
      <c r="BF547" s="144">
        <f>IF(N547="snížená",J547,0)</f>
        <v>0</v>
      </c>
      <c r="BG547" s="144">
        <f>IF(N547="zákl. přenesená",J547,0)</f>
        <v>0</v>
      </c>
      <c r="BH547" s="144">
        <f>IF(N547="sníž. přenesená",J547,0)</f>
        <v>0</v>
      </c>
      <c r="BI547" s="144">
        <f>IF(N547="nulová",J547,0)</f>
        <v>0</v>
      </c>
      <c r="BJ547" s="18" t="s">
        <v>81</v>
      </c>
      <c r="BK547" s="144">
        <f>ROUND(I547*H547,2)</f>
        <v>0</v>
      </c>
      <c r="BL547" s="18" t="s">
        <v>258</v>
      </c>
      <c r="BM547" s="143" t="s">
        <v>1049</v>
      </c>
    </row>
    <row r="548" spans="2:65" s="12" customFormat="1" ht="11.25">
      <c r="B548" s="149"/>
      <c r="D548" s="150" t="s">
        <v>157</v>
      </c>
      <c r="E548" s="151" t="s">
        <v>19</v>
      </c>
      <c r="F548" s="152" t="s">
        <v>838</v>
      </c>
      <c r="H548" s="151" t="s">
        <v>19</v>
      </c>
      <c r="I548" s="153"/>
      <c r="L548" s="149"/>
      <c r="M548" s="154"/>
      <c r="T548" s="155"/>
      <c r="AT548" s="151" t="s">
        <v>157</v>
      </c>
      <c r="AU548" s="151" t="s">
        <v>83</v>
      </c>
      <c r="AV548" s="12" t="s">
        <v>81</v>
      </c>
      <c r="AW548" s="12" t="s">
        <v>35</v>
      </c>
      <c r="AX548" s="12" t="s">
        <v>74</v>
      </c>
      <c r="AY548" s="151" t="s">
        <v>146</v>
      </c>
    </row>
    <row r="549" spans="2:65" s="13" customFormat="1" ht="11.25">
      <c r="B549" s="156"/>
      <c r="D549" s="150" t="s">
        <v>157</v>
      </c>
      <c r="E549" s="157" t="s">
        <v>19</v>
      </c>
      <c r="F549" s="158" t="s">
        <v>1050</v>
      </c>
      <c r="H549" s="159">
        <v>2</v>
      </c>
      <c r="I549" s="160"/>
      <c r="L549" s="156"/>
      <c r="M549" s="161"/>
      <c r="T549" s="162"/>
      <c r="AT549" s="157" t="s">
        <v>157</v>
      </c>
      <c r="AU549" s="157" t="s">
        <v>83</v>
      </c>
      <c r="AV549" s="13" t="s">
        <v>83</v>
      </c>
      <c r="AW549" s="13" t="s">
        <v>35</v>
      </c>
      <c r="AX549" s="13" t="s">
        <v>74</v>
      </c>
      <c r="AY549" s="157" t="s">
        <v>146</v>
      </c>
    </row>
    <row r="550" spans="2:65" s="14" customFormat="1" ht="11.25">
      <c r="B550" s="163"/>
      <c r="D550" s="150" t="s">
        <v>157</v>
      </c>
      <c r="E550" s="164" t="s">
        <v>19</v>
      </c>
      <c r="F550" s="165" t="s">
        <v>160</v>
      </c>
      <c r="H550" s="166">
        <v>2</v>
      </c>
      <c r="I550" s="167"/>
      <c r="L550" s="163"/>
      <c r="M550" s="168"/>
      <c r="T550" s="169"/>
      <c r="AT550" s="164" t="s">
        <v>157</v>
      </c>
      <c r="AU550" s="164" t="s">
        <v>83</v>
      </c>
      <c r="AV550" s="14" t="s">
        <v>153</v>
      </c>
      <c r="AW550" s="14" t="s">
        <v>35</v>
      </c>
      <c r="AX550" s="14" t="s">
        <v>81</v>
      </c>
      <c r="AY550" s="164" t="s">
        <v>146</v>
      </c>
    </row>
    <row r="551" spans="2:65" s="1" customFormat="1" ht="16.5" customHeight="1">
      <c r="B551" s="33"/>
      <c r="C551" s="132" t="s">
        <v>1051</v>
      </c>
      <c r="D551" s="132" t="s">
        <v>148</v>
      </c>
      <c r="E551" s="133" t="s">
        <v>1052</v>
      </c>
      <c r="F551" s="134" t="s">
        <v>1053</v>
      </c>
      <c r="G551" s="135" t="s">
        <v>303</v>
      </c>
      <c r="H551" s="136">
        <v>2</v>
      </c>
      <c r="I551" s="137"/>
      <c r="J551" s="138">
        <f>ROUND(I551*H551,2)</f>
        <v>0</v>
      </c>
      <c r="K551" s="134" t="s">
        <v>19</v>
      </c>
      <c r="L551" s="33"/>
      <c r="M551" s="139" t="s">
        <v>19</v>
      </c>
      <c r="N551" s="140" t="s">
        <v>45</v>
      </c>
      <c r="P551" s="141">
        <f>O551*H551</f>
        <v>0</v>
      </c>
      <c r="Q551" s="141">
        <v>0</v>
      </c>
      <c r="R551" s="141">
        <f>Q551*H551</f>
        <v>0</v>
      </c>
      <c r="S551" s="141">
        <v>0</v>
      </c>
      <c r="T551" s="142">
        <f>S551*H551</f>
        <v>0</v>
      </c>
      <c r="AR551" s="143" t="s">
        <v>258</v>
      </c>
      <c r="AT551" s="143" t="s">
        <v>148</v>
      </c>
      <c r="AU551" s="143" t="s">
        <v>83</v>
      </c>
      <c r="AY551" s="18" t="s">
        <v>146</v>
      </c>
      <c r="BE551" s="144">
        <f>IF(N551="základní",J551,0)</f>
        <v>0</v>
      </c>
      <c r="BF551" s="144">
        <f>IF(N551="snížená",J551,0)</f>
        <v>0</v>
      </c>
      <c r="BG551" s="144">
        <f>IF(N551="zákl. přenesená",J551,0)</f>
        <v>0</v>
      </c>
      <c r="BH551" s="144">
        <f>IF(N551="sníž. přenesená",J551,0)</f>
        <v>0</v>
      </c>
      <c r="BI551" s="144">
        <f>IF(N551="nulová",J551,0)</f>
        <v>0</v>
      </c>
      <c r="BJ551" s="18" t="s">
        <v>81</v>
      </c>
      <c r="BK551" s="144">
        <f>ROUND(I551*H551,2)</f>
        <v>0</v>
      </c>
      <c r="BL551" s="18" t="s">
        <v>258</v>
      </c>
      <c r="BM551" s="143" t="s">
        <v>1054</v>
      </c>
    </row>
    <row r="552" spans="2:65" s="12" customFormat="1" ht="11.25">
      <c r="B552" s="149"/>
      <c r="D552" s="150" t="s">
        <v>157</v>
      </c>
      <c r="E552" s="151" t="s">
        <v>19</v>
      </c>
      <c r="F552" s="152" t="s">
        <v>838</v>
      </c>
      <c r="H552" s="151" t="s">
        <v>19</v>
      </c>
      <c r="I552" s="153"/>
      <c r="L552" s="149"/>
      <c r="M552" s="154"/>
      <c r="T552" s="155"/>
      <c r="AT552" s="151" t="s">
        <v>157</v>
      </c>
      <c r="AU552" s="151" t="s">
        <v>83</v>
      </c>
      <c r="AV552" s="12" t="s">
        <v>81</v>
      </c>
      <c r="AW552" s="12" t="s">
        <v>35</v>
      </c>
      <c r="AX552" s="12" t="s">
        <v>74</v>
      </c>
      <c r="AY552" s="151" t="s">
        <v>146</v>
      </c>
    </row>
    <row r="553" spans="2:65" s="13" customFormat="1" ht="11.25">
      <c r="B553" s="156"/>
      <c r="D553" s="150" t="s">
        <v>157</v>
      </c>
      <c r="E553" s="157" t="s">
        <v>19</v>
      </c>
      <c r="F553" s="158" t="s">
        <v>1055</v>
      </c>
      <c r="H553" s="159">
        <v>2</v>
      </c>
      <c r="I553" s="160"/>
      <c r="L553" s="156"/>
      <c r="M553" s="161"/>
      <c r="T553" s="162"/>
      <c r="AT553" s="157" t="s">
        <v>157</v>
      </c>
      <c r="AU553" s="157" t="s">
        <v>83</v>
      </c>
      <c r="AV553" s="13" t="s">
        <v>83</v>
      </c>
      <c r="AW553" s="13" t="s">
        <v>35</v>
      </c>
      <c r="AX553" s="13" t="s">
        <v>74</v>
      </c>
      <c r="AY553" s="157" t="s">
        <v>146</v>
      </c>
    </row>
    <row r="554" spans="2:65" s="14" customFormat="1" ht="11.25">
      <c r="B554" s="163"/>
      <c r="D554" s="150" t="s">
        <v>157</v>
      </c>
      <c r="E554" s="164" t="s">
        <v>19</v>
      </c>
      <c r="F554" s="165" t="s">
        <v>160</v>
      </c>
      <c r="H554" s="166">
        <v>2</v>
      </c>
      <c r="I554" s="167"/>
      <c r="L554" s="163"/>
      <c r="M554" s="168"/>
      <c r="T554" s="169"/>
      <c r="AT554" s="164" t="s">
        <v>157</v>
      </c>
      <c r="AU554" s="164" t="s">
        <v>83</v>
      </c>
      <c r="AV554" s="14" t="s">
        <v>153</v>
      </c>
      <c r="AW554" s="14" t="s">
        <v>35</v>
      </c>
      <c r="AX554" s="14" t="s">
        <v>81</v>
      </c>
      <c r="AY554" s="164" t="s">
        <v>146</v>
      </c>
    </row>
    <row r="555" spans="2:65" s="1" customFormat="1" ht="16.5" customHeight="1">
      <c r="B555" s="33"/>
      <c r="C555" s="132" t="s">
        <v>1056</v>
      </c>
      <c r="D555" s="132" t="s">
        <v>148</v>
      </c>
      <c r="E555" s="133" t="s">
        <v>1057</v>
      </c>
      <c r="F555" s="134" t="s">
        <v>1040</v>
      </c>
      <c r="G555" s="135" t="s">
        <v>303</v>
      </c>
      <c r="H555" s="136">
        <v>3</v>
      </c>
      <c r="I555" s="137"/>
      <c r="J555" s="138">
        <f>ROUND(I555*H555,2)</f>
        <v>0</v>
      </c>
      <c r="K555" s="134" t="s">
        <v>19</v>
      </c>
      <c r="L555" s="33"/>
      <c r="M555" s="139" t="s">
        <v>19</v>
      </c>
      <c r="N555" s="140" t="s">
        <v>45</v>
      </c>
      <c r="P555" s="141">
        <f>O555*H555</f>
        <v>0</v>
      </c>
      <c r="Q555" s="141">
        <v>0</v>
      </c>
      <c r="R555" s="141">
        <f>Q555*H555</f>
        <v>0</v>
      </c>
      <c r="S555" s="141">
        <v>0</v>
      </c>
      <c r="T555" s="142">
        <f>S555*H555</f>
        <v>0</v>
      </c>
      <c r="AR555" s="143" t="s">
        <v>258</v>
      </c>
      <c r="AT555" s="143" t="s">
        <v>148</v>
      </c>
      <c r="AU555" s="143" t="s">
        <v>83</v>
      </c>
      <c r="AY555" s="18" t="s">
        <v>146</v>
      </c>
      <c r="BE555" s="144">
        <f>IF(N555="základní",J555,0)</f>
        <v>0</v>
      </c>
      <c r="BF555" s="144">
        <f>IF(N555="snížená",J555,0)</f>
        <v>0</v>
      </c>
      <c r="BG555" s="144">
        <f>IF(N555="zákl. přenesená",J555,0)</f>
        <v>0</v>
      </c>
      <c r="BH555" s="144">
        <f>IF(N555="sníž. přenesená",J555,0)</f>
        <v>0</v>
      </c>
      <c r="BI555" s="144">
        <f>IF(N555="nulová",J555,0)</f>
        <v>0</v>
      </c>
      <c r="BJ555" s="18" t="s">
        <v>81</v>
      </c>
      <c r="BK555" s="144">
        <f>ROUND(I555*H555,2)</f>
        <v>0</v>
      </c>
      <c r="BL555" s="18" t="s">
        <v>258</v>
      </c>
      <c r="BM555" s="143" t="s">
        <v>1058</v>
      </c>
    </row>
    <row r="556" spans="2:65" s="12" customFormat="1" ht="11.25">
      <c r="B556" s="149"/>
      <c r="D556" s="150" t="s">
        <v>157</v>
      </c>
      <c r="E556" s="151" t="s">
        <v>19</v>
      </c>
      <c r="F556" s="152" t="s">
        <v>838</v>
      </c>
      <c r="H556" s="151" t="s">
        <v>19</v>
      </c>
      <c r="I556" s="153"/>
      <c r="L556" s="149"/>
      <c r="M556" s="154"/>
      <c r="T556" s="155"/>
      <c r="AT556" s="151" t="s">
        <v>157</v>
      </c>
      <c r="AU556" s="151" t="s">
        <v>83</v>
      </c>
      <c r="AV556" s="12" t="s">
        <v>81</v>
      </c>
      <c r="AW556" s="12" t="s">
        <v>35</v>
      </c>
      <c r="AX556" s="12" t="s">
        <v>74</v>
      </c>
      <c r="AY556" s="151" t="s">
        <v>146</v>
      </c>
    </row>
    <row r="557" spans="2:65" s="13" customFormat="1" ht="11.25">
      <c r="B557" s="156"/>
      <c r="D557" s="150" t="s">
        <v>157</v>
      </c>
      <c r="E557" s="157" t="s">
        <v>19</v>
      </c>
      <c r="F557" s="158" t="s">
        <v>1059</v>
      </c>
      <c r="H557" s="159">
        <v>3</v>
      </c>
      <c r="I557" s="160"/>
      <c r="L557" s="156"/>
      <c r="M557" s="161"/>
      <c r="T557" s="162"/>
      <c r="AT557" s="157" t="s">
        <v>157</v>
      </c>
      <c r="AU557" s="157" t="s">
        <v>83</v>
      </c>
      <c r="AV557" s="13" t="s">
        <v>83</v>
      </c>
      <c r="AW557" s="13" t="s">
        <v>35</v>
      </c>
      <c r="AX557" s="13" t="s">
        <v>74</v>
      </c>
      <c r="AY557" s="157" t="s">
        <v>146</v>
      </c>
    </row>
    <row r="558" spans="2:65" s="14" customFormat="1" ht="11.25">
      <c r="B558" s="163"/>
      <c r="D558" s="150" t="s">
        <v>157</v>
      </c>
      <c r="E558" s="164" t="s">
        <v>19</v>
      </c>
      <c r="F558" s="165" t="s">
        <v>160</v>
      </c>
      <c r="H558" s="166">
        <v>3</v>
      </c>
      <c r="I558" s="167"/>
      <c r="L558" s="163"/>
      <c r="M558" s="168"/>
      <c r="T558" s="169"/>
      <c r="AT558" s="164" t="s">
        <v>157</v>
      </c>
      <c r="AU558" s="164" t="s">
        <v>83</v>
      </c>
      <c r="AV558" s="14" t="s">
        <v>153</v>
      </c>
      <c r="AW558" s="14" t="s">
        <v>35</v>
      </c>
      <c r="AX558" s="14" t="s">
        <v>81</v>
      </c>
      <c r="AY558" s="164" t="s">
        <v>146</v>
      </c>
    </row>
    <row r="559" spans="2:65" s="1" customFormat="1" ht="16.5" customHeight="1">
      <c r="B559" s="33"/>
      <c r="C559" s="132" t="s">
        <v>1060</v>
      </c>
      <c r="D559" s="132" t="s">
        <v>148</v>
      </c>
      <c r="E559" s="133" t="s">
        <v>1061</v>
      </c>
      <c r="F559" s="134" t="s">
        <v>1062</v>
      </c>
      <c r="G559" s="135" t="s">
        <v>303</v>
      </c>
      <c r="H559" s="136">
        <v>2</v>
      </c>
      <c r="I559" s="137"/>
      <c r="J559" s="138">
        <f>ROUND(I559*H559,2)</f>
        <v>0</v>
      </c>
      <c r="K559" s="134" t="s">
        <v>19</v>
      </c>
      <c r="L559" s="33"/>
      <c r="M559" s="139" t="s">
        <v>19</v>
      </c>
      <c r="N559" s="140" t="s">
        <v>45</v>
      </c>
      <c r="P559" s="141">
        <f>O559*H559</f>
        <v>0</v>
      </c>
      <c r="Q559" s="141">
        <v>0</v>
      </c>
      <c r="R559" s="141">
        <f>Q559*H559</f>
        <v>0</v>
      </c>
      <c r="S559" s="141">
        <v>0</v>
      </c>
      <c r="T559" s="142">
        <f>S559*H559</f>
        <v>0</v>
      </c>
      <c r="AR559" s="143" t="s">
        <v>258</v>
      </c>
      <c r="AT559" s="143" t="s">
        <v>148</v>
      </c>
      <c r="AU559" s="143" t="s">
        <v>83</v>
      </c>
      <c r="AY559" s="18" t="s">
        <v>146</v>
      </c>
      <c r="BE559" s="144">
        <f>IF(N559="základní",J559,0)</f>
        <v>0</v>
      </c>
      <c r="BF559" s="144">
        <f>IF(N559="snížená",J559,0)</f>
        <v>0</v>
      </c>
      <c r="BG559" s="144">
        <f>IF(N559="zákl. přenesená",J559,0)</f>
        <v>0</v>
      </c>
      <c r="BH559" s="144">
        <f>IF(N559="sníž. přenesená",J559,0)</f>
        <v>0</v>
      </c>
      <c r="BI559" s="144">
        <f>IF(N559="nulová",J559,0)</f>
        <v>0</v>
      </c>
      <c r="BJ559" s="18" t="s">
        <v>81</v>
      </c>
      <c r="BK559" s="144">
        <f>ROUND(I559*H559,2)</f>
        <v>0</v>
      </c>
      <c r="BL559" s="18" t="s">
        <v>258</v>
      </c>
      <c r="BM559" s="143" t="s">
        <v>1063</v>
      </c>
    </row>
    <row r="560" spans="2:65" s="12" customFormat="1" ht="11.25">
      <c r="B560" s="149"/>
      <c r="D560" s="150" t="s">
        <v>157</v>
      </c>
      <c r="E560" s="151" t="s">
        <v>19</v>
      </c>
      <c r="F560" s="152" t="s">
        <v>838</v>
      </c>
      <c r="H560" s="151" t="s">
        <v>19</v>
      </c>
      <c r="I560" s="153"/>
      <c r="L560" s="149"/>
      <c r="M560" s="154"/>
      <c r="T560" s="155"/>
      <c r="AT560" s="151" t="s">
        <v>157</v>
      </c>
      <c r="AU560" s="151" t="s">
        <v>83</v>
      </c>
      <c r="AV560" s="12" t="s">
        <v>81</v>
      </c>
      <c r="AW560" s="12" t="s">
        <v>35</v>
      </c>
      <c r="AX560" s="12" t="s">
        <v>74</v>
      </c>
      <c r="AY560" s="151" t="s">
        <v>146</v>
      </c>
    </row>
    <row r="561" spans="2:65" s="13" customFormat="1" ht="11.25">
      <c r="B561" s="156"/>
      <c r="D561" s="150" t="s">
        <v>157</v>
      </c>
      <c r="E561" s="157" t="s">
        <v>19</v>
      </c>
      <c r="F561" s="158" t="s">
        <v>1064</v>
      </c>
      <c r="H561" s="159">
        <v>2</v>
      </c>
      <c r="I561" s="160"/>
      <c r="L561" s="156"/>
      <c r="M561" s="161"/>
      <c r="T561" s="162"/>
      <c r="AT561" s="157" t="s">
        <v>157</v>
      </c>
      <c r="AU561" s="157" t="s">
        <v>83</v>
      </c>
      <c r="AV561" s="13" t="s">
        <v>83</v>
      </c>
      <c r="AW561" s="13" t="s">
        <v>35</v>
      </c>
      <c r="AX561" s="13" t="s">
        <v>74</v>
      </c>
      <c r="AY561" s="157" t="s">
        <v>146</v>
      </c>
    </row>
    <row r="562" spans="2:65" s="14" customFormat="1" ht="11.25">
      <c r="B562" s="163"/>
      <c r="D562" s="150" t="s">
        <v>157</v>
      </c>
      <c r="E562" s="164" t="s">
        <v>19</v>
      </c>
      <c r="F562" s="165" t="s">
        <v>160</v>
      </c>
      <c r="H562" s="166">
        <v>2</v>
      </c>
      <c r="I562" s="167"/>
      <c r="L562" s="163"/>
      <c r="M562" s="168"/>
      <c r="T562" s="169"/>
      <c r="AT562" s="164" t="s">
        <v>157</v>
      </c>
      <c r="AU562" s="164" t="s">
        <v>83</v>
      </c>
      <c r="AV562" s="14" t="s">
        <v>153</v>
      </c>
      <c r="AW562" s="14" t="s">
        <v>35</v>
      </c>
      <c r="AX562" s="14" t="s">
        <v>81</v>
      </c>
      <c r="AY562" s="164" t="s">
        <v>146</v>
      </c>
    </row>
    <row r="563" spans="2:65" s="1" customFormat="1" ht="16.5" customHeight="1">
      <c r="B563" s="33"/>
      <c r="C563" s="132" t="s">
        <v>1065</v>
      </c>
      <c r="D563" s="132" t="s">
        <v>148</v>
      </c>
      <c r="E563" s="133" t="s">
        <v>1066</v>
      </c>
      <c r="F563" s="134" t="s">
        <v>1067</v>
      </c>
      <c r="G563" s="135" t="s">
        <v>303</v>
      </c>
      <c r="H563" s="136">
        <v>4</v>
      </c>
      <c r="I563" s="137"/>
      <c r="J563" s="138">
        <f>ROUND(I563*H563,2)</f>
        <v>0</v>
      </c>
      <c r="K563" s="134" t="s">
        <v>19</v>
      </c>
      <c r="L563" s="33"/>
      <c r="M563" s="139" t="s">
        <v>19</v>
      </c>
      <c r="N563" s="140" t="s">
        <v>45</v>
      </c>
      <c r="P563" s="141">
        <f>O563*H563</f>
        <v>0</v>
      </c>
      <c r="Q563" s="141">
        <v>0</v>
      </c>
      <c r="R563" s="141">
        <f>Q563*H563</f>
        <v>0</v>
      </c>
      <c r="S563" s="141">
        <v>0</v>
      </c>
      <c r="T563" s="142">
        <f>S563*H563</f>
        <v>0</v>
      </c>
      <c r="AR563" s="143" t="s">
        <v>258</v>
      </c>
      <c r="AT563" s="143" t="s">
        <v>148</v>
      </c>
      <c r="AU563" s="143" t="s">
        <v>83</v>
      </c>
      <c r="AY563" s="18" t="s">
        <v>146</v>
      </c>
      <c r="BE563" s="144">
        <f>IF(N563="základní",J563,0)</f>
        <v>0</v>
      </c>
      <c r="BF563" s="144">
        <f>IF(N563="snížená",J563,0)</f>
        <v>0</v>
      </c>
      <c r="BG563" s="144">
        <f>IF(N563="zákl. přenesená",J563,0)</f>
        <v>0</v>
      </c>
      <c r="BH563" s="144">
        <f>IF(N563="sníž. přenesená",J563,0)</f>
        <v>0</v>
      </c>
      <c r="BI563" s="144">
        <f>IF(N563="nulová",J563,0)</f>
        <v>0</v>
      </c>
      <c r="BJ563" s="18" t="s">
        <v>81</v>
      </c>
      <c r="BK563" s="144">
        <f>ROUND(I563*H563,2)</f>
        <v>0</v>
      </c>
      <c r="BL563" s="18" t="s">
        <v>258</v>
      </c>
      <c r="BM563" s="143" t="s">
        <v>1068</v>
      </c>
    </row>
    <row r="564" spans="2:65" s="12" customFormat="1" ht="11.25">
      <c r="B564" s="149"/>
      <c r="D564" s="150" t="s">
        <v>157</v>
      </c>
      <c r="E564" s="151" t="s">
        <v>19</v>
      </c>
      <c r="F564" s="152" t="s">
        <v>838</v>
      </c>
      <c r="H564" s="151" t="s">
        <v>19</v>
      </c>
      <c r="I564" s="153"/>
      <c r="L564" s="149"/>
      <c r="M564" s="154"/>
      <c r="T564" s="155"/>
      <c r="AT564" s="151" t="s">
        <v>157</v>
      </c>
      <c r="AU564" s="151" t="s">
        <v>83</v>
      </c>
      <c r="AV564" s="12" t="s">
        <v>81</v>
      </c>
      <c r="AW564" s="12" t="s">
        <v>35</v>
      </c>
      <c r="AX564" s="12" t="s">
        <v>74</v>
      </c>
      <c r="AY564" s="151" t="s">
        <v>146</v>
      </c>
    </row>
    <row r="565" spans="2:65" s="13" customFormat="1" ht="11.25">
      <c r="B565" s="156"/>
      <c r="D565" s="150" t="s">
        <v>157</v>
      </c>
      <c r="E565" s="157" t="s">
        <v>19</v>
      </c>
      <c r="F565" s="158" t="s">
        <v>1069</v>
      </c>
      <c r="H565" s="159">
        <v>4</v>
      </c>
      <c r="I565" s="160"/>
      <c r="L565" s="156"/>
      <c r="M565" s="161"/>
      <c r="T565" s="162"/>
      <c r="AT565" s="157" t="s">
        <v>157</v>
      </c>
      <c r="AU565" s="157" t="s">
        <v>83</v>
      </c>
      <c r="AV565" s="13" t="s">
        <v>83</v>
      </c>
      <c r="AW565" s="13" t="s">
        <v>35</v>
      </c>
      <c r="AX565" s="13" t="s">
        <v>74</v>
      </c>
      <c r="AY565" s="157" t="s">
        <v>146</v>
      </c>
    </row>
    <row r="566" spans="2:65" s="14" customFormat="1" ht="11.25">
      <c r="B566" s="163"/>
      <c r="D566" s="150" t="s">
        <v>157</v>
      </c>
      <c r="E566" s="164" t="s">
        <v>19</v>
      </c>
      <c r="F566" s="165" t="s">
        <v>160</v>
      </c>
      <c r="H566" s="166">
        <v>4</v>
      </c>
      <c r="I566" s="167"/>
      <c r="L566" s="163"/>
      <c r="M566" s="168"/>
      <c r="T566" s="169"/>
      <c r="AT566" s="164" t="s">
        <v>157</v>
      </c>
      <c r="AU566" s="164" t="s">
        <v>83</v>
      </c>
      <c r="AV566" s="14" t="s">
        <v>153</v>
      </c>
      <c r="AW566" s="14" t="s">
        <v>35</v>
      </c>
      <c r="AX566" s="14" t="s">
        <v>81</v>
      </c>
      <c r="AY566" s="164" t="s">
        <v>146</v>
      </c>
    </row>
    <row r="567" spans="2:65" s="1" customFormat="1" ht="16.5" customHeight="1">
      <c r="B567" s="33"/>
      <c r="C567" s="132" t="s">
        <v>1070</v>
      </c>
      <c r="D567" s="132" t="s">
        <v>148</v>
      </c>
      <c r="E567" s="133" t="s">
        <v>1071</v>
      </c>
      <c r="F567" s="134" t="s">
        <v>1067</v>
      </c>
      <c r="G567" s="135" t="s">
        <v>303</v>
      </c>
      <c r="H567" s="136">
        <v>3</v>
      </c>
      <c r="I567" s="137"/>
      <c r="J567" s="138">
        <f>ROUND(I567*H567,2)</f>
        <v>0</v>
      </c>
      <c r="K567" s="134" t="s">
        <v>19</v>
      </c>
      <c r="L567" s="33"/>
      <c r="M567" s="139" t="s">
        <v>19</v>
      </c>
      <c r="N567" s="140" t="s">
        <v>45</v>
      </c>
      <c r="P567" s="141">
        <f>O567*H567</f>
        <v>0</v>
      </c>
      <c r="Q567" s="141">
        <v>0</v>
      </c>
      <c r="R567" s="141">
        <f>Q567*H567</f>
        <v>0</v>
      </c>
      <c r="S567" s="141">
        <v>0</v>
      </c>
      <c r="T567" s="142">
        <f>S567*H567</f>
        <v>0</v>
      </c>
      <c r="AR567" s="143" t="s">
        <v>258</v>
      </c>
      <c r="AT567" s="143" t="s">
        <v>148</v>
      </c>
      <c r="AU567" s="143" t="s">
        <v>83</v>
      </c>
      <c r="AY567" s="18" t="s">
        <v>146</v>
      </c>
      <c r="BE567" s="144">
        <f>IF(N567="základní",J567,0)</f>
        <v>0</v>
      </c>
      <c r="BF567" s="144">
        <f>IF(N567="snížená",J567,0)</f>
        <v>0</v>
      </c>
      <c r="BG567" s="144">
        <f>IF(N567="zákl. přenesená",J567,0)</f>
        <v>0</v>
      </c>
      <c r="BH567" s="144">
        <f>IF(N567="sníž. přenesená",J567,0)</f>
        <v>0</v>
      </c>
      <c r="BI567" s="144">
        <f>IF(N567="nulová",J567,0)</f>
        <v>0</v>
      </c>
      <c r="BJ567" s="18" t="s">
        <v>81</v>
      </c>
      <c r="BK567" s="144">
        <f>ROUND(I567*H567,2)</f>
        <v>0</v>
      </c>
      <c r="BL567" s="18" t="s">
        <v>258</v>
      </c>
      <c r="BM567" s="143" t="s">
        <v>1072</v>
      </c>
    </row>
    <row r="568" spans="2:65" s="12" customFormat="1" ht="11.25">
      <c r="B568" s="149"/>
      <c r="D568" s="150" t="s">
        <v>157</v>
      </c>
      <c r="E568" s="151" t="s">
        <v>19</v>
      </c>
      <c r="F568" s="152" t="s">
        <v>838</v>
      </c>
      <c r="H568" s="151" t="s">
        <v>19</v>
      </c>
      <c r="I568" s="153"/>
      <c r="L568" s="149"/>
      <c r="M568" s="154"/>
      <c r="T568" s="155"/>
      <c r="AT568" s="151" t="s">
        <v>157</v>
      </c>
      <c r="AU568" s="151" t="s">
        <v>83</v>
      </c>
      <c r="AV568" s="12" t="s">
        <v>81</v>
      </c>
      <c r="AW568" s="12" t="s">
        <v>35</v>
      </c>
      <c r="AX568" s="12" t="s">
        <v>74</v>
      </c>
      <c r="AY568" s="151" t="s">
        <v>146</v>
      </c>
    </row>
    <row r="569" spans="2:65" s="13" customFormat="1" ht="11.25">
      <c r="B569" s="156"/>
      <c r="D569" s="150" t="s">
        <v>157</v>
      </c>
      <c r="E569" s="157" t="s">
        <v>19</v>
      </c>
      <c r="F569" s="158" t="s">
        <v>1073</v>
      </c>
      <c r="H569" s="159">
        <v>3</v>
      </c>
      <c r="I569" s="160"/>
      <c r="L569" s="156"/>
      <c r="M569" s="161"/>
      <c r="T569" s="162"/>
      <c r="AT569" s="157" t="s">
        <v>157</v>
      </c>
      <c r="AU569" s="157" t="s">
        <v>83</v>
      </c>
      <c r="AV569" s="13" t="s">
        <v>83</v>
      </c>
      <c r="AW569" s="13" t="s">
        <v>35</v>
      </c>
      <c r="AX569" s="13" t="s">
        <v>74</v>
      </c>
      <c r="AY569" s="157" t="s">
        <v>146</v>
      </c>
    </row>
    <row r="570" spans="2:65" s="14" customFormat="1" ht="11.25">
      <c r="B570" s="163"/>
      <c r="D570" s="150" t="s">
        <v>157</v>
      </c>
      <c r="E570" s="164" t="s">
        <v>19</v>
      </c>
      <c r="F570" s="165" t="s">
        <v>160</v>
      </c>
      <c r="H570" s="166">
        <v>3</v>
      </c>
      <c r="I570" s="167"/>
      <c r="L570" s="163"/>
      <c r="M570" s="168"/>
      <c r="T570" s="169"/>
      <c r="AT570" s="164" t="s">
        <v>157</v>
      </c>
      <c r="AU570" s="164" t="s">
        <v>83</v>
      </c>
      <c r="AV570" s="14" t="s">
        <v>153</v>
      </c>
      <c r="AW570" s="14" t="s">
        <v>35</v>
      </c>
      <c r="AX570" s="14" t="s">
        <v>81</v>
      </c>
      <c r="AY570" s="164" t="s">
        <v>146</v>
      </c>
    </row>
    <row r="571" spans="2:65" s="1" customFormat="1" ht="16.5" customHeight="1">
      <c r="B571" s="33"/>
      <c r="C571" s="132" t="s">
        <v>1074</v>
      </c>
      <c r="D571" s="132" t="s">
        <v>148</v>
      </c>
      <c r="E571" s="133" t="s">
        <v>1075</v>
      </c>
      <c r="F571" s="134" t="s">
        <v>1076</v>
      </c>
      <c r="G571" s="135" t="s">
        <v>303</v>
      </c>
      <c r="H571" s="136">
        <v>1</v>
      </c>
      <c r="I571" s="137"/>
      <c r="J571" s="138">
        <f>ROUND(I571*H571,2)</f>
        <v>0</v>
      </c>
      <c r="K571" s="134" t="s">
        <v>19</v>
      </c>
      <c r="L571" s="33"/>
      <c r="M571" s="139" t="s">
        <v>19</v>
      </c>
      <c r="N571" s="140" t="s">
        <v>45</v>
      </c>
      <c r="P571" s="141">
        <f>O571*H571</f>
        <v>0</v>
      </c>
      <c r="Q571" s="141">
        <v>0</v>
      </c>
      <c r="R571" s="141">
        <f>Q571*H571</f>
        <v>0</v>
      </c>
      <c r="S571" s="141">
        <v>0</v>
      </c>
      <c r="T571" s="142">
        <f>S571*H571</f>
        <v>0</v>
      </c>
      <c r="AR571" s="143" t="s">
        <v>258</v>
      </c>
      <c r="AT571" s="143" t="s">
        <v>148</v>
      </c>
      <c r="AU571" s="143" t="s">
        <v>83</v>
      </c>
      <c r="AY571" s="18" t="s">
        <v>146</v>
      </c>
      <c r="BE571" s="144">
        <f>IF(N571="základní",J571,0)</f>
        <v>0</v>
      </c>
      <c r="BF571" s="144">
        <f>IF(N571="snížená",J571,0)</f>
        <v>0</v>
      </c>
      <c r="BG571" s="144">
        <f>IF(N571="zákl. přenesená",J571,0)</f>
        <v>0</v>
      </c>
      <c r="BH571" s="144">
        <f>IF(N571="sníž. přenesená",J571,0)</f>
        <v>0</v>
      </c>
      <c r="BI571" s="144">
        <f>IF(N571="nulová",J571,0)</f>
        <v>0</v>
      </c>
      <c r="BJ571" s="18" t="s">
        <v>81</v>
      </c>
      <c r="BK571" s="144">
        <f>ROUND(I571*H571,2)</f>
        <v>0</v>
      </c>
      <c r="BL571" s="18" t="s">
        <v>258</v>
      </c>
      <c r="BM571" s="143" t="s">
        <v>1077</v>
      </c>
    </row>
    <row r="572" spans="2:65" s="12" customFormat="1" ht="11.25">
      <c r="B572" s="149"/>
      <c r="D572" s="150" t="s">
        <v>157</v>
      </c>
      <c r="E572" s="151" t="s">
        <v>19</v>
      </c>
      <c r="F572" s="152" t="s">
        <v>838</v>
      </c>
      <c r="H572" s="151" t="s">
        <v>19</v>
      </c>
      <c r="I572" s="153"/>
      <c r="L572" s="149"/>
      <c r="M572" s="154"/>
      <c r="T572" s="155"/>
      <c r="AT572" s="151" t="s">
        <v>157</v>
      </c>
      <c r="AU572" s="151" t="s">
        <v>83</v>
      </c>
      <c r="AV572" s="12" t="s">
        <v>81</v>
      </c>
      <c r="AW572" s="12" t="s">
        <v>35</v>
      </c>
      <c r="AX572" s="12" t="s">
        <v>74</v>
      </c>
      <c r="AY572" s="151" t="s">
        <v>146</v>
      </c>
    </row>
    <row r="573" spans="2:65" s="13" customFormat="1" ht="11.25">
      <c r="B573" s="156"/>
      <c r="D573" s="150" t="s">
        <v>157</v>
      </c>
      <c r="E573" s="157" t="s">
        <v>19</v>
      </c>
      <c r="F573" s="158" t="s">
        <v>1078</v>
      </c>
      <c r="H573" s="159">
        <v>1</v>
      </c>
      <c r="I573" s="160"/>
      <c r="L573" s="156"/>
      <c r="M573" s="161"/>
      <c r="T573" s="162"/>
      <c r="AT573" s="157" t="s">
        <v>157</v>
      </c>
      <c r="AU573" s="157" t="s">
        <v>83</v>
      </c>
      <c r="AV573" s="13" t="s">
        <v>83</v>
      </c>
      <c r="AW573" s="13" t="s">
        <v>35</v>
      </c>
      <c r="AX573" s="13" t="s">
        <v>74</v>
      </c>
      <c r="AY573" s="157" t="s">
        <v>146</v>
      </c>
    </row>
    <row r="574" spans="2:65" s="14" customFormat="1" ht="11.25">
      <c r="B574" s="163"/>
      <c r="D574" s="150" t="s">
        <v>157</v>
      </c>
      <c r="E574" s="164" t="s">
        <v>19</v>
      </c>
      <c r="F574" s="165" t="s">
        <v>160</v>
      </c>
      <c r="H574" s="166">
        <v>1</v>
      </c>
      <c r="I574" s="167"/>
      <c r="L574" s="163"/>
      <c r="M574" s="168"/>
      <c r="T574" s="169"/>
      <c r="AT574" s="164" t="s">
        <v>157</v>
      </c>
      <c r="AU574" s="164" t="s">
        <v>83</v>
      </c>
      <c r="AV574" s="14" t="s">
        <v>153</v>
      </c>
      <c r="AW574" s="14" t="s">
        <v>35</v>
      </c>
      <c r="AX574" s="14" t="s">
        <v>81</v>
      </c>
      <c r="AY574" s="164" t="s">
        <v>146</v>
      </c>
    </row>
    <row r="575" spans="2:65" s="1" customFormat="1" ht="16.5" customHeight="1">
      <c r="B575" s="33"/>
      <c r="C575" s="132" t="s">
        <v>1079</v>
      </c>
      <c r="D575" s="132" t="s">
        <v>148</v>
      </c>
      <c r="E575" s="133" t="s">
        <v>1080</v>
      </c>
      <c r="F575" s="134" t="s">
        <v>1081</v>
      </c>
      <c r="G575" s="135" t="s">
        <v>303</v>
      </c>
      <c r="H575" s="136">
        <v>1</v>
      </c>
      <c r="I575" s="137"/>
      <c r="J575" s="138">
        <f>ROUND(I575*H575,2)</f>
        <v>0</v>
      </c>
      <c r="K575" s="134" t="s">
        <v>19</v>
      </c>
      <c r="L575" s="33"/>
      <c r="M575" s="139" t="s">
        <v>19</v>
      </c>
      <c r="N575" s="140" t="s">
        <v>45</v>
      </c>
      <c r="P575" s="141">
        <f>O575*H575</f>
        <v>0</v>
      </c>
      <c r="Q575" s="141">
        <v>0</v>
      </c>
      <c r="R575" s="141">
        <f>Q575*H575</f>
        <v>0</v>
      </c>
      <c r="S575" s="141">
        <v>0</v>
      </c>
      <c r="T575" s="142">
        <f>S575*H575</f>
        <v>0</v>
      </c>
      <c r="AR575" s="143" t="s">
        <v>258</v>
      </c>
      <c r="AT575" s="143" t="s">
        <v>148</v>
      </c>
      <c r="AU575" s="143" t="s">
        <v>83</v>
      </c>
      <c r="AY575" s="18" t="s">
        <v>146</v>
      </c>
      <c r="BE575" s="144">
        <f>IF(N575="základní",J575,0)</f>
        <v>0</v>
      </c>
      <c r="BF575" s="144">
        <f>IF(N575="snížená",J575,0)</f>
        <v>0</v>
      </c>
      <c r="BG575" s="144">
        <f>IF(N575="zákl. přenesená",J575,0)</f>
        <v>0</v>
      </c>
      <c r="BH575" s="144">
        <f>IF(N575="sníž. přenesená",J575,0)</f>
        <v>0</v>
      </c>
      <c r="BI575" s="144">
        <f>IF(N575="nulová",J575,0)</f>
        <v>0</v>
      </c>
      <c r="BJ575" s="18" t="s">
        <v>81</v>
      </c>
      <c r="BK575" s="144">
        <f>ROUND(I575*H575,2)</f>
        <v>0</v>
      </c>
      <c r="BL575" s="18" t="s">
        <v>258</v>
      </c>
      <c r="BM575" s="143" t="s">
        <v>1082</v>
      </c>
    </row>
    <row r="576" spans="2:65" s="12" customFormat="1" ht="11.25">
      <c r="B576" s="149"/>
      <c r="D576" s="150" t="s">
        <v>157</v>
      </c>
      <c r="E576" s="151" t="s">
        <v>19</v>
      </c>
      <c r="F576" s="152" t="s">
        <v>838</v>
      </c>
      <c r="H576" s="151" t="s">
        <v>19</v>
      </c>
      <c r="I576" s="153"/>
      <c r="L576" s="149"/>
      <c r="M576" s="154"/>
      <c r="T576" s="155"/>
      <c r="AT576" s="151" t="s">
        <v>157</v>
      </c>
      <c r="AU576" s="151" t="s">
        <v>83</v>
      </c>
      <c r="AV576" s="12" t="s">
        <v>81</v>
      </c>
      <c r="AW576" s="12" t="s">
        <v>35</v>
      </c>
      <c r="AX576" s="12" t="s">
        <v>74</v>
      </c>
      <c r="AY576" s="151" t="s">
        <v>146</v>
      </c>
    </row>
    <row r="577" spans="2:65" s="13" customFormat="1" ht="11.25">
      <c r="B577" s="156"/>
      <c r="D577" s="150" t="s">
        <v>157</v>
      </c>
      <c r="E577" s="157" t="s">
        <v>19</v>
      </c>
      <c r="F577" s="158" t="s">
        <v>1083</v>
      </c>
      <c r="H577" s="159">
        <v>1</v>
      </c>
      <c r="I577" s="160"/>
      <c r="L577" s="156"/>
      <c r="M577" s="161"/>
      <c r="T577" s="162"/>
      <c r="AT577" s="157" t="s">
        <v>157</v>
      </c>
      <c r="AU577" s="157" t="s">
        <v>83</v>
      </c>
      <c r="AV577" s="13" t="s">
        <v>83</v>
      </c>
      <c r="AW577" s="13" t="s">
        <v>35</v>
      </c>
      <c r="AX577" s="13" t="s">
        <v>74</v>
      </c>
      <c r="AY577" s="157" t="s">
        <v>146</v>
      </c>
    </row>
    <row r="578" spans="2:65" s="14" customFormat="1" ht="11.25">
      <c r="B578" s="163"/>
      <c r="D578" s="150" t="s">
        <v>157</v>
      </c>
      <c r="E578" s="164" t="s">
        <v>19</v>
      </c>
      <c r="F578" s="165" t="s">
        <v>160</v>
      </c>
      <c r="H578" s="166">
        <v>1</v>
      </c>
      <c r="I578" s="167"/>
      <c r="L578" s="163"/>
      <c r="M578" s="168"/>
      <c r="T578" s="169"/>
      <c r="AT578" s="164" t="s">
        <v>157</v>
      </c>
      <c r="AU578" s="164" t="s">
        <v>83</v>
      </c>
      <c r="AV578" s="14" t="s">
        <v>153</v>
      </c>
      <c r="AW578" s="14" t="s">
        <v>35</v>
      </c>
      <c r="AX578" s="14" t="s">
        <v>81</v>
      </c>
      <c r="AY578" s="164" t="s">
        <v>146</v>
      </c>
    </row>
    <row r="579" spans="2:65" s="1" customFormat="1" ht="24.2" customHeight="1">
      <c r="B579" s="33"/>
      <c r="C579" s="132" t="s">
        <v>1084</v>
      </c>
      <c r="D579" s="132" t="s">
        <v>148</v>
      </c>
      <c r="E579" s="133" t="s">
        <v>1085</v>
      </c>
      <c r="F579" s="134" t="s">
        <v>1086</v>
      </c>
      <c r="G579" s="135" t="s">
        <v>303</v>
      </c>
      <c r="H579" s="136">
        <v>1</v>
      </c>
      <c r="I579" s="137"/>
      <c r="J579" s="138">
        <f>ROUND(I579*H579,2)</f>
        <v>0</v>
      </c>
      <c r="K579" s="134" t="s">
        <v>19</v>
      </c>
      <c r="L579" s="33"/>
      <c r="M579" s="139" t="s">
        <v>19</v>
      </c>
      <c r="N579" s="140" t="s">
        <v>45</v>
      </c>
      <c r="P579" s="141">
        <f>O579*H579</f>
        <v>0</v>
      </c>
      <c r="Q579" s="141">
        <v>1.7100000000000001E-2</v>
      </c>
      <c r="R579" s="141">
        <f>Q579*H579</f>
        <v>1.7100000000000001E-2</v>
      </c>
      <c r="S579" s="141">
        <v>0</v>
      </c>
      <c r="T579" s="142">
        <f>S579*H579</f>
        <v>0</v>
      </c>
      <c r="AR579" s="143" t="s">
        <v>258</v>
      </c>
      <c r="AT579" s="143" t="s">
        <v>148</v>
      </c>
      <c r="AU579" s="143" t="s">
        <v>83</v>
      </c>
      <c r="AY579" s="18" t="s">
        <v>146</v>
      </c>
      <c r="BE579" s="144">
        <f>IF(N579="základní",J579,0)</f>
        <v>0</v>
      </c>
      <c r="BF579" s="144">
        <f>IF(N579="snížená",J579,0)</f>
        <v>0</v>
      </c>
      <c r="BG579" s="144">
        <f>IF(N579="zákl. přenesená",J579,0)</f>
        <v>0</v>
      </c>
      <c r="BH579" s="144">
        <f>IF(N579="sníž. přenesená",J579,0)</f>
        <v>0</v>
      </c>
      <c r="BI579" s="144">
        <f>IF(N579="nulová",J579,0)</f>
        <v>0</v>
      </c>
      <c r="BJ579" s="18" t="s">
        <v>81</v>
      </c>
      <c r="BK579" s="144">
        <f>ROUND(I579*H579,2)</f>
        <v>0</v>
      </c>
      <c r="BL579" s="18" t="s">
        <v>258</v>
      </c>
      <c r="BM579" s="143" t="s">
        <v>1087</v>
      </c>
    </row>
    <row r="580" spans="2:65" s="12" customFormat="1" ht="11.25">
      <c r="B580" s="149"/>
      <c r="D580" s="150" t="s">
        <v>157</v>
      </c>
      <c r="E580" s="151" t="s">
        <v>19</v>
      </c>
      <c r="F580" s="152" t="s">
        <v>1088</v>
      </c>
      <c r="H580" s="151" t="s">
        <v>19</v>
      </c>
      <c r="I580" s="153"/>
      <c r="L580" s="149"/>
      <c r="M580" s="154"/>
      <c r="T580" s="155"/>
      <c r="AT580" s="151" t="s">
        <v>157</v>
      </c>
      <c r="AU580" s="151" t="s">
        <v>83</v>
      </c>
      <c r="AV580" s="12" t="s">
        <v>81</v>
      </c>
      <c r="AW580" s="12" t="s">
        <v>35</v>
      </c>
      <c r="AX580" s="12" t="s">
        <v>74</v>
      </c>
      <c r="AY580" s="151" t="s">
        <v>146</v>
      </c>
    </row>
    <row r="581" spans="2:65" s="13" customFormat="1" ht="11.25">
      <c r="B581" s="156"/>
      <c r="D581" s="150" t="s">
        <v>157</v>
      </c>
      <c r="E581" s="157" t="s">
        <v>19</v>
      </c>
      <c r="F581" s="158" t="s">
        <v>1089</v>
      </c>
      <c r="H581" s="159">
        <v>1</v>
      </c>
      <c r="I581" s="160"/>
      <c r="L581" s="156"/>
      <c r="M581" s="161"/>
      <c r="T581" s="162"/>
      <c r="AT581" s="157" t="s">
        <v>157</v>
      </c>
      <c r="AU581" s="157" t="s">
        <v>83</v>
      </c>
      <c r="AV581" s="13" t="s">
        <v>83</v>
      </c>
      <c r="AW581" s="13" t="s">
        <v>35</v>
      </c>
      <c r="AX581" s="13" t="s">
        <v>74</v>
      </c>
      <c r="AY581" s="157" t="s">
        <v>146</v>
      </c>
    </row>
    <row r="582" spans="2:65" s="14" customFormat="1" ht="11.25">
      <c r="B582" s="163"/>
      <c r="D582" s="150" t="s">
        <v>157</v>
      </c>
      <c r="E582" s="164" t="s">
        <v>19</v>
      </c>
      <c r="F582" s="165" t="s">
        <v>160</v>
      </c>
      <c r="H582" s="166">
        <v>1</v>
      </c>
      <c r="I582" s="167"/>
      <c r="L582" s="163"/>
      <c r="M582" s="168"/>
      <c r="T582" s="169"/>
      <c r="AT582" s="164" t="s">
        <v>157</v>
      </c>
      <c r="AU582" s="164" t="s">
        <v>83</v>
      </c>
      <c r="AV582" s="14" t="s">
        <v>153</v>
      </c>
      <c r="AW582" s="14" t="s">
        <v>35</v>
      </c>
      <c r="AX582" s="14" t="s">
        <v>81</v>
      </c>
      <c r="AY582" s="164" t="s">
        <v>146</v>
      </c>
    </row>
    <row r="583" spans="2:65" s="1" customFormat="1" ht="16.5" customHeight="1">
      <c r="B583" s="33"/>
      <c r="C583" s="132" t="s">
        <v>1090</v>
      </c>
      <c r="D583" s="132" t="s">
        <v>148</v>
      </c>
      <c r="E583" s="133" t="s">
        <v>1091</v>
      </c>
      <c r="F583" s="134" t="s">
        <v>1092</v>
      </c>
      <c r="G583" s="135" t="s">
        <v>303</v>
      </c>
      <c r="H583" s="136">
        <v>1</v>
      </c>
      <c r="I583" s="137"/>
      <c r="J583" s="138">
        <f>ROUND(I583*H583,2)</f>
        <v>0</v>
      </c>
      <c r="K583" s="134" t="s">
        <v>19</v>
      </c>
      <c r="L583" s="33"/>
      <c r="M583" s="139" t="s">
        <v>19</v>
      </c>
      <c r="N583" s="140" t="s">
        <v>45</v>
      </c>
      <c r="P583" s="141">
        <f>O583*H583</f>
        <v>0</v>
      </c>
      <c r="Q583" s="141">
        <v>1.7100000000000001E-2</v>
      </c>
      <c r="R583" s="141">
        <f>Q583*H583</f>
        <v>1.7100000000000001E-2</v>
      </c>
      <c r="S583" s="141">
        <v>0</v>
      </c>
      <c r="T583" s="142">
        <f>S583*H583</f>
        <v>0</v>
      </c>
      <c r="AR583" s="143" t="s">
        <v>258</v>
      </c>
      <c r="AT583" s="143" t="s">
        <v>148</v>
      </c>
      <c r="AU583" s="143" t="s">
        <v>83</v>
      </c>
      <c r="AY583" s="18" t="s">
        <v>146</v>
      </c>
      <c r="BE583" s="144">
        <f>IF(N583="základní",J583,0)</f>
        <v>0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8" t="s">
        <v>81</v>
      </c>
      <c r="BK583" s="144">
        <f>ROUND(I583*H583,2)</f>
        <v>0</v>
      </c>
      <c r="BL583" s="18" t="s">
        <v>258</v>
      </c>
      <c r="BM583" s="143" t="s">
        <v>1093</v>
      </c>
    </row>
    <row r="584" spans="2:65" s="12" customFormat="1" ht="11.25">
      <c r="B584" s="149"/>
      <c r="D584" s="150" t="s">
        <v>157</v>
      </c>
      <c r="E584" s="151" t="s">
        <v>19</v>
      </c>
      <c r="F584" s="152" t="s">
        <v>1088</v>
      </c>
      <c r="H584" s="151" t="s">
        <v>19</v>
      </c>
      <c r="I584" s="153"/>
      <c r="L584" s="149"/>
      <c r="M584" s="154"/>
      <c r="T584" s="155"/>
      <c r="AT584" s="151" t="s">
        <v>157</v>
      </c>
      <c r="AU584" s="151" t="s">
        <v>83</v>
      </c>
      <c r="AV584" s="12" t="s">
        <v>81</v>
      </c>
      <c r="AW584" s="12" t="s">
        <v>35</v>
      </c>
      <c r="AX584" s="12" t="s">
        <v>74</v>
      </c>
      <c r="AY584" s="151" t="s">
        <v>146</v>
      </c>
    </row>
    <row r="585" spans="2:65" s="13" customFormat="1" ht="11.25">
      <c r="B585" s="156"/>
      <c r="D585" s="150" t="s">
        <v>157</v>
      </c>
      <c r="E585" s="157" t="s">
        <v>19</v>
      </c>
      <c r="F585" s="158" t="s">
        <v>1094</v>
      </c>
      <c r="H585" s="159">
        <v>1</v>
      </c>
      <c r="I585" s="160"/>
      <c r="L585" s="156"/>
      <c r="M585" s="161"/>
      <c r="T585" s="162"/>
      <c r="AT585" s="157" t="s">
        <v>157</v>
      </c>
      <c r="AU585" s="157" t="s">
        <v>83</v>
      </c>
      <c r="AV585" s="13" t="s">
        <v>83</v>
      </c>
      <c r="AW585" s="13" t="s">
        <v>35</v>
      </c>
      <c r="AX585" s="13" t="s">
        <v>74</v>
      </c>
      <c r="AY585" s="157" t="s">
        <v>146</v>
      </c>
    </row>
    <row r="586" spans="2:65" s="14" customFormat="1" ht="11.25">
      <c r="B586" s="163"/>
      <c r="D586" s="150" t="s">
        <v>157</v>
      </c>
      <c r="E586" s="164" t="s">
        <v>19</v>
      </c>
      <c r="F586" s="165" t="s">
        <v>160</v>
      </c>
      <c r="H586" s="166">
        <v>1</v>
      </c>
      <c r="I586" s="167"/>
      <c r="L586" s="163"/>
      <c r="M586" s="168"/>
      <c r="T586" s="169"/>
      <c r="AT586" s="164" t="s">
        <v>157</v>
      </c>
      <c r="AU586" s="164" t="s">
        <v>83</v>
      </c>
      <c r="AV586" s="14" t="s">
        <v>153</v>
      </c>
      <c r="AW586" s="14" t="s">
        <v>35</v>
      </c>
      <c r="AX586" s="14" t="s">
        <v>81</v>
      </c>
      <c r="AY586" s="164" t="s">
        <v>146</v>
      </c>
    </row>
    <row r="587" spans="2:65" s="1" customFormat="1" ht="24.2" customHeight="1">
      <c r="B587" s="33"/>
      <c r="C587" s="132" t="s">
        <v>1095</v>
      </c>
      <c r="D587" s="132" t="s">
        <v>148</v>
      </c>
      <c r="E587" s="133" t="s">
        <v>1096</v>
      </c>
      <c r="F587" s="134" t="s">
        <v>1097</v>
      </c>
      <c r="G587" s="135" t="s">
        <v>303</v>
      </c>
      <c r="H587" s="136">
        <v>1</v>
      </c>
      <c r="I587" s="137"/>
      <c r="J587" s="138">
        <f>ROUND(I587*H587,2)</f>
        <v>0</v>
      </c>
      <c r="K587" s="134" t="s">
        <v>19</v>
      </c>
      <c r="L587" s="33"/>
      <c r="M587" s="139" t="s">
        <v>19</v>
      </c>
      <c r="N587" s="140" t="s">
        <v>45</v>
      </c>
      <c r="P587" s="141">
        <f>O587*H587</f>
        <v>0</v>
      </c>
      <c r="Q587" s="141">
        <v>1.7100000000000001E-2</v>
      </c>
      <c r="R587" s="141">
        <f>Q587*H587</f>
        <v>1.7100000000000001E-2</v>
      </c>
      <c r="S587" s="141">
        <v>0</v>
      </c>
      <c r="T587" s="142">
        <f>S587*H587</f>
        <v>0</v>
      </c>
      <c r="AR587" s="143" t="s">
        <v>258</v>
      </c>
      <c r="AT587" s="143" t="s">
        <v>148</v>
      </c>
      <c r="AU587" s="143" t="s">
        <v>83</v>
      </c>
      <c r="AY587" s="18" t="s">
        <v>146</v>
      </c>
      <c r="BE587" s="144">
        <f>IF(N587="základní",J587,0)</f>
        <v>0</v>
      </c>
      <c r="BF587" s="144">
        <f>IF(N587="snížená",J587,0)</f>
        <v>0</v>
      </c>
      <c r="BG587" s="144">
        <f>IF(N587="zákl. přenesená",J587,0)</f>
        <v>0</v>
      </c>
      <c r="BH587" s="144">
        <f>IF(N587="sníž. přenesená",J587,0)</f>
        <v>0</v>
      </c>
      <c r="BI587" s="144">
        <f>IF(N587="nulová",J587,0)</f>
        <v>0</v>
      </c>
      <c r="BJ587" s="18" t="s">
        <v>81</v>
      </c>
      <c r="BK587" s="144">
        <f>ROUND(I587*H587,2)</f>
        <v>0</v>
      </c>
      <c r="BL587" s="18" t="s">
        <v>258</v>
      </c>
      <c r="BM587" s="143" t="s">
        <v>1098</v>
      </c>
    </row>
    <row r="588" spans="2:65" s="12" customFormat="1" ht="11.25">
      <c r="B588" s="149"/>
      <c r="D588" s="150" t="s">
        <v>157</v>
      </c>
      <c r="E588" s="151" t="s">
        <v>19</v>
      </c>
      <c r="F588" s="152" t="s">
        <v>1088</v>
      </c>
      <c r="H588" s="151" t="s">
        <v>19</v>
      </c>
      <c r="I588" s="153"/>
      <c r="L588" s="149"/>
      <c r="M588" s="154"/>
      <c r="T588" s="155"/>
      <c r="AT588" s="151" t="s">
        <v>157</v>
      </c>
      <c r="AU588" s="151" t="s">
        <v>83</v>
      </c>
      <c r="AV588" s="12" t="s">
        <v>81</v>
      </c>
      <c r="AW588" s="12" t="s">
        <v>35</v>
      </c>
      <c r="AX588" s="12" t="s">
        <v>74</v>
      </c>
      <c r="AY588" s="151" t="s">
        <v>146</v>
      </c>
    </row>
    <row r="589" spans="2:65" s="13" customFormat="1" ht="11.25">
      <c r="B589" s="156"/>
      <c r="D589" s="150" t="s">
        <v>157</v>
      </c>
      <c r="E589" s="157" t="s">
        <v>19</v>
      </c>
      <c r="F589" s="158" t="s">
        <v>1099</v>
      </c>
      <c r="H589" s="159">
        <v>1</v>
      </c>
      <c r="I589" s="160"/>
      <c r="L589" s="156"/>
      <c r="M589" s="161"/>
      <c r="T589" s="162"/>
      <c r="AT589" s="157" t="s">
        <v>157</v>
      </c>
      <c r="AU589" s="157" t="s">
        <v>83</v>
      </c>
      <c r="AV589" s="13" t="s">
        <v>83</v>
      </c>
      <c r="AW589" s="13" t="s">
        <v>35</v>
      </c>
      <c r="AX589" s="13" t="s">
        <v>74</v>
      </c>
      <c r="AY589" s="157" t="s">
        <v>146</v>
      </c>
    </row>
    <row r="590" spans="2:65" s="14" customFormat="1" ht="11.25">
      <c r="B590" s="163"/>
      <c r="D590" s="150" t="s">
        <v>157</v>
      </c>
      <c r="E590" s="164" t="s">
        <v>19</v>
      </c>
      <c r="F590" s="165" t="s">
        <v>160</v>
      </c>
      <c r="H590" s="166">
        <v>1</v>
      </c>
      <c r="I590" s="167"/>
      <c r="L590" s="163"/>
      <c r="M590" s="168"/>
      <c r="T590" s="169"/>
      <c r="AT590" s="164" t="s">
        <v>157</v>
      </c>
      <c r="AU590" s="164" t="s">
        <v>83</v>
      </c>
      <c r="AV590" s="14" t="s">
        <v>153</v>
      </c>
      <c r="AW590" s="14" t="s">
        <v>35</v>
      </c>
      <c r="AX590" s="14" t="s">
        <v>81</v>
      </c>
      <c r="AY590" s="164" t="s">
        <v>146</v>
      </c>
    </row>
    <row r="591" spans="2:65" s="1" customFormat="1" ht="16.5" customHeight="1">
      <c r="B591" s="33"/>
      <c r="C591" s="132" t="s">
        <v>1100</v>
      </c>
      <c r="D591" s="132" t="s">
        <v>148</v>
      </c>
      <c r="E591" s="133" t="s">
        <v>1101</v>
      </c>
      <c r="F591" s="134" t="s">
        <v>1102</v>
      </c>
      <c r="G591" s="135" t="s">
        <v>303</v>
      </c>
      <c r="H591" s="136">
        <v>2</v>
      </c>
      <c r="I591" s="137"/>
      <c r="J591" s="138">
        <f>ROUND(I591*H591,2)</f>
        <v>0</v>
      </c>
      <c r="K591" s="134" t="s">
        <v>19</v>
      </c>
      <c r="L591" s="33"/>
      <c r="M591" s="139" t="s">
        <v>19</v>
      </c>
      <c r="N591" s="140" t="s">
        <v>45</v>
      </c>
      <c r="P591" s="141">
        <f>O591*H591</f>
        <v>0</v>
      </c>
      <c r="Q591" s="141">
        <v>1.7100000000000001E-2</v>
      </c>
      <c r="R591" s="141">
        <f>Q591*H591</f>
        <v>3.4200000000000001E-2</v>
      </c>
      <c r="S591" s="141">
        <v>0</v>
      </c>
      <c r="T591" s="142">
        <f>S591*H591</f>
        <v>0</v>
      </c>
      <c r="AR591" s="143" t="s">
        <v>258</v>
      </c>
      <c r="AT591" s="143" t="s">
        <v>148</v>
      </c>
      <c r="AU591" s="143" t="s">
        <v>83</v>
      </c>
      <c r="AY591" s="18" t="s">
        <v>146</v>
      </c>
      <c r="BE591" s="144">
        <f>IF(N591="základní",J591,0)</f>
        <v>0</v>
      </c>
      <c r="BF591" s="144">
        <f>IF(N591="snížená",J591,0)</f>
        <v>0</v>
      </c>
      <c r="BG591" s="144">
        <f>IF(N591="zákl. přenesená",J591,0)</f>
        <v>0</v>
      </c>
      <c r="BH591" s="144">
        <f>IF(N591="sníž. přenesená",J591,0)</f>
        <v>0</v>
      </c>
      <c r="BI591" s="144">
        <f>IF(N591="nulová",J591,0)</f>
        <v>0</v>
      </c>
      <c r="BJ591" s="18" t="s">
        <v>81</v>
      </c>
      <c r="BK591" s="144">
        <f>ROUND(I591*H591,2)</f>
        <v>0</v>
      </c>
      <c r="BL591" s="18" t="s">
        <v>258</v>
      </c>
      <c r="BM591" s="143" t="s">
        <v>1103</v>
      </c>
    </row>
    <row r="592" spans="2:65" s="12" customFormat="1" ht="11.25">
      <c r="B592" s="149"/>
      <c r="D592" s="150" t="s">
        <v>157</v>
      </c>
      <c r="E592" s="151" t="s">
        <v>19</v>
      </c>
      <c r="F592" s="152" t="s">
        <v>1088</v>
      </c>
      <c r="H592" s="151" t="s">
        <v>19</v>
      </c>
      <c r="I592" s="153"/>
      <c r="L592" s="149"/>
      <c r="M592" s="154"/>
      <c r="T592" s="155"/>
      <c r="AT592" s="151" t="s">
        <v>157</v>
      </c>
      <c r="AU592" s="151" t="s">
        <v>83</v>
      </c>
      <c r="AV592" s="12" t="s">
        <v>81</v>
      </c>
      <c r="AW592" s="12" t="s">
        <v>35</v>
      </c>
      <c r="AX592" s="12" t="s">
        <v>74</v>
      </c>
      <c r="AY592" s="151" t="s">
        <v>146</v>
      </c>
    </row>
    <row r="593" spans="2:65" s="13" customFormat="1" ht="11.25">
      <c r="B593" s="156"/>
      <c r="D593" s="150" t="s">
        <v>157</v>
      </c>
      <c r="E593" s="157" t="s">
        <v>19</v>
      </c>
      <c r="F593" s="158" t="s">
        <v>1104</v>
      </c>
      <c r="H593" s="159">
        <v>2</v>
      </c>
      <c r="I593" s="160"/>
      <c r="L593" s="156"/>
      <c r="M593" s="161"/>
      <c r="T593" s="162"/>
      <c r="AT593" s="157" t="s">
        <v>157</v>
      </c>
      <c r="AU593" s="157" t="s">
        <v>83</v>
      </c>
      <c r="AV593" s="13" t="s">
        <v>83</v>
      </c>
      <c r="AW593" s="13" t="s">
        <v>35</v>
      </c>
      <c r="AX593" s="13" t="s">
        <v>74</v>
      </c>
      <c r="AY593" s="157" t="s">
        <v>146</v>
      </c>
    </row>
    <row r="594" spans="2:65" s="14" customFormat="1" ht="11.25">
      <c r="B594" s="163"/>
      <c r="D594" s="150" t="s">
        <v>157</v>
      </c>
      <c r="E594" s="164" t="s">
        <v>19</v>
      </c>
      <c r="F594" s="165" t="s">
        <v>160</v>
      </c>
      <c r="H594" s="166">
        <v>2</v>
      </c>
      <c r="I594" s="167"/>
      <c r="L594" s="163"/>
      <c r="M594" s="168"/>
      <c r="T594" s="169"/>
      <c r="AT594" s="164" t="s">
        <v>157</v>
      </c>
      <c r="AU594" s="164" t="s">
        <v>83</v>
      </c>
      <c r="AV594" s="14" t="s">
        <v>153</v>
      </c>
      <c r="AW594" s="14" t="s">
        <v>35</v>
      </c>
      <c r="AX594" s="14" t="s">
        <v>81</v>
      </c>
      <c r="AY594" s="164" t="s">
        <v>146</v>
      </c>
    </row>
    <row r="595" spans="2:65" s="1" customFormat="1" ht="16.5" customHeight="1">
      <c r="B595" s="33"/>
      <c r="C595" s="132" t="s">
        <v>1105</v>
      </c>
      <c r="D595" s="132" t="s">
        <v>148</v>
      </c>
      <c r="E595" s="133" t="s">
        <v>1106</v>
      </c>
      <c r="F595" s="134" t="s">
        <v>1107</v>
      </c>
      <c r="G595" s="135" t="s">
        <v>303</v>
      </c>
      <c r="H595" s="136">
        <v>2</v>
      </c>
      <c r="I595" s="137"/>
      <c r="J595" s="138">
        <f>ROUND(I595*H595,2)</f>
        <v>0</v>
      </c>
      <c r="K595" s="134" t="s">
        <v>19</v>
      </c>
      <c r="L595" s="33"/>
      <c r="M595" s="139" t="s">
        <v>19</v>
      </c>
      <c r="N595" s="140" t="s">
        <v>45</v>
      </c>
      <c r="P595" s="141">
        <f>O595*H595</f>
        <v>0</v>
      </c>
      <c r="Q595" s="141">
        <v>1.7100000000000001E-2</v>
      </c>
      <c r="R595" s="141">
        <f>Q595*H595</f>
        <v>3.4200000000000001E-2</v>
      </c>
      <c r="S595" s="141">
        <v>0</v>
      </c>
      <c r="T595" s="142">
        <f>S595*H595</f>
        <v>0</v>
      </c>
      <c r="AR595" s="143" t="s">
        <v>258</v>
      </c>
      <c r="AT595" s="143" t="s">
        <v>148</v>
      </c>
      <c r="AU595" s="143" t="s">
        <v>83</v>
      </c>
      <c r="AY595" s="18" t="s">
        <v>146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8" t="s">
        <v>81</v>
      </c>
      <c r="BK595" s="144">
        <f>ROUND(I595*H595,2)</f>
        <v>0</v>
      </c>
      <c r="BL595" s="18" t="s">
        <v>258</v>
      </c>
      <c r="BM595" s="143" t="s">
        <v>1108</v>
      </c>
    </row>
    <row r="596" spans="2:65" s="12" customFormat="1" ht="11.25">
      <c r="B596" s="149"/>
      <c r="D596" s="150" t="s">
        <v>157</v>
      </c>
      <c r="E596" s="151" t="s">
        <v>19</v>
      </c>
      <c r="F596" s="152" t="s">
        <v>1088</v>
      </c>
      <c r="H596" s="151" t="s">
        <v>19</v>
      </c>
      <c r="I596" s="153"/>
      <c r="L596" s="149"/>
      <c r="M596" s="154"/>
      <c r="T596" s="155"/>
      <c r="AT596" s="151" t="s">
        <v>157</v>
      </c>
      <c r="AU596" s="151" t="s">
        <v>83</v>
      </c>
      <c r="AV596" s="12" t="s">
        <v>81</v>
      </c>
      <c r="AW596" s="12" t="s">
        <v>35</v>
      </c>
      <c r="AX596" s="12" t="s">
        <v>74</v>
      </c>
      <c r="AY596" s="151" t="s">
        <v>146</v>
      </c>
    </row>
    <row r="597" spans="2:65" s="13" customFormat="1" ht="11.25">
      <c r="B597" s="156"/>
      <c r="D597" s="150" t="s">
        <v>157</v>
      </c>
      <c r="E597" s="157" t="s">
        <v>19</v>
      </c>
      <c r="F597" s="158" t="s">
        <v>1109</v>
      </c>
      <c r="H597" s="159">
        <v>2</v>
      </c>
      <c r="I597" s="160"/>
      <c r="L597" s="156"/>
      <c r="M597" s="161"/>
      <c r="T597" s="162"/>
      <c r="AT597" s="157" t="s">
        <v>157</v>
      </c>
      <c r="AU597" s="157" t="s">
        <v>83</v>
      </c>
      <c r="AV597" s="13" t="s">
        <v>83</v>
      </c>
      <c r="AW597" s="13" t="s">
        <v>35</v>
      </c>
      <c r="AX597" s="13" t="s">
        <v>74</v>
      </c>
      <c r="AY597" s="157" t="s">
        <v>146</v>
      </c>
    </row>
    <row r="598" spans="2:65" s="14" customFormat="1" ht="11.25">
      <c r="B598" s="163"/>
      <c r="D598" s="150" t="s">
        <v>157</v>
      </c>
      <c r="E598" s="164" t="s">
        <v>19</v>
      </c>
      <c r="F598" s="165" t="s">
        <v>160</v>
      </c>
      <c r="H598" s="166">
        <v>2</v>
      </c>
      <c r="I598" s="167"/>
      <c r="L598" s="163"/>
      <c r="M598" s="168"/>
      <c r="T598" s="169"/>
      <c r="AT598" s="164" t="s">
        <v>157</v>
      </c>
      <c r="AU598" s="164" t="s">
        <v>83</v>
      </c>
      <c r="AV598" s="14" t="s">
        <v>153</v>
      </c>
      <c r="AW598" s="14" t="s">
        <v>35</v>
      </c>
      <c r="AX598" s="14" t="s">
        <v>81</v>
      </c>
      <c r="AY598" s="164" t="s">
        <v>146</v>
      </c>
    </row>
    <row r="599" spans="2:65" s="1" customFormat="1" ht="16.5" customHeight="1">
      <c r="B599" s="33"/>
      <c r="C599" s="132" t="s">
        <v>1110</v>
      </c>
      <c r="D599" s="132" t="s">
        <v>148</v>
      </c>
      <c r="E599" s="133" t="s">
        <v>1111</v>
      </c>
      <c r="F599" s="134" t="s">
        <v>1112</v>
      </c>
      <c r="G599" s="135" t="s">
        <v>303</v>
      </c>
      <c r="H599" s="136">
        <v>3</v>
      </c>
      <c r="I599" s="137"/>
      <c r="J599" s="138">
        <f>ROUND(I599*H599,2)</f>
        <v>0</v>
      </c>
      <c r="K599" s="134" t="s">
        <v>19</v>
      </c>
      <c r="L599" s="33"/>
      <c r="M599" s="139" t="s">
        <v>19</v>
      </c>
      <c r="N599" s="140" t="s">
        <v>45</v>
      </c>
      <c r="P599" s="141">
        <f>O599*H599</f>
        <v>0</v>
      </c>
      <c r="Q599" s="141">
        <v>1.7100000000000001E-2</v>
      </c>
      <c r="R599" s="141">
        <f>Q599*H599</f>
        <v>5.1299999999999998E-2</v>
      </c>
      <c r="S599" s="141">
        <v>0</v>
      </c>
      <c r="T599" s="142">
        <f>S599*H599</f>
        <v>0</v>
      </c>
      <c r="AR599" s="143" t="s">
        <v>258</v>
      </c>
      <c r="AT599" s="143" t="s">
        <v>148</v>
      </c>
      <c r="AU599" s="143" t="s">
        <v>83</v>
      </c>
      <c r="AY599" s="18" t="s">
        <v>146</v>
      </c>
      <c r="BE599" s="144">
        <f>IF(N599="základní",J599,0)</f>
        <v>0</v>
      </c>
      <c r="BF599" s="144">
        <f>IF(N599="snížená",J599,0)</f>
        <v>0</v>
      </c>
      <c r="BG599" s="144">
        <f>IF(N599="zákl. přenesená",J599,0)</f>
        <v>0</v>
      </c>
      <c r="BH599" s="144">
        <f>IF(N599="sníž. přenesená",J599,0)</f>
        <v>0</v>
      </c>
      <c r="BI599" s="144">
        <f>IF(N599="nulová",J599,0)</f>
        <v>0</v>
      </c>
      <c r="BJ599" s="18" t="s">
        <v>81</v>
      </c>
      <c r="BK599" s="144">
        <f>ROUND(I599*H599,2)</f>
        <v>0</v>
      </c>
      <c r="BL599" s="18" t="s">
        <v>258</v>
      </c>
      <c r="BM599" s="143" t="s">
        <v>1113</v>
      </c>
    </row>
    <row r="600" spans="2:65" s="12" customFormat="1" ht="11.25">
      <c r="B600" s="149"/>
      <c r="D600" s="150" t="s">
        <v>157</v>
      </c>
      <c r="E600" s="151" t="s">
        <v>19</v>
      </c>
      <c r="F600" s="152" t="s">
        <v>1088</v>
      </c>
      <c r="H600" s="151" t="s">
        <v>19</v>
      </c>
      <c r="I600" s="153"/>
      <c r="L600" s="149"/>
      <c r="M600" s="154"/>
      <c r="T600" s="155"/>
      <c r="AT600" s="151" t="s">
        <v>157</v>
      </c>
      <c r="AU600" s="151" t="s">
        <v>83</v>
      </c>
      <c r="AV600" s="12" t="s">
        <v>81</v>
      </c>
      <c r="AW600" s="12" t="s">
        <v>35</v>
      </c>
      <c r="AX600" s="12" t="s">
        <v>74</v>
      </c>
      <c r="AY600" s="151" t="s">
        <v>146</v>
      </c>
    </row>
    <row r="601" spans="2:65" s="13" customFormat="1" ht="11.25">
      <c r="B601" s="156"/>
      <c r="D601" s="150" t="s">
        <v>157</v>
      </c>
      <c r="E601" s="157" t="s">
        <v>19</v>
      </c>
      <c r="F601" s="158" t="s">
        <v>1114</v>
      </c>
      <c r="H601" s="159">
        <v>3</v>
      </c>
      <c r="I601" s="160"/>
      <c r="L601" s="156"/>
      <c r="M601" s="161"/>
      <c r="T601" s="162"/>
      <c r="AT601" s="157" t="s">
        <v>157</v>
      </c>
      <c r="AU601" s="157" t="s">
        <v>83</v>
      </c>
      <c r="AV601" s="13" t="s">
        <v>83</v>
      </c>
      <c r="AW601" s="13" t="s">
        <v>35</v>
      </c>
      <c r="AX601" s="13" t="s">
        <v>74</v>
      </c>
      <c r="AY601" s="157" t="s">
        <v>146</v>
      </c>
    </row>
    <row r="602" spans="2:65" s="14" customFormat="1" ht="11.25">
      <c r="B602" s="163"/>
      <c r="D602" s="150" t="s">
        <v>157</v>
      </c>
      <c r="E602" s="164" t="s">
        <v>19</v>
      </c>
      <c r="F602" s="165" t="s">
        <v>160</v>
      </c>
      <c r="H602" s="166">
        <v>3</v>
      </c>
      <c r="I602" s="167"/>
      <c r="L602" s="163"/>
      <c r="M602" s="168"/>
      <c r="T602" s="169"/>
      <c r="AT602" s="164" t="s">
        <v>157</v>
      </c>
      <c r="AU602" s="164" t="s">
        <v>83</v>
      </c>
      <c r="AV602" s="14" t="s">
        <v>153</v>
      </c>
      <c r="AW602" s="14" t="s">
        <v>35</v>
      </c>
      <c r="AX602" s="14" t="s">
        <v>81</v>
      </c>
      <c r="AY602" s="164" t="s">
        <v>146</v>
      </c>
    </row>
    <row r="603" spans="2:65" s="1" customFormat="1" ht="24.2" customHeight="1">
      <c r="B603" s="33"/>
      <c r="C603" s="132" t="s">
        <v>1115</v>
      </c>
      <c r="D603" s="132" t="s">
        <v>148</v>
      </c>
      <c r="E603" s="133" t="s">
        <v>1116</v>
      </c>
      <c r="F603" s="134" t="s">
        <v>1117</v>
      </c>
      <c r="G603" s="135" t="s">
        <v>914</v>
      </c>
      <c r="H603" s="191"/>
      <c r="I603" s="137"/>
      <c r="J603" s="138">
        <f>ROUND(I603*H603,2)</f>
        <v>0</v>
      </c>
      <c r="K603" s="134" t="s">
        <v>152</v>
      </c>
      <c r="L603" s="33"/>
      <c r="M603" s="139" t="s">
        <v>19</v>
      </c>
      <c r="N603" s="140" t="s">
        <v>45</v>
      </c>
      <c r="P603" s="141">
        <f>O603*H603</f>
        <v>0</v>
      </c>
      <c r="Q603" s="141">
        <v>0</v>
      </c>
      <c r="R603" s="141">
        <f>Q603*H603</f>
        <v>0</v>
      </c>
      <c r="S603" s="141">
        <v>0</v>
      </c>
      <c r="T603" s="142">
        <f>S603*H603</f>
        <v>0</v>
      </c>
      <c r="AR603" s="143" t="s">
        <v>258</v>
      </c>
      <c r="AT603" s="143" t="s">
        <v>148</v>
      </c>
      <c r="AU603" s="143" t="s">
        <v>83</v>
      </c>
      <c r="AY603" s="18" t="s">
        <v>146</v>
      </c>
      <c r="BE603" s="144">
        <f>IF(N603="základní",J603,0)</f>
        <v>0</v>
      </c>
      <c r="BF603" s="144">
        <f>IF(N603="snížená",J603,0)</f>
        <v>0</v>
      </c>
      <c r="BG603" s="144">
        <f>IF(N603="zákl. přenesená",J603,0)</f>
        <v>0</v>
      </c>
      <c r="BH603" s="144">
        <f>IF(N603="sníž. přenesená",J603,0)</f>
        <v>0</v>
      </c>
      <c r="BI603" s="144">
        <f>IF(N603="nulová",J603,0)</f>
        <v>0</v>
      </c>
      <c r="BJ603" s="18" t="s">
        <v>81</v>
      </c>
      <c r="BK603" s="144">
        <f>ROUND(I603*H603,2)</f>
        <v>0</v>
      </c>
      <c r="BL603" s="18" t="s">
        <v>258</v>
      </c>
      <c r="BM603" s="143" t="s">
        <v>1118</v>
      </c>
    </row>
    <row r="604" spans="2:65" s="1" customFormat="1" ht="11.25">
      <c r="B604" s="33"/>
      <c r="D604" s="145" t="s">
        <v>155</v>
      </c>
      <c r="F604" s="146" t="s">
        <v>1119</v>
      </c>
      <c r="I604" s="147"/>
      <c r="L604" s="33"/>
      <c r="M604" s="148"/>
      <c r="T604" s="54"/>
      <c r="AT604" s="18" t="s">
        <v>155</v>
      </c>
      <c r="AU604" s="18" t="s">
        <v>83</v>
      </c>
    </row>
    <row r="605" spans="2:65" s="11" customFormat="1" ht="22.9" customHeight="1">
      <c r="B605" s="120"/>
      <c r="D605" s="121" t="s">
        <v>73</v>
      </c>
      <c r="E605" s="130" t="s">
        <v>502</v>
      </c>
      <c r="F605" s="130" t="s">
        <v>503</v>
      </c>
      <c r="I605" s="123"/>
      <c r="J605" s="131">
        <f>BK605</f>
        <v>0</v>
      </c>
      <c r="L605" s="120"/>
      <c r="M605" s="125"/>
      <c r="P605" s="126">
        <f>SUM(P606:P619)</f>
        <v>0</v>
      </c>
      <c r="R605" s="126">
        <f>SUM(R606:R619)</f>
        <v>5.9999999999999995E-4</v>
      </c>
      <c r="T605" s="127">
        <f>SUM(T606:T619)</f>
        <v>0</v>
      </c>
      <c r="AR605" s="121" t="s">
        <v>83</v>
      </c>
      <c r="AT605" s="128" t="s">
        <v>73</v>
      </c>
      <c r="AU605" s="128" t="s">
        <v>81</v>
      </c>
      <c r="AY605" s="121" t="s">
        <v>146</v>
      </c>
      <c r="BK605" s="129">
        <f>SUM(BK606:BK619)</f>
        <v>0</v>
      </c>
    </row>
    <row r="606" spans="2:65" s="1" customFormat="1" ht="21.75" customHeight="1">
      <c r="B606" s="33"/>
      <c r="C606" s="132" t="s">
        <v>1120</v>
      </c>
      <c r="D606" s="132" t="s">
        <v>148</v>
      </c>
      <c r="E606" s="133" t="s">
        <v>1121</v>
      </c>
      <c r="F606" s="134" t="s">
        <v>1122</v>
      </c>
      <c r="G606" s="135" t="s">
        <v>303</v>
      </c>
      <c r="H606" s="136">
        <v>2</v>
      </c>
      <c r="I606" s="137"/>
      <c r="J606" s="138">
        <f>ROUND(I606*H606,2)</f>
        <v>0</v>
      </c>
      <c r="K606" s="134" t="s">
        <v>19</v>
      </c>
      <c r="L606" s="33"/>
      <c r="M606" s="139" t="s">
        <v>19</v>
      </c>
      <c r="N606" s="140" t="s">
        <v>45</v>
      </c>
      <c r="P606" s="141">
        <f>O606*H606</f>
        <v>0</v>
      </c>
      <c r="Q606" s="141">
        <v>1.4999999999999999E-4</v>
      </c>
      <c r="R606" s="141">
        <f>Q606*H606</f>
        <v>2.9999999999999997E-4</v>
      </c>
      <c r="S606" s="141">
        <v>0</v>
      </c>
      <c r="T606" s="142">
        <f>S606*H606</f>
        <v>0</v>
      </c>
      <c r="AR606" s="143" t="s">
        <v>258</v>
      </c>
      <c r="AT606" s="143" t="s">
        <v>148</v>
      </c>
      <c r="AU606" s="143" t="s">
        <v>83</v>
      </c>
      <c r="AY606" s="18" t="s">
        <v>146</v>
      </c>
      <c r="BE606" s="144">
        <f>IF(N606="základní",J606,0)</f>
        <v>0</v>
      </c>
      <c r="BF606" s="144">
        <f>IF(N606="snížená",J606,0)</f>
        <v>0</v>
      </c>
      <c r="BG606" s="144">
        <f>IF(N606="zákl. přenesená",J606,0)</f>
        <v>0</v>
      </c>
      <c r="BH606" s="144">
        <f>IF(N606="sníž. přenesená",J606,0)</f>
        <v>0</v>
      </c>
      <c r="BI606" s="144">
        <f>IF(N606="nulová",J606,0)</f>
        <v>0</v>
      </c>
      <c r="BJ606" s="18" t="s">
        <v>81</v>
      </c>
      <c r="BK606" s="144">
        <f>ROUND(I606*H606,2)</f>
        <v>0</v>
      </c>
      <c r="BL606" s="18" t="s">
        <v>258</v>
      </c>
      <c r="BM606" s="143" t="s">
        <v>1123</v>
      </c>
    </row>
    <row r="607" spans="2:65" s="12" customFormat="1" ht="11.25">
      <c r="B607" s="149"/>
      <c r="D607" s="150" t="s">
        <v>157</v>
      </c>
      <c r="E607" s="151" t="s">
        <v>19</v>
      </c>
      <c r="F607" s="152" t="s">
        <v>1124</v>
      </c>
      <c r="H607" s="151" t="s">
        <v>19</v>
      </c>
      <c r="I607" s="153"/>
      <c r="L607" s="149"/>
      <c r="M607" s="154"/>
      <c r="T607" s="155"/>
      <c r="AT607" s="151" t="s">
        <v>157</v>
      </c>
      <c r="AU607" s="151" t="s">
        <v>83</v>
      </c>
      <c r="AV607" s="12" t="s">
        <v>81</v>
      </c>
      <c r="AW607" s="12" t="s">
        <v>35</v>
      </c>
      <c r="AX607" s="12" t="s">
        <v>74</v>
      </c>
      <c r="AY607" s="151" t="s">
        <v>146</v>
      </c>
    </row>
    <row r="608" spans="2:65" s="13" customFormat="1" ht="11.25">
      <c r="B608" s="156"/>
      <c r="D608" s="150" t="s">
        <v>157</v>
      </c>
      <c r="E608" s="157" t="s">
        <v>19</v>
      </c>
      <c r="F608" s="158" t="s">
        <v>1125</v>
      </c>
      <c r="H608" s="159">
        <v>2</v>
      </c>
      <c r="I608" s="160"/>
      <c r="L608" s="156"/>
      <c r="M608" s="161"/>
      <c r="T608" s="162"/>
      <c r="AT608" s="157" t="s">
        <v>157</v>
      </c>
      <c r="AU608" s="157" t="s">
        <v>83</v>
      </c>
      <c r="AV608" s="13" t="s">
        <v>83</v>
      </c>
      <c r="AW608" s="13" t="s">
        <v>35</v>
      </c>
      <c r="AX608" s="13" t="s">
        <v>74</v>
      </c>
      <c r="AY608" s="157" t="s">
        <v>146</v>
      </c>
    </row>
    <row r="609" spans="2:65" s="14" customFormat="1" ht="11.25">
      <c r="B609" s="163"/>
      <c r="D609" s="150" t="s">
        <v>157</v>
      </c>
      <c r="E609" s="164" t="s">
        <v>19</v>
      </c>
      <c r="F609" s="165" t="s">
        <v>160</v>
      </c>
      <c r="H609" s="166">
        <v>2</v>
      </c>
      <c r="I609" s="167"/>
      <c r="L609" s="163"/>
      <c r="M609" s="168"/>
      <c r="T609" s="169"/>
      <c r="AT609" s="164" t="s">
        <v>157</v>
      </c>
      <c r="AU609" s="164" t="s">
        <v>83</v>
      </c>
      <c r="AV609" s="14" t="s">
        <v>153</v>
      </c>
      <c r="AW609" s="14" t="s">
        <v>35</v>
      </c>
      <c r="AX609" s="14" t="s">
        <v>81</v>
      </c>
      <c r="AY609" s="164" t="s">
        <v>146</v>
      </c>
    </row>
    <row r="610" spans="2:65" s="1" customFormat="1" ht="21.75" customHeight="1">
      <c r="B610" s="33"/>
      <c r="C610" s="132" t="s">
        <v>1126</v>
      </c>
      <c r="D610" s="132" t="s">
        <v>148</v>
      </c>
      <c r="E610" s="133" t="s">
        <v>1127</v>
      </c>
      <c r="F610" s="134" t="s">
        <v>1128</v>
      </c>
      <c r="G610" s="135" t="s">
        <v>303</v>
      </c>
      <c r="H610" s="136">
        <v>1</v>
      </c>
      <c r="I610" s="137"/>
      <c r="J610" s="138">
        <f>ROUND(I610*H610,2)</f>
        <v>0</v>
      </c>
      <c r="K610" s="134" t="s">
        <v>19</v>
      </c>
      <c r="L610" s="33"/>
      <c r="M610" s="139" t="s">
        <v>19</v>
      </c>
      <c r="N610" s="140" t="s">
        <v>45</v>
      </c>
      <c r="P610" s="141">
        <f>O610*H610</f>
        <v>0</v>
      </c>
      <c r="Q610" s="141">
        <v>1.4999999999999999E-4</v>
      </c>
      <c r="R610" s="141">
        <f>Q610*H610</f>
        <v>1.4999999999999999E-4</v>
      </c>
      <c r="S610" s="141">
        <v>0</v>
      </c>
      <c r="T610" s="142">
        <f>S610*H610</f>
        <v>0</v>
      </c>
      <c r="AR610" s="143" t="s">
        <v>258</v>
      </c>
      <c r="AT610" s="143" t="s">
        <v>148</v>
      </c>
      <c r="AU610" s="143" t="s">
        <v>83</v>
      </c>
      <c r="AY610" s="18" t="s">
        <v>146</v>
      </c>
      <c r="BE610" s="144">
        <f>IF(N610="základní",J610,0)</f>
        <v>0</v>
      </c>
      <c r="BF610" s="144">
        <f>IF(N610="snížená",J610,0)</f>
        <v>0</v>
      </c>
      <c r="BG610" s="144">
        <f>IF(N610="zákl. přenesená",J610,0)</f>
        <v>0</v>
      </c>
      <c r="BH610" s="144">
        <f>IF(N610="sníž. přenesená",J610,0)</f>
        <v>0</v>
      </c>
      <c r="BI610" s="144">
        <f>IF(N610="nulová",J610,0)</f>
        <v>0</v>
      </c>
      <c r="BJ610" s="18" t="s">
        <v>81</v>
      </c>
      <c r="BK610" s="144">
        <f>ROUND(I610*H610,2)</f>
        <v>0</v>
      </c>
      <c r="BL610" s="18" t="s">
        <v>258</v>
      </c>
      <c r="BM610" s="143" t="s">
        <v>1129</v>
      </c>
    </row>
    <row r="611" spans="2:65" s="12" customFormat="1" ht="11.25">
      <c r="B611" s="149"/>
      <c r="D611" s="150" t="s">
        <v>157</v>
      </c>
      <c r="E611" s="151" t="s">
        <v>19</v>
      </c>
      <c r="F611" s="152" t="s">
        <v>1124</v>
      </c>
      <c r="H611" s="151" t="s">
        <v>19</v>
      </c>
      <c r="I611" s="153"/>
      <c r="L611" s="149"/>
      <c r="M611" s="154"/>
      <c r="T611" s="155"/>
      <c r="AT611" s="151" t="s">
        <v>157</v>
      </c>
      <c r="AU611" s="151" t="s">
        <v>83</v>
      </c>
      <c r="AV611" s="12" t="s">
        <v>81</v>
      </c>
      <c r="AW611" s="12" t="s">
        <v>35</v>
      </c>
      <c r="AX611" s="12" t="s">
        <v>74</v>
      </c>
      <c r="AY611" s="151" t="s">
        <v>146</v>
      </c>
    </row>
    <row r="612" spans="2:65" s="13" customFormat="1" ht="11.25">
      <c r="B612" s="156"/>
      <c r="D612" s="150" t="s">
        <v>157</v>
      </c>
      <c r="E612" s="157" t="s">
        <v>19</v>
      </c>
      <c r="F612" s="158" t="s">
        <v>1130</v>
      </c>
      <c r="H612" s="159">
        <v>1</v>
      </c>
      <c r="I612" s="160"/>
      <c r="L612" s="156"/>
      <c r="M612" s="161"/>
      <c r="T612" s="162"/>
      <c r="AT612" s="157" t="s">
        <v>157</v>
      </c>
      <c r="AU612" s="157" t="s">
        <v>83</v>
      </c>
      <c r="AV612" s="13" t="s">
        <v>83</v>
      </c>
      <c r="AW612" s="13" t="s">
        <v>35</v>
      </c>
      <c r="AX612" s="13" t="s">
        <v>74</v>
      </c>
      <c r="AY612" s="157" t="s">
        <v>146</v>
      </c>
    </row>
    <row r="613" spans="2:65" s="14" customFormat="1" ht="11.25">
      <c r="B613" s="163"/>
      <c r="D613" s="150" t="s">
        <v>157</v>
      </c>
      <c r="E613" s="164" t="s">
        <v>19</v>
      </c>
      <c r="F613" s="165" t="s">
        <v>160</v>
      </c>
      <c r="H613" s="166">
        <v>1</v>
      </c>
      <c r="I613" s="167"/>
      <c r="L613" s="163"/>
      <c r="M613" s="168"/>
      <c r="T613" s="169"/>
      <c r="AT613" s="164" t="s">
        <v>157</v>
      </c>
      <c r="AU613" s="164" t="s">
        <v>83</v>
      </c>
      <c r="AV613" s="14" t="s">
        <v>153</v>
      </c>
      <c r="AW613" s="14" t="s">
        <v>35</v>
      </c>
      <c r="AX613" s="14" t="s">
        <v>81</v>
      </c>
      <c r="AY613" s="164" t="s">
        <v>146</v>
      </c>
    </row>
    <row r="614" spans="2:65" s="1" customFormat="1" ht="21.75" customHeight="1">
      <c r="B614" s="33"/>
      <c r="C614" s="132" t="s">
        <v>1131</v>
      </c>
      <c r="D614" s="132" t="s">
        <v>148</v>
      </c>
      <c r="E614" s="133" t="s">
        <v>1132</v>
      </c>
      <c r="F614" s="134" t="s">
        <v>1133</v>
      </c>
      <c r="G614" s="135" t="s">
        <v>303</v>
      </c>
      <c r="H614" s="136">
        <v>1</v>
      </c>
      <c r="I614" s="137"/>
      <c r="J614" s="138">
        <f>ROUND(I614*H614,2)</f>
        <v>0</v>
      </c>
      <c r="K614" s="134" t="s">
        <v>19</v>
      </c>
      <c r="L614" s="33"/>
      <c r="M614" s="139" t="s">
        <v>19</v>
      </c>
      <c r="N614" s="140" t="s">
        <v>45</v>
      </c>
      <c r="P614" s="141">
        <f>O614*H614</f>
        <v>0</v>
      </c>
      <c r="Q614" s="141">
        <v>1.4999999999999999E-4</v>
      </c>
      <c r="R614" s="141">
        <f>Q614*H614</f>
        <v>1.4999999999999999E-4</v>
      </c>
      <c r="S614" s="141">
        <v>0</v>
      </c>
      <c r="T614" s="142">
        <f>S614*H614</f>
        <v>0</v>
      </c>
      <c r="AR614" s="143" t="s">
        <v>258</v>
      </c>
      <c r="AT614" s="143" t="s">
        <v>148</v>
      </c>
      <c r="AU614" s="143" t="s">
        <v>83</v>
      </c>
      <c r="AY614" s="18" t="s">
        <v>146</v>
      </c>
      <c r="BE614" s="144">
        <f>IF(N614="základní",J614,0)</f>
        <v>0</v>
      </c>
      <c r="BF614" s="144">
        <f>IF(N614="snížená",J614,0)</f>
        <v>0</v>
      </c>
      <c r="BG614" s="144">
        <f>IF(N614="zákl. přenesená",J614,0)</f>
        <v>0</v>
      </c>
      <c r="BH614" s="144">
        <f>IF(N614="sníž. přenesená",J614,0)</f>
        <v>0</v>
      </c>
      <c r="BI614" s="144">
        <f>IF(N614="nulová",J614,0)</f>
        <v>0</v>
      </c>
      <c r="BJ614" s="18" t="s">
        <v>81</v>
      </c>
      <c r="BK614" s="144">
        <f>ROUND(I614*H614,2)</f>
        <v>0</v>
      </c>
      <c r="BL614" s="18" t="s">
        <v>258</v>
      </c>
      <c r="BM614" s="143" t="s">
        <v>1134</v>
      </c>
    </row>
    <row r="615" spans="2:65" s="12" customFormat="1" ht="11.25">
      <c r="B615" s="149"/>
      <c r="D615" s="150" t="s">
        <v>157</v>
      </c>
      <c r="E615" s="151" t="s">
        <v>19</v>
      </c>
      <c r="F615" s="152" t="s">
        <v>1124</v>
      </c>
      <c r="H615" s="151" t="s">
        <v>19</v>
      </c>
      <c r="I615" s="153"/>
      <c r="L615" s="149"/>
      <c r="M615" s="154"/>
      <c r="T615" s="155"/>
      <c r="AT615" s="151" t="s">
        <v>157</v>
      </c>
      <c r="AU615" s="151" t="s">
        <v>83</v>
      </c>
      <c r="AV615" s="12" t="s">
        <v>81</v>
      </c>
      <c r="AW615" s="12" t="s">
        <v>35</v>
      </c>
      <c r="AX615" s="12" t="s">
        <v>74</v>
      </c>
      <c r="AY615" s="151" t="s">
        <v>146</v>
      </c>
    </row>
    <row r="616" spans="2:65" s="13" customFormat="1" ht="11.25">
      <c r="B616" s="156"/>
      <c r="D616" s="150" t="s">
        <v>157</v>
      </c>
      <c r="E616" s="157" t="s">
        <v>19</v>
      </c>
      <c r="F616" s="158" t="s">
        <v>1135</v>
      </c>
      <c r="H616" s="159">
        <v>1</v>
      </c>
      <c r="I616" s="160"/>
      <c r="L616" s="156"/>
      <c r="M616" s="161"/>
      <c r="T616" s="162"/>
      <c r="AT616" s="157" t="s">
        <v>157</v>
      </c>
      <c r="AU616" s="157" t="s">
        <v>83</v>
      </c>
      <c r="AV616" s="13" t="s">
        <v>83</v>
      </c>
      <c r="AW616" s="13" t="s">
        <v>35</v>
      </c>
      <c r="AX616" s="13" t="s">
        <v>74</v>
      </c>
      <c r="AY616" s="157" t="s">
        <v>146</v>
      </c>
    </row>
    <row r="617" spans="2:65" s="14" customFormat="1" ht="11.25">
      <c r="B617" s="163"/>
      <c r="D617" s="150" t="s">
        <v>157</v>
      </c>
      <c r="E617" s="164" t="s">
        <v>19</v>
      </c>
      <c r="F617" s="165" t="s">
        <v>160</v>
      </c>
      <c r="H617" s="166">
        <v>1</v>
      </c>
      <c r="I617" s="167"/>
      <c r="L617" s="163"/>
      <c r="M617" s="168"/>
      <c r="T617" s="169"/>
      <c r="AT617" s="164" t="s">
        <v>157</v>
      </c>
      <c r="AU617" s="164" t="s">
        <v>83</v>
      </c>
      <c r="AV617" s="14" t="s">
        <v>153</v>
      </c>
      <c r="AW617" s="14" t="s">
        <v>35</v>
      </c>
      <c r="AX617" s="14" t="s">
        <v>81</v>
      </c>
      <c r="AY617" s="164" t="s">
        <v>146</v>
      </c>
    </row>
    <row r="618" spans="2:65" s="1" customFormat="1" ht="24.2" customHeight="1">
      <c r="B618" s="33"/>
      <c r="C618" s="132" t="s">
        <v>1136</v>
      </c>
      <c r="D618" s="132" t="s">
        <v>148</v>
      </c>
      <c r="E618" s="133" t="s">
        <v>1137</v>
      </c>
      <c r="F618" s="134" t="s">
        <v>1138</v>
      </c>
      <c r="G618" s="135" t="s">
        <v>914</v>
      </c>
      <c r="H618" s="191"/>
      <c r="I618" s="137"/>
      <c r="J618" s="138">
        <f>ROUND(I618*H618,2)</f>
        <v>0</v>
      </c>
      <c r="K618" s="134" t="s">
        <v>152</v>
      </c>
      <c r="L618" s="33"/>
      <c r="M618" s="139" t="s">
        <v>19</v>
      </c>
      <c r="N618" s="140" t="s">
        <v>45</v>
      </c>
      <c r="P618" s="141">
        <f>O618*H618</f>
        <v>0</v>
      </c>
      <c r="Q618" s="141">
        <v>0</v>
      </c>
      <c r="R618" s="141">
        <f>Q618*H618</f>
        <v>0</v>
      </c>
      <c r="S618" s="141">
        <v>0</v>
      </c>
      <c r="T618" s="142">
        <f>S618*H618</f>
        <v>0</v>
      </c>
      <c r="AR618" s="143" t="s">
        <v>258</v>
      </c>
      <c r="AT618" s="143" t="s">
        <v>148</v>
      </c>
      <c r="AU618" s="143" t="s">
        <v>83</v>
      </c>
      <c r="AY618" s="18" t="s">
        <v>146</v>
      </c>
      <c r="BE618" s="144">
        <f>IF(N618="základní",J618,0)</f>
        <v>0</v>
      </c>
      <c r="BF618" s="144">
        <f>IF(N618="snížená",J618,0)</f>
        <v>0</v>
      </c>
      <c r="BG618" s="144">
        <f>IF(N618="zákl. přenesená",J618,0)</f>
        <v>0</v>
      </c>
      <c r="BH618" s="144">
        <f>IF(N618="sníž. přenesená",J618,0)</f>
        <v>0</v>
      </c>
      <c r="BI618" s="144">
        <f>IF(N618="nulová",J618,0)</f>
        <v>0</v>
      </c>
      <c r="BJ618" s="18" t="s">
        <v>81</v>
      </c>
      <c r="BK618" s="144">
        <f>ROUND(I618*H618,2)</f>
        <v>0</v>
      </c>
      <c r="BL618" s="18" t="s">
        <v>258</v>
      </c>
      <c r="BM618" s="143" t="s">
        <v>1139</v>
      </c>
    </row>
    <row r="619" spans="2:65" s="1" customFormat="1" ht="11.25">
      <c r="B619" s="33"/>
      <c r="D619" s="145" t="s">
        <v>155</v>
      </c>
      <c r="F619" s="146" t="s">
        <v>1140</v>
      </c>
      <c r="I619" s="147"/>
      <c r="L619" s="33"/>
      <c r="M619" s="148"/>
      <c r="T619" s="54"/>
      <c r="AT619" s="18" t="s">
        <v>155</v>
      </c>
      <c r="AU619" s="18" t="s">
        <v>83</v>
      </c>
    </row>
    <row r="620" spans="2:65" s="11" customFormat="1" ht="22.9" customHeight="1">
      <c r="B620" s="120"/>
      <c r="D620" s="121" t="s">
        <v>73</v>
      </c>
      <c r="E620" s="130" t="s">
        <v>1141</v>
      </c>
      <c r="F620" s="130" t="s">
        <v>1142</v>
      </c>
      <c r="I620" s="123"/>
      <c r="J620" s="131">
        <f>BK620</f>
        <v>0</v>
      </c>
      <c r="L620" s="120"/>
      <c r="M620" s="125"/>
      <c r="P620" s="126">
        <f>SUM(P621:P726)</f>
        <v>0</v>
      </c>
      <c r="R620" s="126">
        <f>SUM(R621:R726)</f>
        <v>13.168464980000003</v>
      </c>
      <c r="T620" s="127">
        <f>SUM(T621:T726)</f>
        <v>0</v>
      </c>
      <c r="AR620" s="121" t="s">
        <v>83</v>
      </c>
      <c r="AT620" s="128" t="s">
        <v>73</v>
      </c>
      <c r="AU620" s="128" t="s">
        <v>81</v>
      </c>
      <c r="AY620" s="121" t="s">
        <v>146</v>
      </c>
      <c r="BK620" s="129">
        <f>SUM(BK621:BK726)</f>
        <v>0</v>
      </c>
    </row>
    <row r="621" spans="2:65" s="1" customFormat="1" ht="16.5" customHeight="1">
      <c r="B621" s="33"/>
      <c r="C621" s="132" t="s">
        <v>1143</v>
      </c>
      <c r="D621" s="132" t="s">
        <v>148</v>
      </c>
      <c r="E621" s="133" t="s">
        <v>1144</v>
      </c>
      <c r="F621" s="134" t="s">
        <v>1145</v>
      </c>
      <c r="G621" s="135" t="s">
        <v>214</v>
      </c>
      <c r="H621" s="136">
        <v>275.95</v>
      </c>
      <c r="I621" s="137"/>
      <c r="J621" s="138">
        <f>ROUND(I621*H621,2)</f>
        <v>0</v>
      </c>
      <c r="K621" s="134" t="s">
        <v>152</v>
      </c>
      <c r="L621" s="33"/>
      <c r="M621" s="139" t="s">
        <v>19</v>
      </c>
      <c r="N621" s="140" t="s">
        <v>45</v>
      </c>
      <c r="P621" s="141">
        <f>O621*H621</f>
        <v>0</v>
      </c>
      <c r="Q621" s="141">
        <v>2.9999999999999997E-4</v>
      </c>
      <c r="R621" s="141">
        <f>Q621*H621</f>
        <v>8.2784999999999984E-2</v>
      </c>
      <c r="S621" s="141">
        <v>0</v>
      </c>
      <c r="T621" s="142">
        <f>S621*H621</f>
        <v>0</v>
      </c>
      <c r="AR621" s="143" t="s">
        <v>258</v>
      </c>
      <c r="AT621" s="143" t="s">
        <v>148</v>
      </c>
      <c r="AU621" s="143" t="s">
        <v>83</v>
      </c>
      <c r="AY621" s="18" t="s">
        <v>146</v>
      </c>
      <c r="BE621" s="144">
        <f>IF(N621="základní",J621,0)</f>
        <v>0</v>
      </c>
      <c r="BF621" s="144">
        <f>IF(N621="snížená",J621,0)</f>
        <v>0</v>
      </c>
      <c r="BG621" s="144">
        <f>IF(N621="zákl. přenesená",J621,0)</f>
        <v>0</v>
      </c>
      <c r="BH621" s="144">
        <f>IF(N621="sníž. přenesená",J621,0)</f>
        <v>0</v>
      </c>
      <c r="BI621" s="144">
        <f>IF(N621="nulová",J621,0)</f>
        <v>0</v>
      </c>
      <c r="BJ621" s="18" t="s">
        <v>81</v>
      </c>
      <c r="BK621" s="144">
        <f>ROUND(I621*H621,2)</f>
        <v>0</v>
      </c>
      <c r="BL621" s="18" t="s">
        <v>258</v>
      </c>
      <c r="BM621" s="143" t="s">
        <v>1146</v>
      </c>
    </row>
    <row r="622" spans="2:65" s="1" customFormat="1" ht="11.25">
      <c r="B622" s="33"/>
      <c r="D622" s="145" t="s">
        <v>155</v>
      </c>
      <c r="F622" s="146" t="s">
        <v>1147</v>
      </c>
      <c r="I622" s="147"/>
      <c r="L622" s="33"/>
      <c r="M622" s="148"/>
      <c r="T622" s="54"/>
      <c r="AT622" s="18" t="s">
        <v>155</v>
      </c>
      <c r="AU622" s="18" t="s">
        <v>83</v>
      </c>
    </row>
    <row r="623" spans="2:65" s="1" customFormat="1" ht="24.2" customHeight="1">
      <c r="B623" s="33"/>
      <c r="C623" s="132" t="s">
        <v>1148</v>
      </c>
      <c r="D623" s="132" t="s">
        <v>148</v>
      </c>
      <c r="E623" s="133" t="s">
        <v>1149</v>
      </c>
      <c r="F623" s="134" t="s">
        <v>1150</v>
      </c>
      <c r="G623" s="135" t="s">
        <v>214</v>
      </c>
      <c r="H623" s="136">
        <v>275.95</v>
      </c>
      <c r="I623" s="137"/>
      <c r="J623" s="138">
        <f>ROUND(I623*H623,2)</f>
        <v>0</v>
      </c>
      <c r="K623" s="134" t="s">
        <v>152</v>
      </c>
      <c r="L623" s="33"/>
      <c r="M623" s="139" t="s">
        <v>19</v>
      </c>
      <c r="N623" s="140" t="s">
        <v>45</v>
      </c>
      <c r="P623" s="141">
        <f>O623*H623</f>
        <v>0</v>
      </c>
      <c r="Q623" s="141">
        <v>1.4999999999999999E-2</v>
      </c>
      <c r="R623" s="141">
        <f>Q623*H623</f>
        <v>4.1392499999999997</v>
      </c>
      <c r="S623" s="141">
        <v>0</v>
      </c>
      <c r="T623" s="142">
        <f>S623*H623</f>
        <v>0</v>
      </c>
      <c r="AR623" s="143" t="s">
        <v>258</v>
      </c>
      <c r="AT623" s="143" t="s">
        <v>148</v>
      </c>
      <c r="AU623" s="143" t="s">
        <v>83</v>
      </c>
      <c r="AY623" s="18" t="s">
        <v>146</v>
      </c>
      <c r="BE623" s="144">
        <f>IF(N623="základní",J623,0)</f>
        <v>0</v>
      </c>
      <c r="BF623" s="144">
        <f>IF(N623="snížená",J623,0)</f>
        <v>0</v>
      </c>
      <c r="BG623" s="144">
        <f>IF(N623="zákl. přenesená",J623,0)</f>
        <v>0</v>
      </c>
      <c r="BH623" s="144">
        <f>IF(N623="sníž. přenesená",J623,0)</f>
        <v>0</v>
      </c>
      <c r="BI623" s="144">
        <f>IF(N623="nulová",J623,0)</f>
        <v>0</v>
      </c>
      <c r="BJ623" s="18" t="s">
        <v>81</v>
      </c>
      <c r="BK623" s="144">
        <f>ROUND(I623*H623,2)</f>
        <v>0</v>
      </c>
      <c r="BL623" s="18" t="s">
        <v>258</v>
      </c>
      <c r="BM623" s="143" t="s">
        <v>1151</v>
      </c>
    </row>
    <row r="624" spans="2:65" s="1" customFormat="1" ht="11.25">
      <c r="B624" s="33"/>
      <c r="D624" s="145" t="s">
        <v>155</v>
      </c>
      <c r="F624" s="146" t="s">
        <v>1152</v>
      </c>
      <c r="I624" s="147"/>
      <c r="L624" s="33"/>
      <c r="M624" s="148"/>
      <c r="T624" s="54"/>
      <c r="AT624" s="18" t="s">
        <v>155</v>
      </c>
      <c r="AU624" s="18" t="s">
        <v>83</v>
      </c>
    </row>
    <row r="625" spans="2:65" s="1" customFormat="1" ht="16.5" customHeight="1">
      <c r="B625" s="33"/>
      <c r="C625" s="132" t="s">
        <v>1153</v>
      </c>
      <c r="D625" s="132" t="s">
        <v>148</v>
      </c>
      <c r="E625" s="133" t="s">
        <v>1154</v>
      </c>
      <c r="F625" s="134" t="s">
        <v>1155</v>
      </c>
      <c r="G625" s="135" t="s">
        <v>214</v>
      </c>
      <c r="H625" s="136">
        <v>51</v>
      </c>
      <c r="I625" s="137"/>
      <c r="J625" s="138">
        <f>ROUND(I625*H625,2)</f>
        <v>0</v>
      </c>
      <c r="K625" s="134" t="s">
        <v>152</v>
      </c>
      <c r="L625" s="33"/>
      <c r="M625" s="139" t="s">
        <v>19</v>
      </c>
      <c r="N625" s="140" t="s">
        <v>45</v>
      </c>
      <c r="P625" s="141">
        <f>O625*H625</f>
        <v>0</v>
      </c>
      <c r="Q625" s="141">
        <v>1.5E-3</v>
      </c>
      <c r="R625" s="141">
        <f>Q625*H625</f>
        <v>7.6499999999999999E-2</v>
      </c>
      <c r="S625" s="141">
        <v>0</v>
      </c>
      <c r="T625" s="142">
        <f>S625*H625</f>
        <v>0</v>
      </c>
      <c r="AR625" s="143" t="s">
        <v>258</v>
      </c>
      <c r="AT625" s="143" t="s">
        <v>148</v>
      </c>
      <c r="AU625" s="143" t="s">
        <v>83</v>
      </c>
      <c r="AY625" s="18" t="s">
        <v>146</v>
      </c>
      <c r="BE625" s="144">
        <f>IF(N625="základní",J625,0)</f>
        <v>0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8" t="s">
        <v>81</v>
      </c>
      <c r="BK625" s="144">
        <f>ROUND(I625*H625,2)</f>
        <v>0</v>
      </c>
      <c r="BL625" s="18" t="s">
        <v>258</v>
      </c>
      <c r="BM625" s="143" t="s">
        <v>1156</v>
      </c>
    </row>
    <row r="626" spans="2:65" s="1" customFormat="1" ht="11.25">
      <c r="B626" s="33"/>
      <c r="D626" s="145" t="s">
        <v>155</v>
      </c>
      <c r="F626" s="146" t="s">
        <v>1157</v>
      </c>
      <c r="I626" s="147"/>
      <c r="L626" s="33"/>
      <c r="M626" s="148"/>
      <c r="T626" s="54"/>
      <c r="AT626" s="18" t="s">
        <v>155</v>
      </c>
      <c r="AU626" s="18" t="s">
        <v>83</v>
      </c>
    </row>
    <row r="627" spans="2:65" s="1" customFormat="1" ht="19.5">
      <c r="B627" s="33"/>
      <c r="D627" s="150" t="s">
        <v>195</v>
      </c>
      <c r="F627" s="170" t="s">
        <v>1158</v>
      </c>
      <c r="I627" s="147"/>
      <c r="L627" s="33"/>
      <c r="M627" s="148"/>
      <c r="T627" s="54"/>
      <c r="AT627" s="18" t="s">
        <v>195</v>
      </c>
      <c r="AU627" s="18" t="s">
        <v>83</v>
      </c>
    </row>
    <row r="628" spans="2:65" s="12" customFormat="1" ht="11.25">
      <c r="B628" s="149"/>
      <c r="D628" s="150" t="s">
        <v>157</v>
      </c>
      <c r="E628" s="151" t="s">
        <v>19</v>
      </c>
      <c r="F628" s="152" t="s">
        <v>639</v>
      </c>
      <c r="H628" s="151" t="s">
        <v>19</v>
      </c>
      <c r="I628" s="153"/>
      <c r="L628" s="149"/>
      <c r="M628" s="154"/>
      <c r="T628" s="155"/>
      <c r="AT628" s="151" t="s">
        <v>157</v>
      </c>
      <c r="AU628" s="151" t="s">
        <v>83</v>
      </c>
      <c r="AV628" s="12" t="s">
        <v>81</v>
      </c>
      <c r="AW628" s="12" t="s">
        <v>35</v>
      </c>
      <c r="AX628" s="12" t="s">
        <v>74</v>
      </c>
      <c r="AY628" s="151" t="s">
        <v>146</v>
      </c>
    </row>
    <row r="629" spans="2:65" s="13" customFormat="1" ht="11.25">
      <c r="B629" s="156"/>
      <c r="D629" s="150" t="s">
        <v>157</v>
      </c>
      <c r="E629" s="157" t="s">
        <v>19</v>
      </c>
      <c r="F629" s="158" t="s">
        <v>695</v>
      </c>
      <c r="H629" s="159">
        <v>2.38</v>
      </c>
      <c r="I629" s="160"/>
      <c r="L629" s="156"/>
      <c r="M629" s="161"/>
      <c r="T629" s="162"/>
      <c r="AT629" s="157" t="s">
        <v>157</v>
      </c>
      <c r="AU629" s="157" t="s">
        <v>83</v>
      </c>
      <c r="AV629" s="13" t="s">
        <v>83</v>
      </c>
      <c r="AW629" s="13" t="s">
        <v>35</v>
      </c>
      <c r="AX629" s="13" t="s">
        <v>74</v>
      </c>
      <c r="AY629" s="157" t="s">
        <v>146</v>
      </c>
    </row>
    <row r="630" spans="2:65" s="13" customFormat="1" ht="11.25">
      <c r="B630" s="156"/>
      <c r="D630" s="150" t="s">
        <v>157</v>
      </c>
      <c r="E630" s="157" t="s">
        <v>19</v>
      </c>
      <c r="F630" s="158" t="s">
        <v>696</v>
      </c>
      <c r="H630" s="159">
        <v>4.67</v>
      </c>
      <c r="I630" s="160"/>
      <c r="L630" s="156"/>
      <c r="M630" s="161"/>
      <c r="T630" s="162"/>
      <c r="AT630" s="157" t="s">
        <v>157</v>
      </c>
      <c r="AU630" s="157" t="s">
        <v>83</v>
      </c>
      <c r="AV630" s="13" t="s">
        <v>83</v>
      </c>
      <c r="AW630" s="13" t="s">
        <v>35</v>
      </c>
      <c r="AX630" s="13" t="s">
        <v>74</v>
      </c>
      <c r="AY630" s="157" t="s">
        <v>146</v>
      </c>
    </row>
    <row r="631" spans="2:65" s="13" customFormat="1" ht="11.25">
      <c r="B631" s="156"/>
      <c r="D631" s="150" t="s">
        <v>157</v>
      </c>
      <c r="E631" s="157" t="s">
        <v>19</v>
      </c>
      <c r="F631" s="158" t="s">
        <v>697</v>
      </c>
      <c r="H631" s="159">
        <v>2.19</v>
      </c>
      <c r="I631" s="160"/>
      <c r="L631" s="156"/>
      <c r="M631" s="161"/>
      <c r="T631" s="162"/>
      <c r="AT631" s="157" t="s">
        <v>157</v>
      </c>
      <c r="AU631" s="157" t="s">
        <v>83</v>
      </c>
      <c r="AV631" s="13" t="s">
        <v>83</v>
      </c>
      <c r="AW631" s="13" t="s">
        <v>35</v>
      </c>
      <c r="AX631" s="13" t="s">
        <v>74</v>
      </c>
      <c r="AY631" s="157" t="s">
        <v>146</v>
      </c>
    </row>
    <row r="632" spans="2:65" s="13" customFormat="1" ht="11.25">
      <c r="B632" s="156"/>
      <c r="D632" s="150" t="s">
        <v>157</v>
      </c>
      <c r="E632" s="157" t="s">
        <v>19</v>
      </c>
      <c r="F632" s="158" t="s">
        <v>698</v>
      </c>
      <c r="H632" s="159">
        <v>8.1999999999999993</v>
      </c>
      <c r="I632" s="160"/>
      <c r="L632" s="156"/>
      <c r="M632" s="161"/>
      <c r="T632" s="162"/>
      <c r="AT632" s="157" t="s">
        <v>157</v>
      </c>
      <c r="AU632" s="157" t="s">
        <v>83</v>
      </c>
      <c r="AV632" s="13" t="s">
        <v>83</v>
      </c>
      <c r="AW632" s="13" t="s">
        <v>35</v>
      </c>
      <c r="AX632" s="13" t="s">
        <v>74</v>
      </c>
      <c r="AY632" s="157" t="s">
        <v>146</v>
      </c>
    </row>
    <row r="633" spans="2:65" s="13" customFormat="1" ht="11.25">
      <c r="B633" s="156"/>
      <c r="D633" s="150" t="s">
        <v>157</v>
      </c>
      <c r="E633" s="157" t="s">
        <v>19</v>
      </c>
      <c r="F633" s="158" t="s">
        <v>701</v>
      </c>
      <c r="H633" s="159">
        <v>11.11</v>
      </c>
      <c r="I633" s="160"/>
      <c r="L633" s="156"/>
      <c r="M633" s="161"/>
      <c r="T633" s="162"/>
      <c r="AT633" s="157" t="s">
        <v>157</v>
      </c>
      <c r="AU633" s="157" t="s">
        <v>83</v>
      </c>
      <c r="AV633" s="13" t="s">
        <v>83</v>
      </c>
      <c r="AW633" s="13" t="s">
        <v>35</v>
      </c>
      <c r="AX633" s="13" t="s">
        <v>74</v>
      </c>
      <c r="AY633" s="157" t="s">
        <v>146</v>
      </c>
    </row>
    <row r="634" spans="2:65" s="13" customFormat="1" ht="11.25">
      <c r="B634" s="156"/>
      <c r="D634" s="150" t="s">
        <v>157</v>
      </c>
      <c r="E634" s="157" t="s">
        <v>19</v>
      </c>
      <c r="F634" s="158" t="s">
        <v>702</v>
      </c>
      <c r="H634" s="159">
        <v>1.75</v>
      </c>
      <c r="I634" s="160"/>
      <c r="L634" s="156"/>
      <c r="M634" s="161"/>
      <c r="T634" s="162"/>
      <c r="AT634" s="157" t="s">
        <v>157</v>
      </c>
      <c r="AU634" s="157" t="s">
        <v>83</v>
      </c>
      <c r="AV634" s="13" t="s">
        <v>83</v>
      </c>
      <c r="AW634" s="13" t="s">
        <v>35</v>
      </c>
      <c r="AX634" s="13" t="s">
        <v>74</v>
      </c>
      <c r="AY634" s="157" t="s">
        <v>146</v>
      </c>
    </row>
    <row r="635" spans="2:65" s="13" customFormat="1" ht="11.25">
      <c r="B635" s="156"/>
      <c r="D635" s="150" t="s">
        <v>157</v>
      </c>
      <c r="E635" s="157" t="s">
        <v>19</v>
      </c>
      <c r="F635" s="158" t="s">
        <v>703</v>
      </c>
      <c r="H635" s="159">
        <v>2.1</v>
      </c>
      <c r="I635" s="160"/>
      <c r="L635" s="156"/>
      <c r="M635" s="161"/>
      <c r="T635" s="162"/>
      <c r="AT635" s="157" t="s">
        <v>157</v>
      </c>
      <c r="AU635" s="157" t="s">
        <v>83</v>
      </c>
      <c r="AV635" s="13" t="s">
        <v>83</v>
      </c>
      <c r="AW635" s="13" t="s">
        <v>35</v>
      </c>
      <c r="AX635" s="13" t="s">
        <v>74</v>
      </c>
      <c r="AY635" s="157" t="s">
        <v>146</v>
      </c>
    </row>
    <row r="636" spans="2:65" s="13" customFormat="1" ht="11.25">
      <c r="B636" s="156"/>
      <c r="D636" s="150" t="s">
        <v>157</v>
      </c>
      <c r="E636" s="157" t="s">
        <v>19</v>
      </c>
      <c r="F636" s="158" t="s">
        <v>704</v>
      </c>
      <c r="H636" s="159">
        <v>2.0699999999999998</v>
      </c>
      <c r="I636" s="160"/>
      <c r="L636" s="156"/>
      <c r="M636" s="161"/>
      <c r="T636" s="162"/>
      <c r="AT636" s="157" t="s">
        <v>157</v>
      </c>
      <c r="AU636" s="157" t="s">
        <v>83</v>
      </c>
      <c r="AV636" s="13" t="s">
        <v>83</v>
      </c>
      <c r="AW636" s="13" t="s">
        <v>35</v>
      </c>
      <c r="AX636" s="13" t="s">
        <v>74</v>
      </c>
      <c r="AY636" s="157" t="s">
        <v>146</v>
      </c>
    </row>
    <row r="637" spans="2:65" s="13" customFormat="1" ht="11.25">
      <c r="B637" s="156"/>
      <c r="D637" s="150" t="s">
        <v>157</v>
      </c>
      <c r="E637" s="157" t="s">
        <v>19</v>
      </c>
      <c r="F637" s="158" t="s">
        <v>707</v>
      </c>
      <c r="H637" s="159">
        <v>4.2</v>
      </c>
      <c r="I637" s="160"/>
      <c r="L637" s="156"/>
      <c r="M637" s="161"/>
      <c r="T637" s="162"/>
      <c r="AT637" s="157" t="s">
        <v>157</v>
      </c>
      <c r="AU637" s="157" t="s">
        <v>83</v>
      </c>
      <c r="AV637" s="13" t="s">
        <v>83</v>
      </c>
      <c r="AW637" s="13" t="s">
        <v>35</v>
      </c>
      <c r="AX637" s="13" t="s">
        <v>74</v>
      </c>
      <c r="AY637" s="157" t="s">
        <v>146</v>
      </c>
    </row>
    <row r="638" spans="2:65" s="13" customFormat="1" ht="11.25">
      <c r="B638" s="156"/>
      <c r="D638" s="150" t="s">
        <v>157</v>
      </c>
      <c r="E638" s="157" t="s">
        <v>19</v>
      </c>
      <c r="F638" s="158" t="s">
        <v>708</v>
      </c>
      <c r="H638" s="159">
        <v>6.3</v>
      </c>
      <c r="I638" s="160"/>
      <c r="L638" s="156"/>
      <c r="M638" s="161"/>
      <c r="T638" s="162"/>
      <c r="AT638" s="157" t="s">
        <v>157</v>
      </c>
      <c r="AU638" s="157" t="s">
        <v>83</v>
      </c>
      <c r="AV638" s="13" t="s">
        <v>83</v>
      </c>
      <c r="AW638" s="13" t="s">
        <v>35</v>
      </c>
      <c r="AX638" s="13" t="s">
        <v>74</v>
      </c>
      <c r="AY638" s="157" t="s">
        <v>146</v>
      </c>
    </row>
    <row r="639" spans="2:65" s="13" customFormat="1" ht="11.25">
      <c r="B639" s="156"/>
      <c r="D639" s="150" t="s">
        <v>157</v>
      </c>
      <c r="E639" s="157" t="s">
        <v>19</v>
      </c>
      <c r="F639" s="158" t="s">
        <v>709</v>
      </c>
      <c r="H639" s="159">
        <v>2.0699999999999998</v>
      </c>
      <c r="I639" s="160"/>
      <c r="L639" s="156"/>
      <c r="M639" s="161"/>
      <c r="T639" s="162"/>
      <c r="AT639" s="157" t="s">
        <v>157</v>
      </c>
      <c r="AU639" s="157" t="s">
        <v>83</v>
      </c>
      <c r="AV639" s="13" t="s">
        <v>83</v>
      </c>
      <c r="AW639" s="13" t="s">
        <v>35</v>
      </c>
      <c r="AX639" s="13" t="s">
        <v>74</v>
      </c>
      <c r="AY639" s="157" t="s">
        <v>146</v>
      </c>
    </row>
    <row r="640" spans="2:65" s="13" customFormat="1" ht="11.25">
      <c r="B640" s="156"/>
      <c r="D640" s="150" t="s">
        <v>157</v>
      </c>
      <c r="E640" s="157" t="s">
        <v>19</v>
      </c>
      <c r="F640" s="158" t="s">
        <v>710</v>
      </c>
      <c r="H640" s="159">
        <v>1.8</v>
      </c>
      <c r="I640" s="160"/>
      <c r="L640" s="156"/>
      <c r="M640" s="161"/>
      <c r="T640" s="162"/>
      <c r="AT640" s="157" t="s">
        <v>157</v>
      </c>
      <c r="AU640" s="157" t="s">
        <v>83</v>
      </c>
      <c r="AV640" s="13" t="s">
        <v>83</v>
      </c>
      <c r="AW640" s="13" t="s">
        <v>35</v>
      </c>
      <c r="AX640" s="13" t="s">
        <v>74</v>
      </c>
      <c r="AY640" s="157" t="s">
        <v>146</v>
      </c>
    </row>
    <row r="641" spans="2:65" s="13" customFormat="1" ht="11.25">
      <c r="B641" s="156"/>
      <c r="D641" s="150" t="s">
        <v>157</v>
      </c>
      <c r="E641" s="157" t="s">
        <v>19</v>
      </c>
      <c r="F641" s="158" t="s">
        <v>711</v>
      </c>
      <c r="H641" s="159">
        <v>2.16</v>
      </c>
      <c r="I641" s="160"/>
      <c r="L641" s="156"/>
      <c r="M641" s="161"/>
      <c r="T641" s="162"/>
      <c r="AT641" s="157" t="s">
        <v>157</v>
      </c>
      <c r="AU641" s="157" t="s">
        <v>83</v>
      </c>
      <c r="AV641" s="13" t="s">
        <v>83</v>
      </c>
      <c r="AW641" s="13" t="s">
        <v>35</v>
      </c>
      <c r="AX641" s="13" t="s">
        <v>74</v>
      </c>
      <c r="AY641" s="157" t="s">
        <v>146</v>
      </c>
    </row>
    <row r="642" spans="2:65" s="14" customFormat="1" ht="11.25">
      <c r="B642" s="163"/>
      <c r="D642" s="150" t="s">
        <v>157</v>
      </c>
      <c r="E642" s="164" t="s">
        <v>19</v>
      </c>
      <c r="F642" s="165" t="s">
        <v>160</v>
      </c>
      <c r="H642" s="166">
        <v>51</v>
      </c>
      <c r="I642" s="167"/>
      <c r="L642" s="163"/>
      <c r="M642" s="168"/>
      <c r="T642" s="169"/>
      <c r="AT642" s="164" t="s">
        <v>157</v>
      </c>
      <c r="AU642" s="164" t="s">
        <v>83</v>
      </c>
      <c r="AV642" s="14" t="s">
        <v>153</v>
      </c>
      <c r="AW642" s="14" t="s">
        <v>35</v>
      </c>
      <c r="AX642" s="14" t="s">
        <v>81</v>
      </c>
      <c r="AY642" s="164" t="s">
        <v>146</v>
      </c>
    </row>
    <row r="643" spans="2:65" s="1" customFormat="1" ht="24.2" customHeight="1">
      <c r="B643" s="33"/>
      <c r="C643" s="132" t="s">
        <v>1159</v>
      </c>
      <c r="D643" s="132" t="s">
        <v>148</v>
      </c>
      <c r="E643" s="133" t="s">
        <v>1160</v>
      </c>
      <c r="F643" s="134" t="s">
        <v>1161</v>
      </c>
      <c r="G643" s="135" t="s">
        <v>214</v>
      </c>
      <c r="H643" s="136">
        <v>275.95</v>
      </c>
      <c r="I643" s="137"/>
      <c r="J643" s="138">
        <f>ROUND(I643*H643,2)</f>
        <v>0</v>
      </c>
      <c r="K643" s="134" t="s">
        <v>152</v>
      </c>
      <c r="L643" s="33"/>
      <c r="M643" s="139" t="s">
        <v>19</v>
      </c>
      <c r="N643" s="140" t="s">
        <v>45</v>
      </c>
      <c r="P643" s="141">
        <f>O643*H643</f>
        <v>0</v>
      </c>
      <c r="Q643" s="141">
        <v>6.0000000000000001E-3</v>
      </c>
      <c r="R643" s="141">
        <f>Q643*H643</f>
        <v>1.6556999999999999</v>
      </c>
      <c r="S643" s="141">
        <v>0</v>
      </c>
      <c r="T643" s="142">
        <f>S643*H643</f>
        <v>0</v>
      </c>
      <c r="AR643" s="143" t="s">
        <v>258</v>
      </c>
      <c r="AT643" s="143" t="s">
        <v>148</v>
      </c>
      <c r="AU643" s="143" t="s">
        <v>83</v>
      </c>
      <c r="AY643" s="18" t="s">
        <v>146</v>
      </c>
      <c r="BE643" s="144">
        <f>IF(N643="základní",J643,0)</f>
        <v>0</v>
      </c>
      <c r="BF643" s="144">
        <f>IF(N643="snížená",J643,0)</f>
        <v>0</v>
      </c>
      <c r="BG643" s="144">
        <f>IF(N643="zákl. přenesená",J643,0)</f>
        <v>0</v>
      </c>
      <c r="BH643" s="144">
        <f>IF(N643="sníž. přenesená",J643,0)</f>
        <v>0</v>
      </c>
      <c r="BI643" s="144">
        <f>IF(N643="nulová",J643,0)</f>
        <v>0</v>
      </c>
      <c r="BJ643" s="18" t="s">
        <v>81</v>
      </c>
      <c r="BK643" s="144">
        <f>ROUND(I643*H643,2)</f>
        <v>0</v>
      </c>
      <c r="BL643" s="18" t="s">
        <v>258</v>
      </c>
      <c r="BM643" s="143" t="s">
        <v>1162</v>
      </c>
    </row>
    <row r="644" spans="2:65" s="1" customFormat="1" ht="11.25">
      <c r="B644" s="33"/>
      <c r="D644" s="145" t="s">
        <v>155</v>
      </c>
      <c r="F644" s="146" t="s">
        <v>1163</v>
      </c>
      <c r="I644" s="147"/>
      <c r="L644" s="33"/>
      <c r="M644" s="148"/>
      <c r="T644" s="54"/>
      <c r="AT644" s="18" t="s">
        <v>155</v>
      </c>
      <c r="AU644" s="18" t="s">
        <v>83</v>
      </c>
    </row>
    <row r="645" spans="2:65" s="12" customFormat="1" ht="11.25">
      <c r="B645" s="149"/>
      <c r="D645" s="150" t="s">
        <v>157</v>
      </c>
      <c r="E645" s="151" t="s">
        <v>19</v>
      </c>
      <c r="F645" s="152" t="s">
        <v>639</v>
      </c>
      <c r="H645" s="151" t="s">
        <v>19</v>
      </c>
      <c r="I645" s="153"/>
      <c r="L645" s="149"/>
      <c r="M645" s="154"/>
      <c r="T645" s="155"/>
      <c r="AT645" s="151" t="s">
        <v>157</v>
      </c>
      <c r="AU645" s="151" t="s">
        <v>83</v>
      </c>
      <c r="AV645" s="12" t="s">
        <v>81</v>
      </c>
      <c r="AW645" s="12" t="s">
        <v>35</v>
      </c>
      <c r="AX645" s="12" t="s">
        <v>74</v>
      </c>
      <c r="AY645" s="151" t="s">
        <v>146</v>
      </c>
    </row>
    <row r="646" spans="2:65" s="13" customFormat="1" ht="11.25">
      <c r="B646" s="156"/>
      <c r="D646" s="150" t="s">
        <v>157</v>
      </c>
      <c r="E646" s="157" t="s">
        <v>19</v>
      </c>
      <c r="F646" s="158" t="s">
        <v>217</v>
      </c>
      <c r="H646" s="159">
        <v>2.11</v>
      </c>
      <c r="I646" s="160"/>
      <c r="L646" s="156"/>
      <c r="M646" s="161"/>
      <c r="T646" s="162"/>
      <c r="AT646" s="157" t="s">
        <v>157</v>
      </c>
      <c r="AU646" s="157" t="s">
        <v>83</v>
      </c>
      <c r="AV646" s="13" t="s">
        <v>83</v>
      </c>
      <c r="AW646" s="13" t="s">
        <v>35</v>
      </c>
      <c r="AX646" s="13" t="s">
        <v>74</v>
      </c>
      <c r="AY646" s="157" t="s">
        <v>146</v>
      </c>
    </row>
    <row r="647" spans="2:65" s="13" customFormat="1" ht="11.25">
      <c r="B647" s="156"/>
      <c r="D647" s="150" t="s">
        <v>157</v>
      </c>
      <c r="E647" s="157" t="s">
        <v>19</v>
      </c>
      <c r="F647" s="158" t="s">
        <v>1164</v>
      </c>
      <c r="H647" s="159">
        <v>56.16</v>
      </c>
      <c r="I647" s="160"/>
      <c r="L647" s="156"/>
      <c r="M647" s="161"/>
      <c r="T647" s="162"/>
      <c r="AT647" s="157" t="s">
        <v>157</v>
      </c>
      <c r="AU647" s="157" t="s">
        <v>83</v>
      </c>
      <c r="AV647" s="13" t="s">
        <v>83</v>
      </c>
      <c r="AW647" s="13" t="s">
        <v>35</v>
      </c>
      <c r="AX647" s="13" t="s">
        <v>74</v>
      </c>
      <c r="AY647" s="157" t="s">
        <v>146</v>
      </c>
    </row>
    <row r="648" spans="2:65" s="13" customFormat="1" ht="11.25">
      <c r="B648" s="156"/>
      <c r="D648" s="150" t="s">
        <v>157</v>
      </c>
      <c r="E648" s="157" t="s">
        <v>19</v>
      </c>
      <c r="F648" s="158" t="s">
        <v>1165</v>
      </c>
      <c r="H648" s="159">
        <v>3.26</v>
      </c>
      <c r="I648" s="160"/>
      <c r="L648" s="156"/>
      <c r="M648" s="161"/>
      <c r="T648" s="162"/>
      <c r="AT648" s="157" t="s">
        <v>157</v>
      </c>
      <c r="AU648" s="157" t="s">
        <v>83</v>
      </c>
      <c r="AV648" s="13" t="s">
        <v>83</v>
      </c>
      <c r="AW648" s="13" t="s">
        <v>35</v>
      </c>
      <c r="AX648" s="13" t="s">
        <v>74</v>
      </c>
      <c r="AY648" s="157" t="s">
        <v>146</v>
      </c>
    </row>
    <row r="649" spans="2:65" s="13" customFormat="1" ht="11.25">
      <c r="B649" s="156"/>
      <c r="D649" s="150" t="s">
        <v>157</v>
      </c>
      <c r="E649" s="157" t="s">
        <v>19</v>
      </c>
      <c r="F649" s="158" t="s">
        <v>695</v>
      </c>
      <c r="H649" s="159">
        <v>2.38</v>
      </c>
      <c r="I649" s="160"/>
      <c r="L649" s="156"/>
      <c r="M649" s="161"/>
      <c r="T649" s="162"/>
      <c r="AT649" s="157" t="s">
        <v>157</v>
      </c>
      <c r="AU649" s="157" t="s">
        <v>83</v>
      </c>
      <c r="AV649" s="13" t="s">
        <v>83</v>
      </c>
      <c r="AW649" s="13" t="s">
        <v>35</v>
      </c>
      <c r="AX649" s="13" t="s">
        <v>74</v>
      </c>
      <c r="AY649" s="157" t="s">
        <v>146</v>
      </c>
    </row>
    <row r="650" spans="2:65" s="13" customFormat="1" ht="11.25">
      <c r="B650" s="156"/>
      <c r="D650" s="150" t="s">
        <v>157</v>
      </c>
      <c r="E650" s="157" t="s">
        <v>19</v>
      </c>
      <c r="F650" s="158" t="s">
        <v>696</v>
      </c>
      <c r="H650" s="159">
        <v>4.67</v>
      </c>
      <c r="I650" s="160"/>
      <c r="L650" s="156"/>
      <c r="M650" s="161"/>
      <c r="T650" s="162"/>
      <c r="AT650" s="157" t="s">
        <v>157</v>
      </c>
      <c r="AU650" s="157" t="s">
        <v>83</v>
      </c>
      <c r="AV650" s="13" t="s">
        <v>83</v>
      </c>
      <c r="AW650" s="13" t="s">
        <v>35</v>
      </c>
      <c r="AX650" s="13" t="s">
        <v>74</v>
      </c>
      <c r="AY650" s="157" t="s">
        <v>146</v>
      </c>
    </row>
    <row r="651" spans="2:65" s="13" customFormat="1" ht="11.25">
      <c r="B651" s="156"/>
      <c r="D651" s="150" t="s">
        <v>157</v>
      </c>
      <c r="E651" s="157" t="s">
        <v>19</v>
      </c>
      <c r="F651" s="158" t="s">
        <v>697</v>
      </c>
      <c r="H651" s="159">
        <v>2.19</v>
      </c>
      <c r="I651" s="160"/>
      <c r="L651" s="156"/>
      <c r="M651" s="161"/>
      <c r="T651" s="162"/>
      <c r="AT651" s="157" t="s">
        <v>157</v>
      </c>
      <c r="AU651" s="157" t="s">
        <v>83</v>
      </c>
      <c r="AV651" s="13" t="s">
        <v>83</v>
      </c>
      <c r="AW651" s="13" t="s">
        <v>35</v>
      </c>
      <c r="AX651" s="13" t="s">
        <v>74</v>
      </c>
      <c r="AY651" s="157" t="s">
        <v>146</v>
      </c>
    </row>
    <row r="652" spans="2:65" s="13" customFormat="1" ht="11.25">
      <c r="B652" s="156"/>
      <c r="D652" s="150" t="s">
        <v>157</v>
      </c>
      <c r="E652" s="157" t="s">
        <v>19</v>
      </c>
      <c r="F652" s="158" t="s">
        <v>698</v>
      </c>
      <c r="H652" s="159">
        <v>8.1999999999999993</v>
      </c>
      <c r="I652" s="160"/>
      <c r="L652" s="156"/>
      <c r="M652" s="161"/>
      <c r="T652" s="162"/>
      <c r="AT652" s="157" t="s">
        <v>157</v>
      </c>
      <c r="AU652" s="157" t="s">
        <v>83</v>
      </c>
      <c r="AV652" s="13" t="s">
        <v>83</v>
      </c>
      <c r="AW652" s="13" t="s">
        <v>35</v>
      </c>
      <c r="AX652" s="13" t="s">
        <v>74</v>
      </c>
      <c r="AY652" s="157" t="s">
        <v>146</v>
      </c>
    </row>
    <row r="653" spans="2:65" s="13" customFormat="1" ht="11.25">
      <c r="B653" s="156"/>
      <c r="D653" s="150" t="s">
        <v>157</v>
      </c>
      <c r="E653" s="157" t="s">
        <v>19</v>
      </c>
      <c r="F653" s="158" t="s">
        <v>1166</v>
      </c>
      <c r="H653" s="159">
        <v>19.41</v>
      </c>
      <c r="I653" s="160"/>
      <c r="L653" s="156"/>
      <c r="M653" s="161"/>
      <c r="T653" s="162"/>
      <c r="AT653" s="157" t="s">
        <v>157</v>
      </c>
      <c r="AU653" s="157" t="s">
        <v>83</v>
      </c>
      <c r="AV653" s="13" t="s">
        <v>83</v>
      </c>
      <c r="AW653" s="13" t="s">
        <v>35</v>
      </c>
      <c r="AX653" s="13" t="s">
        <v>74</v>
      </c>
      <c r="AY653" s="157" t="s">
        <v>146</v>
      </c>
    </row>
    <row r="654" spans="2:65" s="13" customFormat="1" ht="11.25">
      <c r="B654" s="156"/>
      <c r="D654" s="150" t="s">
        <v>157</v>
      </c>
      <c r="E654" s="157" t="s">
        <v>19</v>
      </c>
      <c r="F654" s="158" t="s">
        <v>1167</v>
      </c>
      <c r="H654" s="159">
        <v>17.350000000000001</v>
      </c>
      <c r="I654" s="160"/>
      <c r="L654" s="156"/>
      <c r="M654" s="161"/>
      <c r="T654" s="162"/>
      <c r="AT654" s="157" t="s">
        <v>157</v>
      </c>
      <c r="AU654" s="157" t="s">
        <v>83</v>
      </c>
      <c r="AV654" s="13" t="s">
        <v>83</v>
      </c>
      <c r="AW654" s="13" t="s">
        <v>35</v>
      </c>
      <c r="AX654" s="13" t="s">
        <v>74</v>
      </c>
      <c r="AY654" s="157" t="s">
        <v>146</v>
      </c>
    </row>
    <row r="655" spans="2:65" s="13" customFormat="1" ht="11.25">
      <c r="B655" s="156"/>
      <c r="D655" s="150" t="s">
        <v>157</v>
      </c>
      <c r="E655" s="157" t="s">
        <v>19</v>
      </c>
      <c r="F655" s="158" t="s">
        <v>701</v>
      </c>
      <c r="H655" s="159">
        <v>11.11</v>
      </c>
      <c r="I655" s="160"/>
      <c r="L655" s="156"/>
      <c r="M655" s="161"/>
      <c r="T655" s="162"/>
      <c r="AT655" s="157" t="s">
        <v>157</v>
      </c>
      <c r="AU655" s="157" t="s">
        <v>83</v>
      </c>
      <c r="AV655" s="13" t="s">
        <v>83</v>
      </c>
      <c r="AW655" s="13" t="s">
        <v>35</v>
      </c>
      <c r="AX655" s="13" t="s">
        <v>74</v>
      </c>
      <c r="AY655" s="157" t="s">
        <v>146</v>
      </c>
    </row>
    <row r="656" spans="2:65" s="13" customFormat="1" ht="11.25">
      <c r="B656" s="156"/>
      <c r="D656" s="150" t="s">
        <v>157</v>
      </c>
      <c r="E656" s="157" t="s">
        <v>19</v>
      </c>
      <c r="F656" s="158" t="s">
        <v>702</v>
      </c>
      <c r="H656" s="159">
        <v>1.75</v>
      </c>
      <c r="I656" s="160"/>
      <c r="L656" s="156"/>
      <c r="M656" s="161"/>
      <c r="T656" s="162"/>
      <c r="AT656" s="157" t="s">
        <v>157</v>
      </c>
      <c r="AU656" s="157" t="s">
        <v>83</v>
      </c>
      <c r="AV656" s="13" t="s">
        <v>83</v>
      </c>
      <c r="AW656" s="13" t="s">
        <v>35</v>
      </c>
      <c r="AX656" s="13" t="s">
        <v>74</v>
      </c>
      <c r="AY656" s="157" t="s">
        <v>146</v>
      </c>
    </row>
    <row r="657" spans="2:65" s="13" customFormat="1" ht="11.25">
      <c r="B657" s="156"/>
      <c r="D657" s="150" t="s">
        <v>157</v>
      </c>
      <c r="E657" s="157" t="s">
        <v>19</v>
      </c>
      <c r="F657" s="158" t="s">
        <v>703</v>
      </c>
      <c r="H657" s="159">
        <v>2.1</v>
      </c>
      <c r="I657" s="160"/>
      <c r="L657" s="156"/>
      <c r="M657" s="161"/>
      <c r="T657" s="162"/>
      <c r="AT657" s="157" t="s">
        <v>157</v>
      </c>
      <c r="AU657" s="157" t="s">
        <v>83</v>
      </c>
      <c r="AV657" s="13" t="s">
        <v>83</v>
      </c>
      <c r="AW657" s="13" t="s">
        <v>35</v>
      </c>
      <c r="AX657" s="13" t="s">
        <v>74</v>
      </c>
      <c r="AY657" s="157" t="s">
        <v>146</v>
      </c>
    </row>
    <row r="658" spans="2:65" s="13" customFormat="1" ht="11.25">
      <c r="B658" s="156"/>
      <c r="D658" s="150" t="s">
        <v>157</v>
      </c>
      <c r="E658" s="157" t="s">
        <v>19</v>
      </c>
      <c r="F658" s="158" t="s">
        <v>704</v>
      </c>
      <c r="H658" s="159">
        <v>2.0699999999999998</v>
      </c>
      <c r="I658" s="160"/>
      <c r="L658" s="156"/>
      <c r="M658" s="161"/>
      <c r="T658" s="162"/>
      <c r="AT658" s="157" t="s">
        <v>157</v>
      </c>
      <c r="AU658" s="157" t="s">
        <v>83</v>
      </c>
      <c r="AV658" s="13" t="s">
        <v>83</v>
      </c>
      <c r="AW658" s="13" t="s">
        <v>35</v>
      </c>
      <c r="AX658" s="13" t="s">
        <v>74</v>
      </c>
      <c r="AY658" s="157" t="s">
        <v>146</v>
      </c>
    </row>
    <row r="659" spans="2:65" s="13" customFormat="1" ht="11.25">
      <c r="B659" s="156"/>
      <c r="D659" s="150" t="s">
        <v>157</v>
      </c>
      <c r="E659" s="157" t="s">
        <v>19</v>
      </c>
      <c r="F659" s="158" t="s">
        <v>705</v>
      </c>
      <c r="H659" s="159">
        <v>19.100000000000001</v>
      </c>
      <c r="I659" s="160"/>
      <c r="L659" s="156"/>
      <c r="M659" s="161"/>
      <c r="T659" s="162"/>
      <c r="AT659" s="157" t="s">
        <v>157</v>
      </c>
      <c r="AU659" s="157" t="s">
        <v>83</v>
      </c>
      <c r="AV659" s="13" t="s">
        <v>83</v>
      </c>
      <c r="AW659" s="13" t="s">
        <v>35</v>
      </c>
      <c r="AX659" s="13" t="s">
        <v>74</v>
      </c>
      <c r="AY659" s="157" t="s">
        <v>146</v>
      </c>
    </row>
    <row r="660" spans="2:65" s="13" customFormat="1" ht="11.25">
      <c r="B660" s="156"/>
      <c r="D660" s="150" t="s">
        <v>157</v>
      </c>
      <c r="E660" s="157" t="s">
        <v>19</v>
      </c>
      <c r="F660" s="158" t="s">
        <v>706</v>
      </c>
      <c r="H660" s="159">
        <v>19.100000000000001</v>
      </c>
      <c r="I660" s="160"/>
      <c r="L660" s="156"/>
      <c r="M660" s="161"/>
      <c r="T660" s="162"/>
      <c r="AT660" s="157" t="s">
        <v>157</v>
      </c>
      <c r="AU660" s="157" t="s">
        <v>83</v>
      </c>
      <c r="AV660" s="13" t="s">
        <v>83</v>
      </c>
      <c r="AW660" s="13" t="s">
        <v>35</v>
      </c>
      <c r="AX660" s="13" t="s">
        <v>74</v>
      </c>
      <c r="AY660" s="157" t="s">
        <v>146</v>
      </c>
    </row>
    <row r="661" spans="2:65" s="13" customFormat="1" ht="11.25">
      <c r="B661" s="156"/>
      <c r="D661" s="150" t="s">
        <v>157</v>
      </c>
      <c r="E661" s="157" t="s">
        <v>19</v>
      </c>
      <c r="F661" s="158" t="s">
        <v>707</v>
      </c>
      <c r="H661" s="159">
        <v>4.2</v>
      </c>
      <c r="I661" s="160"/>
      <c r="L661" s="156"/>
      <c r="M661" s="161"/>
      <c r="T661" s="162"/>
      <c r="AT661" s="157" t="s">
        <v>157</v>
      </c>
      <c r="AU661" s="157" t="s">
        <v>83</v>
      </c>
      <c r="AV661" s="13" t="s">
        <v>83</v>
      </c>
      <c r="AW661" s="13" t="s">
        <v>35</v>
      </c>
      <c r="AX661" s="13" t="s">
        <v>74</v>
      </c>
      <c r="AY661" s="157" t="s">
        <v>146</v>
      </c>
    </row>
    <row r="662" spans="2:65" s="13" customFormat="1" ht="11.25">
      <c r="B662" s="156"/>
      <c r="D662" s="150" t="s">
        <v>157</v>
      </c>
      <c r="E662" s="157" t="s">
        <v>19</v>
      </c>
      <c r="F662" s="158" t="s">
        <v>708</v>
      </c>
      <c r="H662" s="159">
        <v>6.3</v>
      </c>
      <c r="I662" s="160"/>
      <c r="L662" s="156"/>
      <c r="M662" s="161"/>
      <c r="T662" s="162"/>
      <c r="AT662" s="157" t="s">
        <v>157</v>
      </c>
      <c r="AU662" s="157" t="s">
        <v>83</v>
      </c>
      <c r="AV662" s="13" t="s">
        <v>83</v>
      </c>
      <c r="AW662" s="13" t="s">
        <v>35</v>
      </c>
      <c r="AX662" s="13" t="s">
        <v>74</v>
      </c>
      <c r="AY662" s="157" t="s">
        <v>146</v>
      </c>
    </row>
    <row r="663" spans="2:65" s="13" customFormat="1" ht="11.25">
      <c r="B663" s="156"/>
      <c r="D663" s="150" t="s">
        <v>157</v>
      </c>
      <c r="E663" s="157" t="s">
        <v>19</v>
      </c>
      <c r="F663" s="158" t="s">
        <v>709</v>
      </c>
      <c r="H663" s="159">
        <v>2.0699999999999998</v>
      </c>
      <c r="I663" s="160"/>
      <c r="L663" s="156"/>
      <c r="M663" s="161"/>
      <c r="T663" s="162"/>
      <c r="AT663" s="157" t="s">
        <v>157</v>
      </c>
      <c r="AU663" s="157" t="s">
        <v>83</v>
      </c>
      <c r="AV663" s="13" t="s">
        <v>83</v>
      </c>
      <c r="AW663" s="13" t="s">
        <v>35</v>
      </c>
      <c r="AX663" s="13" t="s">
        <v>74</v>
      </c>
      <c r="AY663" s="157" t="s">
        <v>146</v>
      </c>
    </row>
    <row r="664" spans="2:65" s="13" customFormat="1" ht="11.25">
      <c r="B664" s="156"/>
      <c r="D664" s="150" t="s">
        <v>157</v>
      </c>
      <c r="E664" s="157" t="s">
        <v>19</v>
      </c>
      <c r="F664" s="158" t="s">
        <v>710</v>
      </c>
      <c r="H664" s="159">
        <v>1.8</v>
      </c>
      <c r="I664" s="160"/>
      <c r="L664" s="156"/>
      <c r="M664" s="161"/>
      <c r="T664" s="162"/>
      <c r="AT664" s="157" t="s">
        <v>157</v>
      </c>
      <c r="AU664" s="157" t="s">
        <v>83</v>
      </c>
      <c r="AV664" s="13" t="s">
        <v>83</v>
      </c>
      <c r="AW664" s="13" t="s">
        <v>35</v>
      </c>
      <c r="AX664" s="13" t="s">
        <v>74</v>
      </c>
      <c r="AY664" s="157" t="s">
        <v>146</v>
      </c>
    </row>
    <row r="665" spans="2:65" s="13" customFormat="1" ht="11.25">
      <c r="B665" s="156"/>
      <c r="D665" s="150" t="s">
        <v>157</v>
      </c>
      <c r="E665" s="157" t="s">
        <v>19</v>
      </c>
      <c r="F665" s="158" t="s">
        <v>711</v>
      </c>
      <c r="H665" s="159">
        <v>2.16</v>
      </c>
      <c r="I665" s="160"/>
      <c r="L665" s="156"/>
      <c r="M665" s="161"/>
      <c r="T665" s="162"/>
      <c r="AT665" s="157" t="s">
        <v>157</v>
      </c>
      <c r="AU665" s="157" t="s">
        <v>83</v>
      </c>
      <c r="AV665" s="13" t="s">
        <v>83</v>
      </c>
      <c r="AW665" s="13" t="s">
        <v>35</v>
      </c>
      <c r="AX665" s="13" t="s">
        <v>74</v>
      </c>
      <c r="AY665" s="157" t="s">
        <v>146</v>
      </c>
    </row>
    <row r="666" spans="2:65" s="13" customFormat="1" ht="11.25">
      <c r="B666" s="156"/>
      <c r="D666" s="150" t="s">
        <v>157</v>
      </c>
      <c r="E666" s="157" t="s">
        <v>19</v>
      </c>
      <c r="F666" s="158" t="s">
        <v>1168</v>
      </c>
      <c r="H666" s="159">
        <v>24.41</v>
      </c>
      <c r="I666" s="160"/>
      <c r="L666" s="156"/>
      <c r="M666" s="161"/>
      <c r="T666" s="162"/>
      <c r="AT666" s="157" t="s">
        <v>157</v>
      </c>
      <c r="AU666" s="157" t="s">
        <v>83</v>
      </c>
      <c r="AV666" s="13" t="s">
        <v>83</v>
      </c>
      <c r="AW666" s="13" t="s">
        <v>35</v>
      </c>
      <c r="AX666" s="13" t="s">
        <v>74</v>
      </c>
      <c r="AY666" s="157" t="s">
        <v>146</v>
      </c>
    </row>
    <row r="667" spans="2:65" s="13" customFormat="1" ht="11.25">
      <c r="B667" s="156"/>
      <c r="D667" s="150" t="s">
        <v>157</v>
      </c>
      <c r="E667" s="157" t="s">
        <v>19</v>
      </c>
      <c r="F667" s="158" t="s">
        <v>1169</v>
      </c>
      <c r="H667" s="159">
        <v>24.85</v>
      </c>
      <c r="I667" s="160"/>
      <c r="L667" s="156"/>
      <c r="M667" s="161"/>
      <c r="T667" s="162"/>
      <c r="AT667" s="157" t="s">
        <v>157</v>
      </c>
      <c r="AU667" s="157" t="s">
        <v>83</v>
      </c>
      <c r="AV667" s="13" t="s">
        <v>83</v>
      </c>
      <c r="AW667" s="13" t="s">
        <v>35</v>
      </c>
      <c r="AX667" s="13" t="s">
        <v>74</v>
      </c>
      <c r="AY667" s="157" t="s">
        <v>146</v>
      </c>
    </row>
    <row r="668" spans="2:65" s="13" customFormat="1" ht="11.25">
      <c r="B668" s="156"/>
      <c r="D668" s="150" t="s">
        <v>157</v>
      </c>
      <c r="E668" s="157" t="s">
        <v>19</v>
      </c>
      <c r="F668" s="158" t="s">
        <v>1170</v>
      </c>
      <c r="H668" s="159">
        <v>39.200000000000003</v>
      </c>
      <c r="I668" s="160"/>
      <c r="L668" s="156"/>
      <c r="M668" s="161"/>
      <c r="T668" s="162"/>
      <c r="AT668" s="157" t="s">
        <v>157</v>
      </c>
      <c r="AU668" s="157" t="s">
        <v>83</v>
      </c>
      <c r="AV668" s="13" t="s">
        <v>83</v>
      </c>
      <c r="AW668" s="13" t="s">
        <v>35</v>
      </c>
      <c r="AX668" s="13" t="s">
        <v>74</v>
      </c>
      <c r="AY668" s="157" t="s">
        <v>146</v>
      </c>
    </row>
    <row r="669" spans="2:65" s="14" customFormat="1" ht="11.25">
      <c r="B669" s="163"/>
      <c r="D669" s="150" t="s">
        <v>157</v>
      </c>
      <c r="E669" s="164" t="s">
        <v>19</v>
      </c>
      <c r="F669" s="165" t="s">
        <v>160</v>
      </c>
      <c r="H669" s="166">
        <v>275.95</v>
      </c>
      <c r="I669" s="167"/>
      <c r="L669" s="163"/>
      <c r="M669" s="168"/>
      <c r="T669" s="169"/>
      <c r="AT669" s="164" t="s">
        <v>157</v>
      </c>
      <c r="AU669" s="164" t="s">
        <v>83</v>
      </c>
      <c r="AV669" s="14" t="s">
        <v>153</v>
      </c>
      <c r="AW669" s="14" t="s">
        <v>35</v>
      </c>
      <c r="AX669" s="14" t="s">
        <v>81</v>
      </c>
      <c r="AY669" s="164" t="s">
        <v>146</v>
      </c>
    </row>
    <row r="670" spans="2:65" s="1" customFormat="1" ht="16.5" customHeight="1">
      <c r="B670" s="33"/>
      <c r="C670" s="181" t="s">
        <v>1171</v>
      </c>
      <c r="D670" s="181" t="s">
        <v>844</v>
      </c>
      <c r="E670" s="182" t="s">
        <v>1172</v>
      </c>
      <c r="F670" s="183" t="s">
        <v>1173</v>
      </c>
      <c r="G670" s="184" t="s">
        <v>214</v>
      </c>
      <c r="H670" s="185">
        <v>303.54500000000002</v>
      </c>
      <c r="I670" s="186"/>
      <c r="J670" s="187">
        <f>ROUND(I670*H670,2)</f>
        <v>0</v>
      </c>
      <c r="K670" s="183" t="s">
        <v>19</v>
      </c>
      <c r="L670" s="188"/>
      <c r="M670" s="189" t="s">
        <v>19</v>
      </c>
      <c r="N670" s="190" t="s">
        <v>45</v>
      </c>
      <c r="P670" s="141">
        <f>O670*H670</f>
        <v>0</v>
      </c>
      <c r="Q670" s="141">
        <v>2.1999999999999999E-2</v>
      </c>
      <c r="R670" s="141">
        <f>Q670*H670</f>
        <v>6.6779900000000003</v>
      </c>
      <c r="S670" s="141">
        <v>0</v>
      </c>
      <c r="T670" s="142">
        <f>S670*H670</f>
        <v>0</v>
      </c>
      <c r="AR670" s="143" t="s">
        <v>430</v>
      </c>
      <c r="AT670" s="143" t="s">
        <v>844</v>
      </c>
      <c r="AU670" s="143" t="s">
        <v>83</v>
      </c>
      <c r="AY670" s="18" t="s">
        <v>146</v>
      </c>
      <c r="BE670" s="144">
        <f>IF(N670="základní",J670,0)</f>
        <v>0</v>
      </c>
      <c r="BF670" s="144">
        <f>IF(N670="snížená",J670,0)</f>
        <v>0</v>
      </c>
      <c r="BG670" s="144">
        <f>IF(N670="zákl. přenesená",J670,0)</f>
        <v>0</v>
      </c>
      <c r="BH670" s="144">
        <f>IF(N670="sníž. přenesená",J670,0)</f>
        <v>0</v>
      </c>
      <c r="BI670" s="144">
        <f>IF(N670="nulová",J670,0)</f>
        <v>0</v>
      </c>
      <c r="BJ670" s="18" t="s">
        <v>81</v>
      </c>
      <c r="BK670" s="144">
        <f>ROUND(I670*H670,2)</f>
        <v>0</v>
      </c>
      <c r="BL670" s="18" t="s">
        <v>258</v>
      </c>
      <c r="BM670" s="143" t="s">
        <v>1174</v>
      </c>
    </row>
    <row r="671" spans="2:65" s="13" customFormat="1" ht="11.25">
      <c r="B671" s="156"/>
      <c r="D671" s="150" t="s">
        <v>157</v>
      </c>
      <c r="F671" s="158" t="s">
        <v>1175</v>
      </c>
      <c r="H671" s="159">
        <v>303.54500000000002</v>
      </c>
      <c r="I671" s="160"/>
      <c r="L671" s="156"/>
      <c r="M671" s="161"/>
      <c r="T671" s="162"/>
      <c r="AT671" s="157" t="s">
        <v>157</v>
      </c>
      <c r="AU671" s="157" t="s">
        <v>83</v>
      </c>
      <c r="AV671" s="13" t="s">
        <v>83</v>
      </c>
      <c r="AW671" s="13" t="s">
        <v>4</v>
      </c>
      <c r="AX671" s="13" t="s">
        <v>81</v>
      </c>
      <c r="AY671" s="157" t="s">
        <v>146</v>
      </c>
    </row>
    <row r="672" spans="2:65" s="1" customFormat="1" ht="24.2" customHeight="1">
      <c r="B672" s="33"/>
      <c r="C672" s="132" t="s">
        <v>1176</v>
      </c>
      <c r="D672" s="132" t="s">
        <v>148</v>
      </c>
      <c r="E672" s="133" t="s">
        <v>1177</v>
      </c>
      <c r="F672" s="134" t="s">
        <v>1178</v>
      </c>
      <c r="G672" s="135" t="s">
        <v>229</v>
      </c>
      <c r="H672" s="136">
        <v>196.96</v>
      </c>
      <c r="I672" s="137"/>
      <c r="J672" s="138">
        <f>ROUND(I672*H672,2)</f>
        <v>0</v>
      </c>
      <c r="K672" s="134" t="s">
        <v>152</v>
      </c>
      <c r="L672" s="33"/>
      <c r="M672" s="139" t="s">
        <v>19</v>
      </c>
      <c r="N672" s="140" t="s">
        <v>45</v>
      </c>
      <c r="P672" s="141">
        <f>O672*H672</f>
        <v>0</v>
      </c>
      <c r="Q672" s="141">
        <v>4.2999999999999999E-4</v>
      </c>
      <c r="R672" s="141">
        <f>Q672*H672</f>
        <v>8.4692799999999999E-2</v>
      </c>
      <c r="S672" s="141">
        <v>0</v>
      </c>
      <c r="T672" s="142">
        <f>S672*H672</f>
        <v>0</v>
      </c>
      <c r="AR672" s="143" t="s">
        <v>258</v>
      </c>
      <c r="AT672" s="143" t="s">
        <v>148</v>
      </c>
      <c r="AU672" s="143" t="s">
        <v>83</v>
      </c>
      <c r="AY672" s="18" t="s">
        <v>146</v>
      </c>
      <c r="BE672" s="144">
        <f>IF(N672="základní",J672,0)</f>
        <v>0</v>
      </c>
      <c r="BF672" s="144">
        <f>IF(N672="snížená",J672,0)</f>
        <v>0</v>
      </c>
      <c r="BG672" s="144">
        <f>IF(N672="zákl. přenesená",J672,0)</f>
        <v>0</v>
      </c>
      <c r="BH672" s="144">
        <f>IF(N672="sníž. přenesená",J672,0)</f>
        <v>0</v>
      </c>
      <c r="BI672" s="144">
        <f>IF(N672="nulová",J672,0)</f>
        <v>0</v>
      </c>
      <c r="BJ672" s="18" t="s">
        <v>81</v>
      </c>
      <c r="BK672" s="144">
        <f>ROUND(I672*H672,2)</f>
        <v>0</v>
      </c>
      <c r="BL672" s="18" t="s">
        <v>258</v>
      </c>
      <c r="BM672" s="143" t="s">
        <v>1179</v>
      </c>
    </row>
    <row r="673" spans="2:65" s="1" customFormat="1" ht="11.25">
      <c r="B673" s="33"/>
      <c r="D673" s="145" t="s">
        <v>155</v>
      </c>
      <c r="F673" s="146" t="s">
        <v>1180</v>
      </c>
      <c r="I673" s="147"/>
      <c r="L673" s="33"/>
      <c r="M673" s="148"/>
      <c r="T673" s="54"/>
      <c r="AT673" s="18" t="s">
        <v>155</v>
      </c>
      <c r="AU673" s="18" t="s">
        <v>83</v>
      </c>
    </row>
    <row r="674" spans="2:65" s="12" customFormat="1" ht="11.25">
      <c r="B674" s="149"/>
      <c r="D674" s="150" t="s">
        <v>157</v>
      </c>
      <c r="E674" s="151" t="s">
        <v>19</v>
      </c>
      <c r="F674" s="152" t="s">
        <v>639</v>
      </c>
      <c r="H674" s="151" t="s">
        <v>19</v>
      </c>
      <c r="I674" s="153"/>
      <c r="L674" s="149"/>
      <c r="M674" s="154"/>
      <c r="T674" s="155"/>
      <c r="AT674" s="151" t="s">
        <v>157</v>
      </c>
      <c r="AU674" s="151" t="s">
        <v>83</v>
      </c>
      <c r="AV674" s="12" t="s">
        <v>81</v>
      </c>
      <c r="AW674" s="12" t="s">
        <v>35</v>
      </c>
      <c r="AX674" s="12" t="s">
        <v>74</v>
      </c>
      <c r="AY674" s="151" t="s">
        <v>146</v>
      </c>
    </row>
    <row r="675" spans="2:65" s="13" customFormat="1" ht="11.25">
      <c r="B675" s="156"/>
      <c r="D675" s="150" t="s">
        <v>157</v>
      </c>
      <c r="E675" s="157" t="s">
        <v>19</v>
      </c>
      <c r="F675" s="158" t="s">
        <v>1181</v>
      </c>
      <c r="H675" s="159">
        <v>3.45</v>
      </c>
      <c r="I675" s="160"/>
      <c r="L675" s="156"/>
      <c r="M675" s="161"/>
      <c r="T675" s="162"/>
      <c r="AT675" s="157" t="s">
        <v>157</v>
      </c>
      <c r="AU675" s="157" t="s">
        <v>83</v>
      </c>
      <c r="AV675" s="13" t="s">
        <v>83</v>
      </c>
      <c r="AW675" s="13" t="s">
        <v>35</v>
      </c>
      <c r="AX675" s="13" t="s">
        <v>74</v>
      </c>
      <c r="AY675" s="157" t="s">
        <v>146</v>
      </c>
    </row>
    <row r="676" spans="2:65" s="13" customFormat="1" ht="11.25">
      <c r="B676" s="156"/>
      <c r="D676" s="150" t="s">
        <v>157</v>
      </c>
      <c r="E676" s="157" t="s">
        <v>19</v>
      </c>
      <c r="F676" s="158" t="s">
        <v>1182</v>
      </c>
      <c r="H676" s="159">
        <v>48.4</v>
      </c>
      <c r="I676" s="160"/>
      <c r="L676" s="156"/>
      <c r="M676" s="161"/>
      <c r="T676" s="162"/>
      <c r="AT676" s="157" t="s">
        <v>157</v>
      </c>
      <c r="AU676" s="157" t="s">
        <v>83</v>
      </c>
      <c r="AV676" s="13" t="s">
        <v>83</v>
      </c>
      <c r="AW676" s="13" t="s">
        <v>35</v>
      </c>
      <c r="AX676" s="13" t="s">
        <v>74</v>
      </c>
      <c r="AY676" s="157" t="s">
        <v>146</v>
      </c>
    </row>
    <row r="677" spans="2:65" s="13" customFormat="1" ht="11.25">
      <c r="B677" s="156"/>
      <c r="D677" s="150" t="s">
        <v>157</v>
      </c>
      <c r="E677" s="157" t="s">
        <v>19</v>
      </c>
      <c r="F677" s="158" t="s">
        <v>1165</v>
      </c>
      <c r="H677" s="159">
        <v>3.26</v>
      </c>
      <c r="I677" s="160"/>
      <c r="L677" s="156"/>
      <c r="M677" s="161"/>
      <c r="T677" s="162"/>
      <c r="AT677" s="157" t="s">
        <v>157</v>
      </c>
      <c r="AU677" s="157" t="s">
        <v>83</v>
      </c>
      <c r="AV677" s="13" t="s">
        <v>83</v>
      </c>
      <c r="AW677" s="13" t="s">
        <v>35</v>
      </c>
      <c r="AX677" s="13" t="s">
        <v>74</v>
      </c>
      <c r="AY677" s="157" t="s">
        <v>146</v>
      </c>
    </row>
    <row r="678" spans="2:65" s="13" customFormat="1" ht="11.25">
      <c r="B678" s="156"/>
      <c r="D678" s="150" t="s">
        <v>157</v>
      </c>
      <c r="E678" s="157" t="s">
        <v>19</v>
      </c>
      <c r="F678" s="158" t="s">
        <v>1183</v>
      </c>
      <c r="H678" s="159">
        <v>17.7</v>
      </c>
      <c r="I678" s="160"/>
      <c r="L678" s="156"/>
      <c r="M678" s="161"/>
      <c r="T678" s="162"/>
      <c r="AT678" s="157" t="s">
        <v>157</v>
      </c>
      <c r="AU678" s="157" t="s">
        <v>83</v>
      </c>
      <c r="AV678" s="13" t="s">
        <v>83</v>
      </c>
      <c r="AW678" s="13" t="s">
        <v>35</v>
      </c>
      <c r="AX678" s="13" t="s">
        <v>74</v>
      </c>
      <c r="AY678" s="157" t="s">
        <v>146</v>
      </c>
    </row>
    <row r="679" spans="2:65" s="13" customFormat="1" ht="11.25">
      <c r="B679" s="156"/>
      <c r="D679" s="150" t="s">
        <v>157</v>
      </c>
      <c r="E679" s="157" t="s">
        <v>19</v>
      </c>
      <c r="F679" s="158" t="s">
        <v>1184</v>
      </c>
      <c r="H679" s="159">
        <v>17.399999999999999</v>
      </c>
      <c r="I679" s="160"/>
      <c r="L679" s="156"/>
      <c r="M679" s="161"/>
      <c r="T679" s="162"/>
      <c r="AT679" s="157" t="s">
        <v>157</v>
      </c>
      <c r="AU679" s="157" t="s">
        <v>83</v>
      </c>
      <c r="AV679" s="13" t="s">
        <v>83</v>
      </c>
      <c r="AW679" s="13" t="s">
        <v>35</v>
      </c>
      <c r="AX679" s="13" t="s">
        <v>74</v>
      </c>
      <c r="AY679" s="157" t="s">
        <v>146</v>
      </c>
    </row>
    <row r="680" spans="2:65" s="13" customFormat="1" ht="11.25">
      <c r="B680" s="156"/>
      <c r="D680" s="150" t="s">
        <v>157</v>
      </c>
      <c r="E680" s="157" t="s">
        <v>19</v>
      </c>
      <c r="F680" s="158" t="s">
        <v>1185</v>
      </c>
      <c r="H680" s="159">
        <v>16.100000000000001</v>
      </c>
      <c r="I680" s="160"/>
      <c r="L680" s="156"/>
      <c r="M680" s="161"/>
      <c r="T680" s="162"/>
      <c r="AT680" s="157" t="s">
        <v>157</v>
      </c>
      <c r="AU680" s="157" t="s">
        <v>83</v>
      </c>
      <c r="AV680" s="13" t="s">
        <v>83</v>
      </c>
      <c r="AW680" s="13" t="s">
        <v>35</v>
      </c>
      <c r="AX680" s="13" t="s">
        <v>74</v>
      </c>
      <c r="AY680" s="157" t="s">
        <v>146</v>
      </c>
    </row>
    <row r="681" spans="2:65" s="13" customFormat="1" ht="11.25">
      <c r="B681" s="156"/>
      <c r="D681" s="150" t="s">
        <v>157</v>
      </c>
      <c r="E681" s="157" t="s">
        <v>19</v>
      </c>
      <c r="F681" s="158" t="s">
        <v>1186</v>
      </c>
      <c r="H681" s="159">
        <v>16.100000000000001</v>
      </c>
      <c r="I681" s="160"/>
      <c r="L681" s="156"/>
      <c r="M681" s="161"/>
      <c r="T681" s="162"/>
      <c r="AT681" s="157" t="s">
        <v>157</v>
      </c>
      <c r="AU681" s="157" t="s">
        <v>83</v>
      </c>
      <c r="AV681" s="13" t="s">
        <v>83</v>
      </c>
      <c r="AW681" s="13" t="s">
        <v>35</v>
      </c>
      <c r="AX681" s="13" t="s">
        <v>74</v>
      </c>
      <c r="AY681" s="157" t="s">
        <v>146</v>
      </c>
    </row>
    <row r="682" spans="2:65" s="13" customFormat="1" ht="11.25">
      <c r="B682" s="156"/>
      <c r="D682" s="150" t="s">
        <v>157</v>
      </c>
      <c r="E682" s="157" t="s">
        <v>19</v>
      </c>
      <c r="F682" s="158" t="s">
        <v>1187</v>
      </c>
      <c r="H682" s="159">
        <v>20.2</v>
      </c>
      <c r="I682" s="160"/>
      <c r="L682" s="156"/>
      <c r="M682" s="161"/>
      <c r="T682" s="162"/>
      <c r="AT682" s="157" t="s">
        <v>157</v>
      </c>
      <c r="AU682" s="157" t="s">
        <v>83</v>
      </c>
      <c r="AV682" s="13" t="s">
        <v>83</v>
      </c>
      <c r="AW682" s="13" t="s">
        <v>35</v>
      </c>
      <c r="AX682" s="13" t="s">
        <v>74</v>
      </c>
      <c r="AY682" s="157" t="s">
        <v>146</v>
      </c>
    </row>
    <row r="683" spans="2:65" s="13" customFormat="1" ht="11.25">
      <c r="B683" s="156"/>
      <c r="D683" s="150" t="s">
        <v>157</v>
      </c>
      <c r="E683" s="157" t="s">
        <v>19</v>
      </c>
      <c r="F683" s="158" t="s">
        <v>1188</v>
      </c>
      <c r="H683" s="159">
        <v>22.75</v>
      </c>
      <c r="I683" s="160"/>
      <c r="L683" s="156"/>
      <c r="M683" s="161"/>
      <c r="T683" s="162"/>
      <c r="AT683" s="157" t="s">
        <v>157</v>
      </c>
      <c r="AU683" s="157" t="s">
        <v>83</v>
      </c>
      <c r="AV683" s="13" t="s">
        <v>83</v>
      </c>
      <c r="AW683" s="13" t="s">
        <v>35</v>
      </c>
      <c r="AX683" s="13" t="s">
        <v>74</v>
      </c>
      <c r="AY683" s="157" t="s">
        <v>146</v>
      </c>
    </row>
    <row r="684" spans="2:65" s="13" customFormat="1" ht="11.25">
      <c r="B684" s="156"/>
      <c r="D684" s="150" t="s">
        <v>157</v>
      </c>
      <c r="E684" s="157" t="s">
        <v>19</v>
      </c>
      <c r="F684" s="158" t="s">
        <v>1189</v>
      </c>
      <c r="H684" s="159">
        <v>31.6</v>
      </c>
      <c r="I684" s="160"/>
      <c r="L684" s="156"/>
      <c r="M684" s="161"/>
      <c r="T684" s="162"/>
      <c r="AT684" s="157" t="s">
        <v>157</v>
      </c>
      <c r="AU684" s="157" t="s">
        <v>83</v>
      </c>
      <c r="AV684" s="13" t="s">
        <v>83</v>
      </c>
      <c r="AW684" s="13" t="s">
        <v>35</v>
      </c>
      <c r="AX684" s="13" t="s">
        <v>74</v>
      </c>
      <c r="AY684" s="157" t="s">
        <v>146</v>
      </c>
    </row>
    <row r="685" spans="2:65" s="14" customFormat="1" ht="11.25">
      <c r="B685" s="163"/>
      <c r="D685" s="150" t="s">
        <v>157</v>
      </c>
      <c r="E685" s="164" t="s">
        <v>19</v>
      </c>
      <c r="F685" s="165" t="s">
        <v>160</v>
      </c>
      <c r="H685" s="166">
        <v>196.96</v>
      </c>
      <c r="I685" s="167"/>
      <c r="L685" s="163"/>
      <c r="M685" s="168"/>
      <c r="T685" s="169"/>
      <c r="AT685" s="164" t="s">
        <v>157</v>
      </c>
      <c r="AU685" s="164" t="s">
        <v>83</v>
      </c>
      <c r="AV685" s="14" t="s">
        <v>153</v>
      </c>
      <c r="AW685" s="14" t="s">
        <v>35</v>
      </c>
      <c r="AX685" s="14" t="s">
        <v>81</v>
      </c>
      <c r="AY685" s="164" t="s">
        <v>146</v>
      </c>
    </row>
    <row r="686" spans="2:65" s="1" customFormat="1" ht="16.5" customHeight="1">
      <c r="B686" s="33"/>
      <c r="C686" s="181" t="s">
        <v>1190</v>
      </c>
      <c r="D686" s="181" t="s">
        <v>844</v>
      </c>
      <c r="E686" s="182" t="s">
        <v>1191</v>
      </c>
      <c r="F686" s="183" t="s">
        <v>1192</v>
      </c>
      <c r="G686" s="184" t="s">
        <v>229</v>
      </c>
      <c r="H686" s="185">
        <v>216.65600000000001</v>
      </c>
      <c r="I686" s="186"/>
      <c r="J686" s="187">
        <f>ROUND(I686*H686,2)</f>
        <v>0</v>
      </c>
      <c r="K686" s="183" t="s">
        <v>152</v>
      </c>
      <c r="L686" s="188"/>
      <c r="M686" s="189" t="s">
        <v>19</v>
      </c>
      <c r="N686" s="190" t="s">
        <v>45</v>
      </c>
      <c r="P686" s="141">
        <f>O686*H686</f>
        <v>0</v>
      </c>
      <c r="Q686" s="141">
        <v>1.98E-3</v>
      </c>
      <c r="R686" s="141">
        <f>Q686*H686</f>
        <v>0.42897888000000001</v>
      </c>
      <c r="S686" s="141">
        <v>0</v>
      </c>
      <c r="T686" s="142">
        <f>S686*H686</f>
        <v>0</v>
      </c>
      <c r="AR686" s="143" t="s">
        <v>430</v>
      </c>
      <c r="AT686" s="143" t="s">
        <v>844</v>
      </c>
      <c r="AU686" s="143" t="s">
        <v>83</v>
      </c>
      <c r="AY686" s="18" t="s">
        <v>146</v>
      </c>
      <c r="BE686" s="144">
        <f>IF(N686="základní",J686,0)</f>
        <v>0</v>
      </c>
      <c r="BF686" s="144">
        <f>IF(N686="snížená",J686,0)</f>
        <v>0</v>
      </c>
      <c r="BG686" s="144">
        <f>IF(N686="zákl. přenesená",J686,0)</f>
        <v>0</v>
      </c>
      <c r="BH686" s="144">
        <f>IF(N686="sníž. přenesená",J686,0)</f>
        <v>0</v>
      </c>
      <c r="BI686" s="144">
        <f>IF(N686="nulová",J686,0)</f>
        <v>0</v>
      </c>
      <c r="BJ686" s="18" t="s">
        <v>81</v>
      </c>
      <c r="BK686" s="144">
        <f>ROUND(I686*H686,2)</f>
        <v>0</v>
      </c>
      <c r="BL686" s="18" t="s">
        <v>258</v>
      </c>
      <c r="BM686" s="143" t="s">
        <v>1193</v>
      </c>
    </row>
    <row r="687" spans="2:65" s="13" customFormat="1" ht="11.25">
      <c r="B687" s="156"/>
      <c r="D687" s="150" t="s">
        <v>157</v>
      </c>
      <c r="F687" s="158" t="s">
        <v>1194</v>
      </c>
      <c r="H687" s="159">
        <v>216.65600000000001</v>
      </c>
      <c r="I687" s="160"/>
      <c r="L687" s="156"/>
      <c r="M687" s="161"/>
      <c r="T687" s="162"/>
      <c r="AT687" s="157" t="s">
        <v>157</v>
      </c>
      <c r="AU687" s="157" t="s">
        <v>83</v>
      </c>
      <c r="AV687" s="13" t="s">
        <v>83</v>
      </c>
      <c r="AW687" s="13" t="s">
        <v>4</v>
      </c>
      <c r="AX687" s="13" t="s">
        <v>81</v>
      </c>
      <c r="AY687" s="157" t="s">
        <v>146</v>
      </c>
    </row>
    <row r="688" spans="2:65" s="1" customFormat="1" ht="16.5" customHeight="1">
      <c r="B688" s="33"/>
      <c r="C688" s="132" t="s">
        <v>1195</v>
      </c>
      <c r="D688" s="132" t="s">
        <v>148</v>
      </c>
      <c r="E688" s="133" t="s">
        <v>1196</v>
      </c>
      <c r="F688" s="134" t="s">
        <v>1197</v>
      </c>
      <c r="G688" s="135" t="s">
        <v>229</v>
      </c>
      <c r="H688" s="136">
        <v>292.36</v>
      </c>
      <c r="I688" s="137"/>
      <c r="J688" s="138">
        <f>ROUND(I688*H688,2)</f>
        <v>0</v>
      </c>
      <c r="K688" s="134" t="s">
        <v>152</v>
      </c>
      <c r="L688" s="33"/>
      <c r="M688" s="139" t="s">
        <v>19</v>
      </c>
      <c r="N688" s="140" t="s">
        <v>45</v>
      </c>
      <c r="P688" s="141">
        <f>O688*H688</f>
        <v>0</v>
      </c>
      <c r="Q688" s="141">
        <v>3.0000000000000001E-5</v>
      </c>
      <c r="R688" s="141">
        <f>Q688*H688</f>
        <v>8.7708000000000005E-3</v>
      </c>
      <c r="S688" s="141">
        <v>0</v>
      </c>
      <c r="T688" s="142">
        <f>S688*H688</f>
        <v>0</v>
      </c>
      <c r="AR688" s="143" t="s">
        <v>258</v>
      </c>
      <c r="AT688" s="143" t="s">
        <v>148</v>
      </c>
      <c r="AU688" s="143" t="s">
        <v>83</v>
      </c>
      <c r="AY688" s="18" t="s">
        <v>146</v>
      </c>
      <c r="BE688" s="144">
        <f>IF(N688="základní",J688,0)</f>
        <v>0</v>
      </c>
      <c r="BF688" s="144">
        <f>IF(N688="snížená",J688,0)</f>
        <v>0</v>
      </c>
      <c r="BG688" s="144">
        <f>IF(N688="zákl. přenesená",J688,0)</f>
        <v>0</v>
      </c>
      <c r="BH688" s="144">
        <f>IF(N688="sníž. přenesená",J688,0)</f>
        <v>0</v>
      </c>
      <c r="BI688" s="144">
        <f>IF(N688="nulová",J688,0)</f>
        <v>0</v>
      </c>
      <c r="BJ688" s="18" t="s">
        <v>81</v>
      </c>
      <c r="BK688" s="144">
        <f>ROUND(I688*H688,2)</f>
        <v>0</v>
      </c>
      <c r="BL688" s="18" t="s">
        <v>258</v>
      </c>
      <c r="BM688" s="143" t="s">
        <v>1198</v>
      </c>
    </row>
    <row r="689" spans="2:51" s="1" customFormat="1" ht="11.25">
      <c r="B689" s="33"/>
      <c r="D689" s="145" t="s">
        <v>155</v>
      </c>
      <c r="F689" s="146" t="s">
        <v>1199</v>
      </c>
      <c r="I689" s="147"/>
      <c r="L689" s="33"/>
      <c r="M689" s="148"/>
      <c r="T689" s="54"/>
      <c r="AT689" s="18" t="s">
        <v>155</v>
      </c>
      <c r="AU689" s="18" t="s">
        <v>83</v>
      </c>
    </row>
    <row r="690" spans="2:51" s="12" customFormat="1" ht="11.25">
      <c r="B690" s="149"/>
      <c r="D690" s="150" t="s">
        <v>157</v>
      </c>
      <c r="E690" s="151" t="s">
        <v>19</v>
      </c>
      <c r="F690" s="152" t="s">
        <v>1200</v>
      </c>
      <c r="H690" s="151" t="s">
        <v>19</v>
      </c>
      <c r="I690" s="153"/>
      <c r="L690" s="149"/>
      <c r="M690" s="154"/>
      <c r="T690" s="155"/>
      <c r="AT690" s="151" t="s">
        <v>157</v>
      </c>
      <c r="AU690" s="151" t="s">
        <v>83</v>
      </c>
      <c r="AV690" s="12" t="s">
        <v>81</v>
      </c>
      <c r="AW690" s="12" t="s">
        <v>35</v>
      </c>
      <c r="AX690" s="12" t="s">
        <v>74</v>
      </c>
      <c r="AY690" s="151" t="s">
        <v>146</v>
      </c>
    </row>
    <row r="691" spans="2:51" s="13" customFormat="1" ht="11.25">
      <c r="B691" s="156"/>
      <c r="D691" s="150" t="s">
        <v>157</v>
      </c>
      <c r="E691" s="157" t="s">
        <v>19</v>
      </c>
      <c r="F691" s="158" t="s">
        <v>1201</v>
      </c>
      <c r="H691" s="159">
        <v>196.96</v>
      </c>
      <c r="I691" s="160"/>
      <c r="L691" s="156"/>
      <c r="M691" s="161"/>
      <c r="T691" s="162"/>
      <c r="AT691" s="157" t="s">
        <v>157</v>
      </c>
      <c r="AU691" s="157" t="s">
        <v>83</v>
      </c>
      <c r="AV691" s="13" t="s">
        <v>83</v>
      </c>
      <c r="AW691" s="13" t="s">
        <v>35</v>
      </c>
      <c r="AX691" s="13" t="s">
        <v>74</v>
      </c>
      <c r="AY691" s="157" t="s">
        <v>146</v>
      </c>
    </row>
    <row r="692" spans="2:51" s="12" customFormat="1" ht="11.25">
      <c r="B692" s="149"/>
      <c r="D692" s="150" t="s">
        <v>157</v>
      </c>
      <c r="E692" s="151" t="s">
        <v>19</v>
      </c>
      <c r="F692" s="152" t="s">
        <v>1202</v>
      </c>
      <c r="H692" s="151" t="s">
        <v>19</v>
      </c>
      <c r="I692" s="153"/>
      <c r="L692" s="149"/>
      <c r="M692" s="154"/>
      <c r="T692" s="155"/>
      <c r="AT692" s="151" t="s">
        <v>157</v>
      </c>
      <c r="AU692" s="151" t="s">
        <v>83</v>
      </c>
      <c r="AV692" s="12" t="s">
        <v>81</v>
      </c>
      <c r="AW692" s="12" t="s">
        <v>35</v>
      </c>
      <c r="AX692" s="12" t="s">
        <v>74</v>
      </c>
      <c r="AY692" s="151" t="s">
        <v>146</v>
      </c>
    </row>
    <row r="693" spans="2:51" s="13" customFormat="1" ht="11.25">
      <c r="B693" s="156"/>
      <c r="D693" s="150" t="s">
        <v>157</v>
      </c>
      <c r="E693" s="157" t="s">
        <v>19</v>
      </c>
      <c r="F693" s="158" t="s">
        <v>1203</v>
      </c>
      <c r="H693" s="159">
        <v>5.0999999999999996</v>
      </c>
      <c r="I693" s="160"/>
      <c r="L693" s="156"/>
      <c r="M693" s="161"/>
      <c r="T693" s="162"/>
      <c r="AT693" s="157" t="s">
        <v>157</v>
      </c>
      <c r="AU693" s="157" t="s">
        <v>83</v>
      </c>
      <c r="AV693" s="13" t="s">
        <v>83</v>
      </c>
      <c r="AW693" s="13" t="s">
        <v>35</v>
      </c>
      <c r="AX693" s="13" t="s">
        <v>74</v>
      </c>
      <c r="AY693" s="157" t="s">
        <v>146</v>
      </c>
    </row>
    <row r="694" spans="2:51" s="13" customFormat="1" ht="11.25">
      <c r="B694" s="156"/>
      <c r="D694" s="150" t="s">
        <v>157</v>
      </c>
      <c r="E694" s="157" t="s">
        <v>19</v>
      </c>
      <c r="F694" s="158" t="s">
        <v>1204</v>
      </c>
      <c r="H694" s="159">
        <v>8.1999999999999993</v>
      </c>
      <c r="I694" s="160"/>
      <c r="L694" s="156"/>
      <c r="M694" s="161"/>
      <c r="T694" s="162"/>
      <c r="AT694" s="157" t="s">
        <v>157</v>
      </c>
      <c r="AU694" s="157" t="s">
        <v>83</v>
      </c>
      <c r="AV694" s="13" t="s">
        <v>83</v>
      </c>
      <c r="AW694" s="13" t="s">
        <v>35</v>
      </c>
      <c r="AX694" s="13" t="s">
        <v>74</v>
      </c>
      <c r="AY694" s="157" t="s">
        <v>146</v>
      </c>
    </row>
    <row r="695" spans="2:51" s="13" customFormat="1" ht="11.25">
      <c r="B695" s="156"/>
      <c r="D695" s="150" t="s">
        <v>157</v>
      </c>
      <c r="E695" s="157" t="s">
        <v>19</v>
      </c>
      <c r="F695" s="158" t="s">
        <v>1205</v>
      </c>
      <c r="H695" s="159">
        <v>4.5999999999999996</v>
      </c>
      <c r="I695" s="160"/>
      <c r="L695" s="156"/>
      <c r="M695" s="161"/>
      <c r="T695" s="162"/>
      <c r="AT695" s="157" t="s">
        <v>157</v>
      </c>
      <c r="AU695" s="157" t="s">
        <v>83</v>
      </c>
      <c r="AV695" s="13" t="s">
        <v>83</v>
      </c>
      <c r="AW695" s="13" t="s">
        <v>35</v>
      </c>
      <c r="AX695" s="13" t="s">
        <v>74</v>
      </c>
      <c r="AY695" s="157" t="s">
        <v>146</v>
      </c>
    </row>
    <row r="696" spans="2:51" s="13" customFormat="1" ht="11.25">
      <c r="B696" s="156"/>
      <c r="D696" s="150" t="s">
        <v>157</v>
      </c>
      <c r="E696" s="157" t="s">
        <v>19</v>
      </c>
      <c r="F696" s="158" t="s">
        <v>1206</v>
      </c>
      <c r="H696" s="159">
        <v>14.1</v>
      </c>
      <c r="I696" s="160"/>
      <c r="L696" s="156"/>
      <c r="M696" s="161"/>
      <c r="T696" s="162"/>
      <c r="AT696" s="157" t="s">
        <v>157</v>
      </c>
      <c r="AU696" s="157" t="s">
        <v>83</v>
      </c>
      <c r="AV696" s="13" t="s">
        <v>83</v>
      </c>
      <c r="AW696" s="13" t="s">
        <v>35</v>
      </c>
      <c r="AX696" s="13" t="s">
        <v>74</v>
      </c>
      <c r="AY696" s="157" t="s">
        <v>146</v>
      </c>
    </row>
    <row r="697" spans="2:51" s="13" customFormat="1" ht="11.25">
      <c r="B697" s="156"/>
      <c r="D697" s="150" t="s">
        <v>157</v>
      </c>
      <c r="E697" s="157" t="s">
        <v>19</v>
      </c>
      <c r="F697" s="158" t="s">
        <v>1207</v>
      </c>
      <c r="H697" s="159">
        <v>16.899999999999999</v>
      </c>
      <c r="I697" s="160"/>
      <c r="L697" s="156"/>
      <c r="M697" s="161"/>
      <c r="T697" s="162"/>
      <c r="AT697" s="157" t="s">
        <v>157</v>
      </c>
      <c r="AU697" s="157" t="s">
        <v>83</v>
      </c>
      <c r="AV697" s="13" t="s">
        <v>83</v>
      </c>
      <c r="AW697" s="13" t="s">
        <v>35</v>
      </c>
      <c r="AX697" s="13" t="s">
        <v>74</v>
      </c>
      <c r="AY697" s="157" t="s">
        <v>146</v>
      </c>
    </row>
    <row r="698" spans="2:51" s="13" customFormat="1" ht="11.25">
      <c r="B698" s="156"/>
      <c r="D698" s="150" t="s">
        <v>157</v>
      </c>
      <c r="E698" s="157" t="s">
        <v>19</v>
      </c>
      <c r="F698" s="158" t="s">
        <v>1208</v>
      </c>
      <c r="H698" s="159">
        <v>4.7</v>
      </c>
      <c r="I698" s="160"/>
      <c r="L698" s="156"/>
      <c r="M698" s="161"/>
      <c r="T698" s="162"/>
      <c r="AT698" s="157" t="s">
        <v>157</v>
      </c>
      <c r="AU698" s="157" t="s">
        <v>83</v>
      </c>
      <c r="AV698" s="13" t="s">
        <v>83</v>
      </c>
      <c r="AW698" s="13" t="s">
        <v>35</v>
      </c>
      <c r="AX698" s="13" t="s">
        <v>74</v>
      </c>
      <c r="AY698" s="157" t="s">
        <v>146</v>
      </c>
    </row>
    <row r="699" spans="2:51" s="13" customFormat="1" ht="11.25">
      <c r="B699" s="156"/>
      <c r="D699" s="150" t="s">
        <v>157</v>
      </c>
      <c r="E699" s="157" t="s">
        <v>19</v>
      </c>
      <c r="F699" s="158" t="s">
        <v>1209</v>
      </c>
      <c r="H699" s="159">
        <v>5.0999999999999996</v>
      </c>
      <c r="I699" s="160"/>
      <c r="L699" s="156"/>
      <c r="M699" s="161"/>
      <c r="T699" s="162"/>
      <c r="AT699" s="157" t="s">
        <v>157</v>
      </c>
      <c r="AU699" s="157" t="s">
        <v>83</v>
      </c>
      <c r="AV699" s="13" t="s">
        <v>83</v>
      </c>
      <c r="AW699" s="13" t="s">
        <v>35</v>
      </c>
      <c r="AX699" s="13" t="s">
        <v>74</v>
      </c>
      <c r="AY699" s="157" t="s">
        <v>146</v>
      </c>
    </row>
    <row r="700" spans="2:51" s="13" customFormat="1" ht="11.25">
      <c r="B700" s="156"/>
      <c r="D700" s="150" t="s">
        <v>157</v>
      </c>
      <c r="E700" s="157" t="s">
        <v>19</v>
      </c>
      <c r="F700" s="158" t="s">
        <v>1210</v>
      </c>
      <c r="H700" s="159">
        <v>5.3</v>
      </c>
      <c r="I700" s="160"/>
      <c r="L700" s="156"/>
      <c r="M700" s="161"/>
      <c r="T700" s="162"/>
      <c r="AT700" s="157" t="s">
        <v>157</v>
      </c>
      <c r="AU700" s="157" t="s">
        <v>83</v>
      </c>
      <c r="AV700" s="13" t="s">
        <v>83</v>
      </c>
      <c r="AW700" s="13" t="s">
        <v>35</v>
      </c>
      <c r="AX700" s="13" t="s">
        <v>74</v>
      </c>
      <c r="AY700" s="157" t="s">
        <v>146</v>
      </c>
    </row>
    <row r="701" spans="2:51" s="13" customFormat="1" ht="11.25">
      <c r="B701" s="156"/>
      <c r="D701" s="150" t="s">
        <v>157</v>
      </c>
      <c r="E701" s="157" t="s">
        <v>19</v>
      </c>
      <c r="F701" s="158" t="s">
        <v>1211</v>
      </c>
      <c r="H701" s="159">
        <v>8.3000000000000007</v>
      </c>
      <c r="I701" s="160"/>
      <c r="L701" s="156"/>
      <c r="M701" s="161"/>
      <c r="T701" s="162"/>
      <c r="AT701" s="157" t="s">
        <v>157</v>
      </c>
      <c r="AU701" s="157" t="s">
        <v>83</v>
      </c>
      <c r="AV701" s="13" t="s">
        <v>83</v>
      </c>
      <c r="AW701" s="13" t="s">
        <v>35</v>
      </c>
      <c r="AX701" s="13" t="s">
        <v>74</v>
      </c>
      <c r="AY701" s="157" t="s">
        <v>146</v>
      </c>
    </row>
    <row r="702" spans="2:51" s="13" customFormat="1" ht="11.25">
      <c r="B702" s="156"/>
      <c r="D702" s="150" t="s">
        <v>157</v>
      </c>
      <c r="E702" s="157" t="s">
        <v>19</v>
      </c>
      <c r="F702" s="158" t="s">
        <v>1212</v>
      </c>
      <c r="H702" s="159">
        <v>9.1999999999999993</v>
      </c>
      <c r="I702" s="160"/>
      <c r="L702" s="156"/>
      <c r="M702" s="161"/>
      <c r="T702" s="162"/>
      <c r="AT702" s="157" t="s">
        <v>157</v>
      </c>
      <c r="AU702" s="157" t="s">
        <v>83</v>
      </c>
      <c r="AV702" s="13" t="s">
        <v>83</v>
      </c>
      <c r="AW702" s="13" t="s">
        <v>35</v>
      </c>
      <c r="AX702" s="13" t="s">
        <v>74</v>
      </c>
      <c r="AY702" s="157" t="s">
        <v>146</v>
      </c>
    </row>
    <row r="703" spans="2:51" s="13" customFormat="1" ht="11.25">
      <c r="B703" s="156"/>
      <c r="D703" s="150" t="s">
        <v>157</v>
      </c>
      <c r="E703" s="157" t="s">
        <v>19</v>
      </c>
      <c r="F703" s="158" t="s">
        <v>1213</v>
      </c>
      <c r="H703" s="159">
        <v>5.6</v>
      </c>
      <c r="I703" s="160"/>
      <c r="L703" s="156"/>
      <c r="M703" s="161"/>
      <c r="T703" s="162"/>
      <c r="AT703" s="157" t="s">
        <v>157</v>
      </c>
      <c r="AU703" s="157" t="s">
        <v>83</v>
      </c>
      <c r="AV703" s="13" t="s">
        <v>83</v>
      </c>
      <c r="AW703" s="13" t="s">
        <v>35</v>
      </c>
      <c r="AX703" s="13" t="s">
        <v>74</v>
      </c>
      <c r="AY703" s="157" t="s">
        <v>146</v>
      </c>
    </row>
    <row r="704" spans="2:51" s="13" customFormat="1" ht="11.25">
      <c r="B704" s="156"/>
      <c r="D704" s="150" t="s">
        <v>157</v>
      </c>
      <c r="E704" s="157" t="s">
        <v>19</v>
      </c>
      <c r="F704" s="158" t="s">
        <v>1214</v>
      </c>
      <c r="H704" s="159">
        <v>4.8</v>
      </c>
      <c r="I704" s="160"/>
      <c r="L704" s="156"/>
      <c r="M704" s="161"/>
      <c r="T704" s="162"/>
      <c r="AT704" s="157" t="s">
        <v>157</v>
      </c>
      <c r="AU704" s="157" t="s">
        <v>83</v>
      </c>
      <c r="AV704" s="13" t="s">
        <v>83</v>
      </c>
      <c r="AW704" s="13" t="s">
        <v>35</v>
      </c>
      <c r="AX704" s="13" t="s">
        <v>74</v>
      </c>
      <c r="AY704" s="157" t="s">
        <v>146</v>
      </c>
    </row>
    <row r="705" spans="2:65" s="13" customFormat="1" ht="11.25">
      <c r="B705" s="156"/>
      <c r="D705" s="150" t="s">
        <v>157</v>
      </c>
      <c r="E705" s="157" t="s">
        <v>19</v>
      </c>
      <c r="F705" s="158" t="s">
        <v>1215</v>
      </c>
      <c r="H705" s="159">
        <v>3.5</v>
      </c>
      <c r="I705" s="160"/>
      <c r="L705" s="156"/>
      <c r="M705" s="161"/>
      <c r="T705" s="162"/>
      <c r="AT705" s="157" t="s">
        <v>157</v>
      </c>
      <c r="AU705" s="157" t="s">
        <v>83</v>
      </c>
      <c r="AV705" s="13" t="s">
        <v>83</v>
      </c>
      <c r="AW705" s="13" t="s">
        <v>35</v>
      </c>
      <c r="AX705" s="13" t="s">
        <v>74</v>
      </c>
      <c r="AY705" s="157" t="s">
        <v>146</v>
      </c>
    </row>
    <row r="706" spans="2:65" s="14" customFormat="1" ht="11.25">
      <c r="B706" s="163"/>
      <c r="D706" s="150" t="s">
        <v>157</v>
      </c>
      <c r="E706" s="164" t="s">
        <v>19</v>
      </c>
      <c r="F706" s="165" t="s">
        <v>160</v>
      </c>
      <c r="H706" s="166">
        <v>292.36</v>
      </c>
      <c r="I706" s="167"/>
      <c r="L706" s="163"/>
      <c r="M706" s="168"/>
      <c r="T706" s="169"/>
      <c r="AT706" s="164" t="s">
        <v>157</v>
      </c>
      <c r="AU706" s="164" t="s">
        <v>83</v>
      </c>
      <c r="AV706" s="14" t="s">
        <v>153</v>
      </c>
      <c r="AW706" s="14" t="s">
        <v>35</v>
      </c>
      <c r="AX706" s="14" t="s">
        <v>81</v>
      </c>
      <c r="AY706" s="164" t="s">
        <v>146</v>
      </c>
    </row>
    <row r="707" spans="2:65" s="1" customFormat="1" ht="24.2" customHeight="1">
      <c r="B707" s="33"/>
      <c r="C707" s="132" t="s">
        <v>1216</v>
      </c>
      <c r="D707" s="132" t="s">
        <v>148</v>
      </c>
      <c r="E707" s="133" t="s">
        <v>1217</v>
      </c>
      <c r="F707" s="134" t="s">
        <v>1218</v>
      </c>
      <c r="G707" s="135" t="s">
        <v>214</v>
      </c>
      <c r="H707" s="136">
        <v>30.76</v>
      </c>
      <c r="I707" s="137"/>
      <c r="J707" s="138">
        <f>ROUND(I707*H707,2)</f>
        <v>0</v>
      </c>
      <c r="K707" s="134" t="s">
        <v>152</v>
      </c>
      <c r="L707" s="33"/>
      <c r="M707" s="139" t="s">
        <v>19</v>
      </c>
      <c r="N707" s="140" t="s">
        <v>45</v>
      </c>
      <c r="P707" s="141">
        <f>O707*H707</f>
        <v>0</v>
      </c>
      <c r="Q707" s="141">
        <v>0</v>
      </c>
      <c r="R707" s="141">
        <f>Q707*H707</f>
        <v>0</v>
      </c>
      <c r="S707" s="141">
        <v>0</v>
      </c>
      <c r="T707" s="142">
        <f>S707*H707</f>
        <v>0</v>
      </c>
      <c r="AR707" s="143" t="s">
        <v>258</v>
      </c>
      <c r="AT707" s="143" t="s">
        <v>148</v>
      </c>
      <c r="AU707" s="143" t="s">
        <v>83</v>
      </c>
      <c r="AY707" s="18" t="s">
        <v>146</v>
      </c>
      <c r="BE707" s="144">
        <f>IF(N707="základní",J707,0)</f>
        <v>0</v>
      </c>
      <c r="BF707" s="144">
        <f>IF(N707="snížená",J707,0)</f>
        <v>0</v>
      </c>
      <c r="BG707" s="144">
        <f>IF(N707="zákl. přenesená",J707,0)</f>
        <v>0</v>
      </c>
      <c r="BH707" s="144">
        <f>IF(N707="sníž. přenesená",J707,0)</f>
        <v>0</v>
      </c>
      <c r="BI707" s="144">
        <f>IF(N707="nulová",J707,0)</f>
        <v>0</v>
      </c>
      <c r="BJ707" s="18" t="s">
        <v>81</v>
      </c>
      <c r="BK707" s="144">
        <f>ROUND(I707*H707,2)</f>
        <v>0</v>
      </c>
      <c r="BL707" s="18" t="s">
        <v>258</v>
      </c>
      <c r="BM707" s="143" t="s">
        <v>1219</v>
      </c>
    </row>
    <row r="708" spans="2:65" s="1" customFormat="1" ht="11.25">
      <c r="B708" s="33"/>
      <c r="D708" s="145" t="s">
        <v>155</v>
      </c>
      <c r="F708" s="146" t="s">
        <v>1220</v>
      </c>
      <c r="I708" s="147"/>
      <c r="L708" s="33"/>
      <c r="M708" s="148"/>
      <c r="T708" s="54"/>
      <c r="AT708" s="18" t="s">
        <v>155</v>
      </c>
      <c r="AU708" s="18" t="s">
        <v>83</v>
      </c>
    </row>
    <row r="709" spans="2:65" s="12" customFormat="1" ht="11.25">
      <c r="B709" s="149"/>
      <c r="D709" s="150" t="s">
        <v>157</v>
      </c>
      <c r="E709" s="151" t="s">
        <v>19</v>
      </c>
      <c r="F709" s="152" t="s">
        <v>639</v>
      </c>
      <c r="H709" s="151" t="s">
        <v>19</v>
      </c>
      <c r="I709" s="153"/>
      <c r="L709" s="149"/>
      <c r="M709" s="154"/>
      <c r="T709" s="155"/>
      <c r="AT709" s="151" t="s">
        <v>157</v>
      </c>
      <c r="AU709" s="151" t="s">
        <v>83</v>
      </c>
      <c r="AV709" s="12" t="s">
        <v>81</v>
      </c>
      <c r="AW709" s="12" t="s">
        <v>35</v>
      </c>
      <c r="AX709" s="12" t="s">
        <v>74</v>
      </c>
      <c r="AY709" s="151" t="s">
        <v>146</v>
      </c>
    </row>
    <row r="710" spans="2:65" s="13" customFormat="1" ht="11.25">
      <c r="B710" s="156"/>
      <c r="D710" s="150" t="s">
        <v>157</v>
      </c>
      <c r="E710" s="157" t="s">
        <v>19</v>
      </c>
      <c r="F710" s="158" t="s">
        <v>217</v>
      </c>
      <c r="H710" s="159">
        <v>2.11</v>
      </c>
      <c r="I710" s="160"/>
      <c r="L710" s="156"/>
      <c r="M710" s="161"/>
      <c r="T710" s="162"/>
      <c r="AT710" s="157" t="s">
        <v>157</v>
      </c>
      <c r="AU710" s="157" t="s">
        <v>83</v>
      </c>
      <c r="AV710" s="13" t="s">
        <v>83</v>
      </c>
      <c r="AW710" s="13" t="s">
        <v>35</v>
      </c>
      <c r="AX710" s="13" t="s">
        <v>74</v>
      </c>
      <c r="AY710" s="157" t="s">
        <v>146</v>
      </c>
    </row>
    <row r="711" spans="2:65" s="13" customFormat="1" ht="11.25">
      <c r="B711" s="156"/>
      <c r="D711" s="150" t="s">
        <v>157</v>
      </c>
      <c r="E711" s="157" t="s">
        <v>19</v>
      </c>
      <c r="F711" s="158" t="s">
        <v>1165</v>
      </c>
      <c r="H711" s="159">
        <v>3.26</v>
      </c>
      <c r="I711" s="160"/>
      <c r="L711" s="156"/>
      <c r="M711" s="161"/>
      <c r="T711" s="162"/>
      <c r="AT711" s="157" t="s">
        <v>157</v>
      </c>
      <c r="AU711" s="157" t="s">
        <v>83</v>
      </c>
      <c r="AV711" s="13" t="s">
        <v>83</v>
      </c>
      <c r="AW711" s="13" t="s">
        <v>35</v>
      </c>
      <c r="AX711" s="13" t="s">
        <v>74</v>
      </c>
      <c r="AY711" s="157" t="s">
        <v>146</v>
      </c>
    </row>
    <row r="712" spans="2:65" s="13" customFormat="1" ht="11.25">
      <c r="B712" s="156"/>
      <c r="D712" s="150" t="s">
        <v>157</v>
      </c>
      <c r="E712" s="157" t="s">
        <v>19</v>
      </c>
      <c r="F712" s="158" t="s">
        <v>695</v>
      </c>
      <c r="H712" s="159">
        <v>2.38</v>
      </c>
      <c r="I712" s="160"/>
      <c r="L712" s="156"/>
      <c r="M712" s="161"/>
      <c r="T712" s="162"/>
      <c r="AT712" s="157" t="s">
        <v>157</v>
      </c>
      <c r="AU712" s="157" t="s">
        <v>83</v>
      </c>
      <c r="AV712" s="13" t="s">
        <v>83</v>
      </c>
      <c r="AW712" s="13" t="s">
        <v>35</v>
      </c>
      <c r="AX712" s="13" t="s">
        <v>74</v>
      </c>
      <c r="AY712" s="157" t="s">
        <v>146</v>
      </c>
    </row>
    <row r="713" spans="2:65" s="13" customFormat="1" ht="11.25">
      <c r="B713" s="156"/>
      <c r="D713" s="150" t="s">
        <v>157</v>
      </c>
      <c r="E713" s="157" t="s">
        <v>19</v>
      </c>
      <c r="F713" s="158" t="s">
        <v>696</v>
      </c>
      <c r="H713" s="159">
        <v>4.67</v>
      </c>
      <c r="I713" s="160"/>
      <c r="L713" s="156"/>
      <c r="M713" s="161"/>
      <c r="T713" s="162"/>
      <c r="AT713" s="157" t="s">
        <v>157</v>
      </c>
      <c r="AU713" s="157" t="s">
        <v>83</v>
      </c>
      <c r="AV713" s="13" t="s">
        <v>83</v>
      </c>
      <c r="AW713" s="13" t="s">
        <v>35</v>
      </c>
      <c r="AX713" s="13" t="s">
        <v>74</v>
      </c>
      <c r="AY713" s="157" t="s">
        <v>146</v>
      </c>
    </row>
    <row r="714" spans="2:65" s="13" customFormat="1" ht="11.25">
      <c r="B714" s="156"/>
      <c r="D714" s="150" t="s">
        <v>157</v>
      </c>
      <c r="E714" s="157" t="s">
        <v>19</v>
      </c>
      <c r="F714" s="158" t="s">
        <v>697</v>
      </c>
      <c r="H714" s="159">
        <v>2.19</v>
      </c>
      <c r="I714" s="160"/>
      <c r="L714" s="156"/>
      <c r="M714" s="161"/>
      <c r="T714" s="162"/>
      <c r="AT714" s="157" t="s">
        <v>157</v>
      </c>
      <c r="AU714" s="157" t="s">
        <v>83</v>
      </c>
      <c r="AV714" s="13" t="s">
        <v>83</v>
      </c>
      <c r="AW714" s="13" t="s">
        <v>35</v>
      </c>
      <c r="AX714" s="13" t="s">
        <v>74</v>
      </c>
      <c r="AY714" s="157" t="s">
        <v>146</v>
      </c>
    </row>
    <row r="715" spans="2:65" s="13" customFormat="1" ht="11.25">
      <c r="B715" s="156"/>
      <c r="D715" s="150" t="s">
        <v>157</v>
      </c>
      <c r="E715" s="157" t="s">
        <v>19</v>
      </c>
      <c r="F715" s="158" t="s">
        <v>702</v>
      </c>
      <c r="H715" s="159">
        <v>1.75</v>
      </c>
      <c r="I715" s="160"/>
      <c r="L715" s="156"/>
      <c r="M715" s="161"/>
      <c r="T715" s="162"/>
      <c r="AT715" s="157" t="s">
        <v>157</v>
      </c>
      <c r="AU715" s="157" t="s">
        <v>83</v>
      </c>
      <c r="AV715" s="13" t="s">
        <v>83</v>
      </c>
      <c r="AW715" s="13" t="s">
        <v>35</v>
      </c>
      <c r="AX715" s="13" t="s">
        <v>74</v>
      </c>
      <c r="AY715" s="157" t="s">
        <v>146</v>
      </c>
    </row>
    <row r="716" spans="2:65" s="13" customFormat="1" ht="11.25">
      <c r="B716" s="156"/>
      <c r="D716" s="150" t="s">
        <v>157</v>
      </c>
      <c r="E716" s="157" t="s">
        <v>19</v>
      </c>
      <c r="F716" s="158" t="s">
        <v>703</v>
      </c>
      <c r="H716" s="159">
        <v>2.1</v>
      </c>
      <c r="I716" s="160"/>
      <c r="L716" s="156"/>
      <c r="M716" s="161"/>
      <c r="T716" s="162"/>
      <c r="AT716" s="157" t="s">
        <v>157</v>
      </c>
      <c r="AU716" s="157" t="s">
        <v>83</v>
      </c>
      <c r="AV716" s="13" t="s">
        <v>83</v>
      </c>
      <c r="AW716" s="13" t="s">
        <v>35</v>
      </c>
      <c r="AX716" s="13" t="s">
        <v>74</v>
      </c>
      <c r="AY716" s="157" t="s">
        <v>146</v>
      </c>
    </row>
    <row r="717" spans="2:65" s="13" customFormat="1" ht="11.25">
      <c r="B717" s="156"/>
      <c r="D717" s="150" t="s">
        <v>157</v>
      </c>
      <c r="E717" s="157" t="s">
        <v>19</v>
      </c>
      <c r="F717" s="158" t="s">
        <v>704</v>
      </c>
      <c r="H717" s="159">
        <v>2.0699999999999998</v>
      </c>
      <c r="I717" s="160"/>
      <c r="L717" s="156"/>
      <c r="M717" s="161"/>
      <c r="T717" s="162"/>
      <c r="AT717" s="157" t="s">
        <v>157</v>
      </c>
      <c r="AU717" s="157" t="s">
        <v>83</v>
      </c>
      <c r="AV717" s="13" t="s">
        <v>83</v>
      </c>
      <c r="AW717" s="13" t="s">
        <v>35</v>
      </c>
      <c r="AX717" s="13" t="s">
        <v>74</v>
      </c>
      <c r="AY717" s="157" t="s">
        <v>146</v>
      </c>
    </row>
    <row r="718" spans="2:65" s="13" customFormat="1" ht="11.25">
      <c r="B718" s="156"/>
      <c r="D718" s="150" t="s">
        <v>157</v>
      </c>
      <c r="E718" s="157" t="s">
        <v>19</v>
      </c>
      <c r="F718" s="158" t="s">
        <v>707</v>
      </c>
      <c r="H718" s="159">
        <v>4.2</v>
      </c>
      <c r="I718" s="160"/>
      <c r="L718" s="156"/>
      <c r="M718" s="161"/>
      <c r="T718" s="162"/>
      <c r="AT718" s="157" t="s">
        <v>157</v>
      </c>
      <c r="AU718" s="157" t="s">
        <v>83</v>
      </c>
      <c r="AV718" s="13" t="s">
        <v>83</v>
      </c>
      <c r="AW718" s="13" t="s">
        <v>35</v>
      </c>
      <c r="AX718" s="13" t="s">
        <v>74</v>
      </c>
      <c r="AY718" s="157" t="s">
        <v>146</v>
      </c>
    </row>
    <row r="719" spans="2:65" s="13" customFormat="1" ht="11.25">
      <c r="B719" s="156"/>
      <c r="D719" s="150" t="s">
        <v>157</v>
      </c>
      <c r="E719" s="157" t="s">
        <v>19</v>
      </c>
      <c r="F719" s="158" t="s">
        <v>709</v>
      </c>
      <c r="H719" s="159">
        <v>2.0699999999999998</v>
      </c>
      <c r="I719" s="160"/>
      <c r="L719" s="156"/>
      <c r="M719" s="161"/>
      <c r="T719" s="162"/>
      <c r="AT719" s="157" t="s">
        <v>157</v>
      </c>
      <c r="AU719" s="157" t="s">
        <v>83</v>
      </c>
      <c r="AV719" s="13" t="s">
        <v>83</v>
      </c>
      <c r="AW719" s="13" t="s">
        <v>35</v>
      </c>
      <c r="AX719" s="13" t="s">
        <v>74</v>
      </c>
      <c r="AY719" s="157" t="s">
        <v>146</v>
      </c>
    </row>
    <row r="720" spans="2:65" s="13" customFormat="1" ht="11.25">
      <c r="B720" s="156"/>
      <c r="D720" s="150" t="s">
        <v>157</v>
      </c>
      <c r="E720" s="157" t="s">
        <v>19</v>
      </c>
      <c r="F720" s="158" t="s">
        <v>710</v>
      </c>
      <c r="H720" s="159">
        <v>1.8</v>
      </c>
      <c r="I720" s="160"/>
      <c r="L720" s="156"/>
      <c r="M720" s="161"/>
      <c r="T720" s="162"/>
      <c r="AT720" s="157" t="s">
        <v>157</v>
      </c>
      <c r="AU720" s="157" t="s">
        <v>83</v>
      </c>
      <c r="AV720" s="13" t="s">
        <v>83</v>
      </c>
      <c r="AW720" s="13" t="s">
        <v>35</v>
      </c>
      <c r="AX720" s="13" t="s">
        <v>74</v>
      </c>
      <c r="AY720" s="157" t="s">
        <v>146</v>
      </c>
    </row>
    <row r="721" spans="2:65" s="13" customFormat="1" ht="11.25">
      <c r="B721" s="156"/>
      <c r="D721" s="150" t="s">
        <v>157</v>
      </c>
      <c r="E721" s="157" t="s">
        <v>19</v>
      </c>
      <c r="F721" s="158" t="s">
        <v>711</v>
      </c>
      <c r="H721" s="159">
        <v>2.16</v>
      </c>
      <c r="I721" s="160"/>
      <c r="L721" s="156"/>
      <c r="M721" s="161"/>
      <c r="T721" s="162"/>
      <c r="AT721" s="157" t="s">
        <v>157</v>
      </c>
      <c r="AU721" s="157" t="s">
        <v>83</v>
      </c>
      <c r="AV721" s="13" t="s">
        <v>83</v>
      </c>
      <c r="AW721" s="13" t="s">
        <v>35</v>
      </c>
      <c r="AX721" s="13" t="s">
        <v>74</v>
      </c>
      <c r="AY721" s="157" t="s">
        <v>146</v>
      </c>
    </row>
    <row r="722" spans="2:65" s="14" customFormat="1" ht="11.25">
      <c r="B722" s="163"/>
      <c r="D722" s="150" t="s">
        <v>157</v>
      </c>
      <c r="E722" s="164" t="s">
        <v>19</v>
      </c>
      <c r="F722" s="165" t="s">
        <v>160</v>
      </c>
      <c r="H722" s="166">
        <v>30.76</v>
      </c>
      <c r="I722" s="167"/>
      <c r="L722" s="163"/>
      <c r="M722" s="168"/>
      <c r="T722" s="169"/>
      <c r="AT722" s="164" t="s">
        <v>157</v>
      </c>
      <c r="AU722" s="164" t="s">
        <v>83</v>
      </c>
      <c r="AV722" s="14" t="s">
        <v>153</v>
      </c>
      <c r="AW722" s="14" t="s">
        <v>35</v>
      </c>
      <c r="AX722" s="14" t="s">
        <v>81</v>
      </c>
      <c r="AY722" s="164" t="s">
        <v>146</v>
      </c>
    </row>
    <row r="723" spans="2:65" s="1" customFormat="1" ht="16.5" customHeight="1">
      <c r="B723" s="33"/>
      <c r="C723" s="132" t="s">
        <v>1221</v>
      </c>
      <c r="D723" s="132" t="s">
        <v>148</v>
      </c>
      <c r="E723" s="133" t="s">
        <v>1222</v>
      </c>
      <c r="F723" s="134" t="s">
        <v>1223</v>
      </c>
      <c r="G723" s="135" t="s">
        <v>214</v>
      </c>
      <c r="H723" s="136">
        <v>275.95</v>
      </c>
      <c r="I723" s="137"/>
      <c r="J723" s="138">
        <f>ROUND(I723*H723,2)</f>
        <v>0</v>
      </c>
      <c r="K723" s="134" t="s">
        <v>152</v>
      </c>
      <c r="L723" s="33"/>
      <c r="M723" s="139" t="s">
        <v>19</v>
      </c>
      <c r="N723" s="140" t="s">
        <v>45</v>
      </c>
      <c r="P723" s="141">
        <f>O723*H723</f>
        <v>0</v>
      </c>
      <c r="Q723" s="141">
        <v>5.0000000000000002E-5</v>
      </c>
      <c r="R723" s="141">
        <f>Q723*H723</f>
        <v>1.3797500000000001E-2</v>
      </c>
      <c r="S723" s="141">
        <v>0</v>
      </c>
      <c r="T723" s="142">
        <f>S723*H723</f>
        <v>0</v>
      </c>
      <c r="AR723" s="143" t="s">
        <v>258</v>
      </c>
      <c r="AT723" s="143" t="s">
        <v>148</v>
      </c>
      <c r="AU723" s="143" t="s">
        <v>83</v>
      </c>
      <c r="AY723" s="18" t="s">
        <v>146</v>
      </c>
      <c r="BE723" s="144">
        <f>IF(N723="základní",J723,0)</f>
        <v>0</v>
      </c>
      <c r="BF723" s="144">
        <f>IF(N723="snížená",J723,0)</f>
        <v>0</v>
      </c>
      <c r="BG723" s="144">
        <f>IF(N723="zákl. přenesená",J723,0)</f>
        <v>0</v>
      </c>
      <c r="BH723" s="144">
        <f>IF(N723="sníž. přenesená",J723,0)</f>
        <v>0</v>
      </c>
      <c r="BI723" s="144">
        <f>IF(N723="nulová",J723,0)</f>
        <v>0</v>
      </c>
      <c r="BJ723" s="18" t="s">
        <v>81</v>
      </c>
      <c r="BK723" s="144">
        <f>ROUND(I723*H723,2)</f>
        <v>0</v>
      </c>
      <c r="BL723" s="18" t="s">
        <v>258</v>
      </c>
      <c r="BM723" s="143" t="s">
        <v>1224</v>
      </c>
    </row>
    <row r="724" spans="2:65" s="1" customFormat="1" ht="11.25">
      <c r="B724" s="33"/>
      <c r="D724" s="145" t="s">
        <v>155</v>
      </c>
      <c r="F724" s="146" t="s">
        <v>1225</v>
      </c>
      <c r="I724" s="147"/>
      <c r="L724" s="33"/>
      <c r="M724" s="148"/>
      <c r="T724" s="54"/>
      <c r="AT724" s="18" t="s">
        <v>155</v>
      </c>
      <c r="AU724" s="18" t="s">
        <v>83</v>
      </c>
    </row>
    <row r="725" spans="2:65" s="1" customFormat="1" ht="24.2" customHeight="1">
      <c r="B725" s="33"/>
      <c r="C725" s="132" t="s">
        <v>1226</v>
      </c>
      <c r="D725" s="132" t="s">
        <v>148</v>
      </c>
      <c r="E725" s="133" t="s">
        <v>1227</v>
      </c>
      <c r="F725" s="134" t="s">
        <v>1228</v>
      </c>
      <c r="G725" s="135" t="s">
        <v>914</v>
      </c>
      <c r="H725" s="191"/>
      <c r="I725" s="137"/>
      <c r="J725" s="138">
        <f>ROUND(I725*H725,2)</f>
        <v>0</v>
      </c>
      <c r="K725" s="134" t="s">
        <v>152</v>
      </c>
      <c r="L725" s="33"/>
      <c r="M725" s="139" t="s">
        <v>19</v>
      </c>
      <c r="N725" s="140" t="s">
        <v>45</v>
      </c>
      <c r="P725" s="141">
        <f>O725*H725</f>
        <v>0</v>
      </c>
      <c r="Q725" s="141">
        <v>0</v>
      </c>
      <c r="R725" s="141">
        <f>Q725*H725</f>
        <v>0</v>
      </c>
      <c r="S725" s="141">
        <v>0</v>
      </c>
      <c r="T725" s="142">
        <f>S725*H725</f>
        <v>0</v>
      </c>
      <c r="AR725" s="143" t="s">
        <v>258</v>
      </c>
      <c r="AT725" s="143" t="s">
        <v>148</v>
      </c>
      <c r="AU725" s="143" t="s">
        <v>83</v>
      </c>
      <c r="AY725" s="18" t="s">
        <v>146</v>
      </c>
      <c r="BE725" s="144">
        <f>IF(N725="základní",J725,0)</f>
        <v>0</v>
      </c>
      <c r="BF725" s="144">
        <f>IF(N725="snížená",J725,0)</f>
        <v>0</v>
      </c>
      <c r="BG725" s="144">
        <f>IF(N725="zákl. přenesená",J725,0)</f>
        <v>0</v>
      </c>
      <c r="BH725" s="144">
        <f>IF(N725="sníž. přenesená",J725,0)</f>
        <v>0</v>
      </c>
      <c r="BI725" s="144">
        <f>IF(N725="nulová",J725,0)</f>
        <v>0</v>
      </c>
      <c r="BJ725" s="18" t="s">
        <v>81</v>
      </c>
      <c r="BK725" s="144">
        <f>ROUND(I725*H725,2)</f>
        <v>0</v>
      </c>
      <c r="BL725" s="18" t="s">
        <v>258</v>
      </c>
      <c r="BM725" s="143" t="s">
        <v>1229</v>
      </c>
    </row>
    <row r="726" spans="2:65" s="1" customFormat="1" ht="11.25">
      <c r="B726" s="33"/>
      <c r="D726" s="145" t="s">
        <v>155</v>
      </c>
      <c r="F726" s="146" t="s">
        <v>1230</v>
      </c>
      <c r="I726" s="147"/>
      <c r="L726" s="33"/>
      <c r="M726" s="148"/>
      <c r="T726" s="54"/>
      <c r="AT726" s="18" t="s">
        <v>155</v>
      </c>
      <c r="AU726" s="18" t="s">
        <v>83</v>
      </c>
    </row>
    <row r="727" spans="2:65" s="11" customFormat="1" ht="22.9" customHeight="1">
      <c r="B727" s="120"/>
      <c r="D727" s="121" t="s">
        <v>73</v>
      </c>
      <c r="E727" s="130" t="s">
        <v>510</v>
      </c>
      <c r="F727" s="130" t="s">
        <v>511</v>
      </c>
      <c r="I727" s="123"/>
      <c r="J727" s="131">
        <f>BK727</f>
        <v>0</v>
      </c>
      <c r="L727" s="120"/>
      <c r="M727" s="125"/>
      <c r="P727" s="126">
        <f>SUM(P728:P763)</f>
        <v>0</v>
      </c>
      <c r="R727" s="126">
        <f>SUM(R728:R763)</f>
        <v>0.15263086000000001</v>
      </c>
      <c r="T727" s="127">
        <f>SUM(T728:T763)</f>
        <v>0</v>
      </c>
      <c r="AR727" s="121" t="s">
        <v>83</v>
      </c>
      <c r="AT727" s="128" t="s">
        <v>73</v>
      </c>
      <c r="AU727" s="128" t="s">
        <v>81</v>
      </c>
      <c r="AY727" s="121" t="s">
        <v>146</v>
      </c>
      <c r="BK727" s="129">
        <f>SUM(BK728:BK763)</f>
        <v>0</v>
      </c>
    </row>
    <row r="728" spans="2:65" s="1" customFormat="1" ht="16.5" customHeight="1">
      <c r="B728" s="33"/>
      <c r="C728" s="132" t="s">
        <v>1231</v>
      </c>
      <c r="D728" s="132" t="s">
        <v>148</v>
      </c>
      <c r="E728" s="133" t="s">
        <v>1232</v>
      </c>
      <c r="F728" s="134" t="s">
        <v>1233</v>
      </c>
      <c r="G728" s="135" t="s">
        <v>214</v>
      </c>
      <c r="H728" s="136">
        <v>70.069999999999993</v>
      </c>
      <c r="I728" s="137"/>
      <c r="J728" s="138">
        <f>ROUND(I728*H728,2)</f>
        <v>0</v>
      </c>
      <c r="K728" s="134" t="s">
        <v>152</v>
      </c>
      <c r="L728" s="33"/>
      <c r="M728" s="139" t="s">
        <v>19</v>
      </c>
      <c r="N728" s="140" t="s">
        <v>45</v>
      </c>
      <c r="P728" s="141">
        <f>O728*H728</f>
        <v>0</v>
      </c>
      <c r="Q728" s="141">
        <v>3.0000000000000001E-5</v>
      </c>
      <c r="R728" s="141">
        <f>Q728*H728</f>
        <v>2.1021E-3</v>
      </c>
      <c r="S728" s="141">
        <v>0</v>
      </c>
      <c r="T728" s="142">
        <f>S728*H728</f>
        <v>0</v>
      </c>
      <c r="AR728" s="143" t="s">
        <v>258</v>
      </c>
      <c r="AT728" s="143" t="s">
        <v>148</v>
      </c>
      <c r="AU728" s="143" t="s">
        <v>83</v>
      </c>
      <c r="AY728" s="18" t="s">
        <v>146</v>
      </c>
      <c r="BE728" s="144">
        <f>IF(N728="základní",J728,0)</f>
        <v>0</v>
      </c>
      <c r="BF728" s="144">
        <f>IF(N728="snížená",J728,0)</f>
        <v>0</v>
      </c>
      <c r="BG728" s="144">
        <f>IF(N728="zákl. přenesená",J728,0)</f>
        <v>0</v>
      </c>
      <c r="BH728" s="144">
        <f>IF(N728="sníž. přenesená",J728,0)</f>
        <v>0</v>
      </c>
      <c r="BI728" s="144">
        <f>IF(N728="nulová",J728,0)</f>
        <v>0</v>
      </c>
      <c r="BJ728" s="18" t="s">
        <v>81</v>
      </c>
      <c r="BK728" s="144">
        <f>ROUND(I728*H728,2)</f>
        <v>0</v>
      </c>
      <c r="BL728" s="18" t="s">
        <v>258</v>
      </c>
      <c r="BM728" s="143" t="s">
        <v>1234</v>
      </c>
    </row>
    <row r="729" spans="2:65" s="1" customFormat="1" ht="11.25">
      <c r="B729" s="33"/>
      <c r="D729" s="145" t="s">
        <v>155</v>
      </c>
      <c r="F729" s="146" t="s">
        <v>1235</v>
      </c>
      <c r="I729" s="147"/>
      <c r="L729" s="33"/>
      <c r="M729" s="148"/>
      <c r="T729" s="54"/>
      <c r="AT729" s="18" t="s">
        <v>155</v>
      </c>
      <c r="AU729" s="18" t="s">
        <v>83</v>
      </c>
    </row>
    <row r="730" spans="2:65" s="12" customFormat="1" ht="11.25">
      <c r="B730" s="149"/>
      <c r="D730" s="150" t="s">
        <v>157</v>
      </c>
      <c r="E730" s="151" t="s">
        <v>19</v>
      </c>
      <c r="F730" s="152" t="s">
        <v>639</v>
      </c>
      <c r="H730" s="151" t="s">
        <v>19</v>
      </c>
      <c r="I730" s="153"/>
      <c r="L730" s="149"/>
      <c r="M730" s="154"/>
      <c r="T730" s="155"/>
      <c r="AT730" s="151" t="s">
        <v>157</v>
      </c>
      <c r="AU730" s="151" t="s">
        <v>83</v>
      </c>
      <c r="AV730" s="12" t="s">
        <v>81</v>
      </c>
      <c r="AW730" s="12" t="s">
        <v>35</v>
      </c>
      <c r="AX730" s="12" t="s">
        <v>74</v>
      </c>
      <c r="AY730" s="151" t="s">
        <v>146</v>
      </c>
    </row>
    <row r="731" spans="2:65" s="13" customFormat="1" ht="11.25">
      <c r="B731" s="156"/>
      <c r="D731" s="150" t="s">
        <v>157</v>
      </c>
      <c r="E731" s="157" t="s">
        <v>19</v>
      </c>
      <c r="F731" s="158" t="s">
        <v>1236</v>
      </c>
      <c r="H731" s="159">
        <v>34.6</v>
      </c>
      <c r="I731" s="160"/>
      <c r="L731" s="156"/>
      <c r="M731" s="161"/>
      <c r="T731" s="162"/>
      <c r="AT731" s="157" t="s">
        <v>157</v>
      </c>
      <c r="AU731" s="157" t="s">
        <v>83</v>
      </c>
      <c r="AV731" s="13" t="s">
        <v>83</v>
      </c>
      <c r="AW731" s="13" t="s">
        <v>35</v>
      </c>
      <c r="AX731" s="13" t="s">
        <v>74</v>
      </c>
      <c r="AY731" s="157" t="s">
        <v>146</v>
      </c>
    </row>
    <row r="732" spans="2:65" s="13" customFormat="1" ht="11.25">
      <c r="B732" s="156"/>
      <c r="D732" s="150" t="s">
        <v>157</v>
      </c>
      <c r="E732" s="157" t="s">
        <v>19</v>
      </c>
      <c r="F732" s="158" t="s">
        <v>712</v>
      </c>
      <c r="H732" s="159">
        <v>18.420000000000002</v>
      </c>
      <c r="I732" s="160"/>
      <c r="L732" s="156"/>
      <c r="M732" s="161"/>
      <c r="T732" s="162"/>
      <c r="AT732" s="157" t="s">
        <v>157</v>
      </c>
      <c r="AU732" s="157" t="s">
        <v>83</v>
      </c>
      <c r="AV732" s="13" t="s">
        <v>83</v>
      </c>
      <c r="AW732" s="13" t="s">
        <v>35</v>
      </c>
      <c r="AX732" s="13" t="s">
        <v>74</v>
      </c>
      <c r="AY732" s="157" t="s">
        <v>146</v>
      </c>
    </row>
    <row r="733" spans="2:65" s="13" customFormat="1" ht="11.25">
      <c r="B733" s="156"/>
      <c r="D733" s="150" t="s">
        <v>157</v>
      </c>
      <c r="E733" s="157" t="s">
        <v>19</v>
      </c>
      <c r="F733" s="158" t="s">
        <v>1237</v>
      </c>
      <c r="H733" s="159">
        <v>11</v>
      </c>
      <c r="I733" s="160"/>
      <c r="L733" s="156"/>
      <c r="M733" s="161"/>
      <c r="T733" s="162"/>
      <c r="AT733" s="157" t="s">
        <v>157</v>
      </c>
      <c r="AU733" s="157" t="s">
        <v>83</v>
      </c>
      <c r="AV733" s="13" t="s">
        <v>83</v>
      </c>
      <c r="AW733" s="13" t="s">
        <v>35</v>
      </c>
      <c r="AX733" s="13" t="s">
        <v>74</v>
      </c>
      <c r="AY733" s="157" t="s">
        <v>146</v>
      </c>
    </row>
    <row r="734" spans="2:65" s="13" customFormat="1" ht="11.25">
      <c r="B734" s="156"/>
      <c r="D734" s="150" t="s">
        <v>157</v>
      </c>
      <c r="E734" s="157" t="s">
        <v>19</v>
      </c>
      <c r="F734" s="158" t="s">
        <v>1238</v>
      </c>
      <c r="H734" s="159">
        <v>6.05</v>
      </c>
      <c r="I734" s="160"/>
      <c r="L734" s="156"/>
      <c r="M734" s="161"/>
      <c r="T734" s="162"/>
      <c r="AT734" s="157" t="s">
        <v>157</v>
      </c>
      <c r="AU734" s="157" t="s">
        <v>83</v>
      </c>
      <c r="AV734" s="13" t="s">
        <v>83</v>
      </c>
      <c r="AW734" s="13" t="s">
        <v>35</v>
      </c>
      <c r="AX734" s="13" t="s">
        <v>74</v>
      </c>
      <c r="AY734" s="157" t="s">
        <v>146</v>
      </c>
    </row>
    <row r="735" spans="2:65" s="14" customFormat="1" ht="11.25">
      <c r="B735" s="163"/>
      <c r="D735" s="150" t="s">
        <v>157</v>
      </c>
      <c r="E735" s="164" t="s">
        <v>19</v>
      </c>
      <c r="F735" s="165" t="s">
        <v>160</v>
      </c>
      <c r="H735" s="166">
        <v>70.070000000000007</v>
      </c>
      <c r="I735" s="167"/>
      <c r="L735" s="163"/>
      <c r="M735" s="168"/>
      <c r="T735" s="169"/>
      <c r="AT735" s="164" t="s">
        <v>157</v>
      </c>
      <c r="AU735" s="164" t="s">
        <v>83</v>
      </c>
      <c r="AV735" s="14" t="s">
        <v>153</v>
      </c>
      <c r="AW735" s="14" t="s">
        <v>35</v>
      </c>
      <c r="AX735" s="14" t="s">
        <v>81</v>
      </c>
      <c r="AY735" s="164" t="s">
        <v>146</v>
      </c>
    </row>
    <row r="736" spans="2:65" s="1" customFormat="1" ht="16.5" customHeight="1">
      <c r="B736" s="33"/>
      <c r="C736" s="132" t="s">
        <v>1239</v>
      </c>
      <c r="D736" s="132" t="s">
        <v>148</v>
      </c>
      <c r="E736" s="133" t="s">
        <v>1240</v>
      </c>
      <c r="F736" s="134" t="s">
        <v>1241</v>
      </c>
      <c r="G736" s="135" t="s">
        <v>214</v>
      </c>
      <c r="H736" s="136">
        <v>35.47</v>
      </c>
      <c r="I736" s="137"/>
      <c r="J736" s="138">
        <f>ROUND(I736*H736,2)</f>
        <v>0</v>
      </c>
      <c r="K736" s="134" t="s">
        <v>19</v>
      </c>
      <c r="L736" s="33"/>
      <c r="M736" s="139" t="s">
        <v>19</v>
      </c>
      <c r="N736" s="140" t="s">
        <v>45</v>
      </c>
      <c r="P736" s="141">
        <f>O736*H736</f>
        <v>0</v>
      </c>
      <c r="Q736" s="141">
        <v>2.9999999999999997E-4</v>
      </c>
      <c r="R736" s="141">
        <f>Q736*H736</f>
        <v>1.0640999999999999E-2</v>
      </c>
      <c r="S736" s="141">
        <v>0</v>
      </c>
      <c r="T736" s="142">
        <f>S736*H736</f>
        <v>0</v>
      </c>
      <c r="AR736" s="143" t="s">
        <v>258</v>
      </c>
      <c r="AT736" s="143" t="s">
        <v>148</v>
      </c>
      <c r="AU736" s="143" t="s">
        <v>83</v>
      </c>
      <c r="AY736" s="18" t="s">
        <v>146</v>
      </c>
      <c r="BE736" s="144">
        <f>IF(N736="základní",J736,0)</f>
        <v>0</v>
      </c>
      <c r="BF736" s="144">
        <f>IF(N736="snížená",J736,0)</f>
        <v>0</v>
      </c>
      <c r="BG736" s="144">
        <f>IF(N736="zákl. přenesená",J736,0)</f>
        <v>0</v>
      </c>
      <c r="BH736" s="144">
        <f>IF(N736="sníž. přenesená",J736,0)</f>
        <v>0</v>
      </c>
      <c r="BI736" s="144">
        <f>IF(N736="nulová",J736,0)</f>
        <v>0</v>
      </c>
      <c r="BJ736" s="18" t="s">
        <v>81</v>
      </c>
      <c r="BK736" s="144">
        <f>ROUND(I736*H736,2)</f>
        <v>0</v>
      </c>
      <c r="BL736" s="18" t="s">
        <v>258</v>
      </c>
      <c r="BM736" s="143" t="s">
        <v>1242</v>
      </c>
    </row>
    <row r="737" spans="2:65" s="12" customFormat="1" ht="11.25">
      <c r="B737" s="149"/>
      <c r="D737" s="150" t="s">
        <v>157</v>
      </c>
      <c r="E737" s="151" t="s">
        <v>19</v>
      </c>
      <c r="F737" s="152" t="s">
        <v>639</v>
      </c>
      <c r="H737" s="151" t="s">
        <v>19</v>
      </c>
      <c r="I737" s="153"/>
      <c r="L737" s="149"/>
      <c r="M737" s="154"/>
      <c r="T737" s="155"/>
      <c r="AT737" s="151" t="s">
        <v>157</v>
      </c>
      <c r="AU737" s="151" t="s">
        <v>83</v>
      </c>
      <c r="AV737" s="12" t="s">
        <v>81</v>
      </c>
      <c r="AW737" s="12" t="s">
        <v>35</v>
      </c>
      <c r="AX737" s="12" t="s">
        <v>74</v>
      </c>
      <c r="AY737" s="151" t="s">
        <v>146</v>
      </c>
    </row>
    <row r="738" spans="2:65" s="13" customFormat="1" ht="11.25">
      <c r="B738" s="156"/>
      <c r="D738" s="150" t="s">
        <v>157</v>
      </c>
      <c r="E738" s="157" t="s">
        <v>19</v>
      </c>
      <c r="F738" s="158" t="s">
        <v>712</v>
      </c>
      <c r="H738" s="159">
        <v>18.420000000000002</v>
      </c>
      <c r="I738" s="160"/>
      <c r="L738" s="156"/>
      <c r="M738" s="161"/>
      <c r="T738" s="162"/>
      <c r="AT738" s="157" t="s">
        <v>157</v>
      </c>
      <c r="AU738" s="157" t="s">
        <v>83</v>
      </c>
      <c r="AV738" s="13" t="s">
        <v>83</v>
      </c>
      <c r="AW738" s="13" t="s">
        <v>35</v>
      </c>
      <c r="AX738" s="13" t="s">
        <v>74</v>
      </c>
      <c r="AY738" s="157" t="s">
        <v>146</v>
      </c>
    </row>
    <row r="739" spans="2:65" s="13" customFormat="1" ht="11.25">
      <c r="B739" s="156"/>
      <c r="D739" s="150" t="s">
        <v>157</v>
      </c>
      <c r="E739" s="157" t="s">
        <v>19</v>
      </c>
      <c r="F739" s="158" t="s">
        <v>1237</v>
      </c>
      <c r="H739" s="159">
        <v>11</v>
      </c>
      <c r="I739" s="160"/>
      <c r="L739" s="156"/>
      <c r="M739" s="161"/>
      <c r="T739" s="162"/>
      <c r="AT739" s="157" t="s">
        <v>157</v>
      </c>
      <c r="AU739" s="157" t="s">
        <v>83</v>
      </c>
      <c r="AV739" s="13" t="s">
        <v>83</v>
      </c>
      <c r="AW739" s="13" t="s">
        <v>35</v>
      </c>
      <c r="AX739" s="13" t="s">
        <v>74</v>
      </c>
      <c r="AY739" s="157" t="s">
        <v>146</v>
      </c>
    </row>
    <row r="740" spans="2:65" s="13" customFormat="1" ht="11.25">
      <c r="B740" s="156"/>
      <c r="D740" s="150" t="s">
        <v>157</v>
      </c>
      <c r="E740" s="157" t="s">
        <v>19</v>
      </c>
      <c r="F740" s="158" t="s">
        <v>1238</v>
      </c>
      <c r="H740" s="159">
        <v>6.05</v>
      </c>
      <c r="I740" s="160"/>
      <c r="L740" s="156"/>
      <c r="M740" s="161"/>
      <c r="T740" s="162"/>
      <c r="AT740" s="157" t="s">
        <v>157</v>
      </c>
      <c r="AU740" s="157" t="s">
        <v>83</v>
      </c>
      <c r="AV740" s="13" t="s">
        <v>83</v>
      </c>
      <c r="AW740" s="13" t="s">
        <v>35</v>
      </c>
      <c r="AX740" s="13" t="s">
        <v>74</v>
      </c>
      <c r="AY740" s="157" t="s">
        <v>146</v>
      </c>
    </row>
    <row r="741" spans="2:65" s="14" customFormat="1" ht="11.25">
      <c r="B741" s="163"/>
      <c r="D741" s="150" t="s">
        <v>157</v>
      </c>
      <c r="E741" s="164" t="s">
        <v>19</v>
      </c>
      <c r="F741" s="165" t="s">
        <v>160</v>
      </c>
      <c r="H741" s="166">
        <v>35.47</v>
      </c>
      <c r="I741" s="167"/>
      <c r="L741" s="163"/>
      <c r="M741" s="168"/>
      <c r="T741" s="169"/>
      <c r="AT741" s="164" t="s">
        <v>157</v>
      </c>
      <c r="AU741" s="164" t="s">
        <v>83</v>
      </c>
      <c r="AV741" s="14" t="s">
        <v>153</v>
      </c>
      <c r="AW741" s="14" t="s">
        <v>35</v>
      </c>
      <c r="AX741" s="14" t="s">
        <v>81</v>
      </c>
      <c r="AY741" s="164" t="s">
        <v>146</v>
      </c>
    </row>
    <row r="742" spans="2:65" s="1" customFormat="1" ht="16.5" customHeight="1">
      <c r="B742" s="33"/>
      <c r="C742" s="132" t="s">
        <v>1243</v>
      </c>
      <c r="D742" s="132" t="s">
        <v>148</v>
      </c>
      <c r="E742" s="133" t="s">
        <v>1244</v>
      </c>
      <c r="F742" s="134" t="s">
        <v>1245</v>
      </c>
      <c r="G742" s="135" t="s">
        <v>229</v>
      </c>
      <c r="H742" s="136">
        <v>37.200000000000003</v>
      </c>
      <c r="I742" s="137"/>
      <c r="J742" s="138">
        <f>ROUND(I742*H742,2)</f>
        <v>0</v>
      </c>
      <c r="K742" s="134" t="s">
        <v>152</v>
      </c>
      <c r="L742" s="33"/>
      <c r="M742" s="139" t="s">
        <v>19</v>
      </c>
      <c r="N742" s="140" t="s">
        <v>45</v>
      </c>
      <c r="P742" s="141">
        <f>O742*H742</f>
        <v>0</v>
      </c>
      <c r="Q742" s="141">
        <v>5.0000000000000002E-5</v>
      </c>
      <c r="R742" s="141">
        <f>Q742*H742</f>
        <v>1.8600000000000003E-3</v>
      </c>
      <c r="S742" s="141">
        <v>0</v>
      </c>
      <c r="T742" s="142">
        <f>S742*H742</f>
        <v>0</v>
      </c>
      <c r="AR742" s="143" t="s">
        <v>258</v>
      </c>
      <c r="AT742" s="143" t="s">
        <v>148</v>
      </c>
      <c r="AU742" s="143" t="s">
        <v>83</v>
      </c>
      <c r="AY742" s="18" t="s">
        <v>146</v>
      </c>
      <c r="BE742" s="144">
        <f>IF(N742="základní",J742,0)</f>
        <v>0</v>
      </c>
      <c r="BF742" s="144">
        <f>IF(N742="snížená",J742,0)</f>
        <v>0</v>
      </c>
      <c r="BG742" s="144">
        <f>IF(N742="zákl. přenesená",J742,0)</f>
        <v>0</v>
      </c>
      <c r="BH742" s="144">
        <f>IF(N742="sníž. přenesená",J742,0)</f>
        <v>0</v>
      </c>
      <c r="BI742" s="144">
        <f>IF(N742="nulová",J742,0)</f>
        <v>0</v>
      </c>
      <c r="BJ742" s="18" t="s">
        <v>81</v>
      </c>
      <c r="BK742" s="144">
        <f>ROUND(I742*H742,2)</f>
        <v>0</v>
      </c>
      <c r="BL742" s="18" t="s">
        <v>258</v>
      </c>
      <c r="BM742" s="143" t="s">
        <v>1246</v>
      </c>
    </row>
    <row r="743" spans="2:65" s="1" customFormat="1" ht="11.25">
      <c r="B743" s="33"/>
      <c r="D743" s="145" t="s">
        <v>155</v>
      </c>
      <c r="F743" s="146" t="s">
        <v>1247</v>
      </c>
      <c r="I743" s="147"/>
      <c r="L743" s="33"/>
      <c r="M743" s="148"/>
      <c r="T743" s="54"/>
      <c r="AT743" s="18" t="s">
        <v>155</v>
      </c>
      <c r="AU743" s="18" t="s">
        <v>83</v>
      </c>
    </row>
    <row r="744" spans="2:65" s="13" customFormat="1" ht="11.25">
      <c r="B744" s="156"/>
      <c r="D744" s="150" t="s">
        <v>157</v>
      </c>
      <c r="E744" s="157" t="s">
        <v>19</v>
      </c>
      <c r="F744" s="158" t="s">
        <v>1248</v>
      </c>
      <c r="H744" s="159">
        <v>16.399999999999999</v>
      </c>
      <c r="I744" s="160"/>
      <c r="L744" s="156"/>
      <c r="M744" s="161"/>
      <c r="T744" s="162"/>
      <c r="AT744" s="157" t="s">
        <v>157</v>
      </c>
      <c r="AU744" s="157" t="s">
        <v>83</v>
      </c>
      <c r="AV744" s="13" t="s">
        <v>83</v>
      </c>
      <c r="AW744" s="13" t="s">
        <v>35</v>
      </c>
      <c r="AX744" s="13" t="s">
        <v>74</v>
      </c>
      <c r="AY744" s="157" t="s">
        <v>146</v>
      </c>
    </row>
    <row r="745" spans="2:65" s="13" customFormat="1" ht="11.25">
      <c r="B745" s="156"/>
      <c r="D745" s="150" t="s">
        <v>157</v>
      </c>
      <c r="E745" s="157" t="s">
        <v>19</v>
      </c>
      <c r="F745" s="158" t="s">
        <v>1249</v>
      </c>
      <c r="H745" s="159">
        <v>11.9</v>
      </c>
      <c r="I745" s="160"/>
      <c r="L745" s="156"/>
      <c r="M745" s="161"/>
      <c r="T745" s="162"/>
      <c r="AT745" s="157" t="s">
        <v>157</v>
      </c>
      <c r="AU745" s="157" t="s">
        <v>83</v>
      </c>
      <c r="AV745" s="13" t="s">
        <v>83</v>
      </c>
      <c r="AW745" s="13" t="s">
        <v>35</v>
      </c>
      <c r="AX745" s="13" t="s">
        <v>74</v>
      </c>
      <c r="AY745" s="157" t="s">
        <v>146</v>
      </c>
    </row>
    <row r="746" spans="2:65" s="13" customFormat="1" ht="11.25">
      <c r="B746" s="156"/>
      <c r="D746" s="150" t="s">
        <v>157</v>
      </c>
      <c r="E746" s="157" t="s">
        <v>19</v>
      </c>
      <c r="F746" s="158" t="s">
        <v>1250</v>
      </c>
      <c r="H746" s="159">
        <v>8.9</v>
      </c>
      <c r="I746" s="160"/>
      <c r="L746" s="156"/>
      <c r="M746" s="161"/>
      <c r="T746" s="162"/>
      <c r="AT746" s="157" t="s">
        <v>157</v>
      </c>
      <c r="AU746" s="157" t="s">
        <v>83</v>
      </c>
      <c r="AV746" s="13" t="s">
        <v>83</v>
      </c>
      <c r="AW746" s="13" t="s">
        <v>35</v>
      </c>
      <c r="AX746" s="13" t="s">
        <v>74</v>
      </c>
      <c r="AY746" s="157" t="s">
        <v>146</v>
      </c>
    </row>
    <row r="747" spans="2:65" s="14" customFormat="1" ht="11.25">
      <c r="B747" s="163"/>
      <c r="D747" s="150" t="s">
        <v>157</v>
      </c>
      <c r="E747" s="164" t="s">
        <v>19</v>
      </c>
      <c r="F747" s="165" t="s">
        <v>160</v>
      </c>
      <c r="H747" s="166">
        <v>37.200000000000003</v>
      </c>
      <c r="I747" s="167"/>
      <c r="L747" s="163"/>
      <c r="M747" s="168"/>
      <c r="T747" s="169"/>
      <c r="AT747" s="164" t="s">
        <v>157</v>
      </c>
      <c r="AU747" s="164" t="s">
        <v>83</v>
      </c>
      <c r="AV747" s="14" t="s">
        <v>153</v>
      </c>
      <c r="AW747" s="14" t="s">
        <v>35</v>
      </c>
      <c r="AX747" s="14" t="s">
        <v>81</v>
      </c>
      <c r="AY747" s="164" t="s">
        <v>146</v>
      </c>
    </row>
    <row r="748" spans="2:65" s="1" customFormat="1" ht="16.5" customHeight="1">
      <c r="B748" s="33"/>
      <c r="C748" s="181" t="s">
        <v>1251</v>
      </c>
      <c r="D748" s="181" t="s">
        <v>844</v>
      </c>
      <c r="E748" s="182" t="s">
        <v>1252</v>
      </c>
      <c r="F748" s="183" t="s">
        <v>1253</v>
      </c>
      <c r="G748" s="184" t="s">
        <v>214</v>
      </c>
      <c r="H748" s="185">
        <v>43.109000000000002</v>
      </c>
      <c r="I748" s="186"/>
      <c r="J748" s="187">
        <f>ROUND(I748*H748,2)</f>
        <v>0</v>
      </c>
      <c r="K748" s="183" t="s">
        <v>19</v>
      </c>
      <c r="L748" s="188"/>
      <c r="M748" s="189" t="s">
        <v>19</v>
      </c>
      <c r="N748" s="190" t="s">
        <v>45</v>
      </c>
      <c r="P748" s="141">
        <f>O748*H748</f>
        <v>0</v>
      </c>
      <c r="Q748" s="141">
        <v>2.64E-3</v>
      </c>
      <c r="R748" s="141">
        <f>Q748*H748</f>
        <v>0.11380776000000001</v>
      </c>
      <c r="S748" s="141">
        <v>0</v>
      </c>
      <c r="T748" s="142">
        <f>S748*H748</f>
        <v>0</v>
      </c>
      <c r="AR748" s="143" t="s">
        <v>430</v>
      </c>
      <c r="AT748" s="143" t="s">
        <v>844</v>
      </c>
      <c r="AU748" s="143" t="s">
        <v>83</v>
      </c>
      <c r="AY748" s="18" t="s">
        <v>146</v>
      </c>
      <c r="BE748" s="144">
        <f>IF(N748="základní",J748,0)</f>
        <v>0</v>
      </c>
      <c r="BF748" s="144">
        <f>IF(N748="snížená",J748,0)</f>
        <v>0</v>
      </c>
      <c r="BG748" s="144">
        <f>IF(N748="zákl. přenesená",J748,0)</f>
        <v>0</v>
      </c>
      <c r="BH748" s="144">
        <f>IF(N748="sníž. přenesená",J748,0)</f>
        <v>0</v>
      </c>
      <c r="BI748" s="144">
        <f>IF(N748="nulová",J748,0)</f>
        <v>0</v>
      </c>
      <c r="BJ748" s="18" t="s">
        <v>81</v>
      </c>
      <c r="BK748" s="144">
        <f>ROUND(I748*H748,2)</f>
        <v>0</v>
      </c>
      <c r="BL748" s="18" t="s">
        <v>258</v>
      </c>
      <c r="BM748" s="143" t="s">
        <v>1254</v>
      </c>
    </row>
    <row r="749" spans="2:65" s="13" customFormat="1" ht="11.25">
      <c r="B749" s="156"/>
      <c r="D749" s="150" t="s">
        <v>157</v>
      </c>
      <c r="E749" s="157" t="s">
        <v>19</v>
      </c>
      <c r="F749" s="158" t="s">
        <v>1255</v>
      </c>
      <c r="H749" s="159">
        <v>35.47</v>
      </c>
      <c r="I749" s="160"/>
      <c r="L749" s="156"/>
      <c r="M749" s="161"/>
      <c r="T749" s="162"/>
      <c r="AT749" s="157" t="s">
        <v>157</v>
      </c>
      <c r="AU749" s="157" t="s">
        <v>83</v>
      </c>
      <c r="AV749" s="13" t="s">
        <v>83</v>
      </c>
      <c r="AW749" s="13" t="s">
        <v>35</v>
      </c>
      <c r="AX749" s="13" t="s">
        <v>74</v>
      </c>
      <c r="AY749" s="157" t="s">
        <v>146</v>
      </c>
    </row>
    <row r="750" spans="2:65" s="13" customFormat="1" ht="11.25">
      <c r="B750" s="156"/>
      <c r="D750" s="150" t="s">
        <v>157</v>
      </c>
      <c r="E750" s="157" t="s">
        <v>19</v>
      </c>
      <c r="F750" s="158" t="s">
        <v>1256</v>
      </c>
      <c r="H750" s="159">
        <v>3.72</v>
      </c>
      <c r="I750" s="160"/>
      <c r="L750" s="156"/>
      <c r="M750" s="161"/>
      <c r="T750" s="162"/>
      <c r="AT750" s="157" t="s">
        <v>157</v>
      </c>
      <c r="AU750" s="157" t="s">
        <v>83</v>
      </c>
      <c r="AV750" s="13" t="s">
        <v>83</v>
      </c>
      <c r="AW750" s="13" t="s">
        <v>35</v>
      </c>
      <c r="AX750" s="13" t="s">
        <v>74</v>
      </c>
      <c r="AY750" s="157" t="s">
        <v>146</v>
      </c>
    </row>
    <row r="751" spans="2:65" s="14" customFormat="1" ht="11.25">
      <c r="B751" s="163"/>
      <c r="D751" s="150" t="s">
        <v>157</v>
      </c>
      <c r="E751" s="164" t="s">
        <v>19</v>
      </c>
      <c r="F751" s="165" t="s">
        <v>160</v>
      </c>
      <c r="H751" s="166">
        <v>39.19</v>
      </c>
      <c r="I751" s="167"/>
      <c r="L751" s="163"/>
      <c r="M751" s="168"/>
      <c r="T751" s="169"/>
      <c r="AT751" s="164" t="s">
        <v>157</v>
      </c>
      <c r="AU751" s="164" t="s">
        <v>83</v>
      </c>
      <c r="AV751" s="14" t="s">
        <v>153</v>
      </c>
      <c r="AW751" s="14" t="s">
        <v>35</v>
      </c>
      <c r="AX751" s="14" t="s">
        <v>81</v>
      </c>
      <c r="AY751" s="164" t="s">
        <v>146</v>
      </c>
    </row>
    <row r="752" spans="2:65" s="13" customFormat="1" ht="11.25">
      <c r="B752" s="156"/>
      <c r="D752" s="150" t="s">
        <v>157</v>
      </c>
      <c r="F752" s="158" t="s">
        <v>1257</v>
      </c>
      <c r="H752" s="159">
        <v>43.109000000000002</v>
      </c>
      <c r="I752" s="160"/>
      <c r="L752" s="156"/>
      <c r="M752" s="161"/>
      <c r="T752" s="162"/>
      <c r="AT752" s="157" t="s">
        <v>157</v>
      </c>
      <c r="AU752" s="157" t="s">
        <v>83</v>
      </c>
      <c r="AV752" s="13" t="s">
        <v>83</v>
      </c>
      <c r="AW752" s="13" t="s">
        <v>4</v>
      </c>
      <c r="AX752" s="13" t="s">
        <v>81</v>
      </c>
      <c r="AY752" s="157" t="s">
        <v>146</v>
      </c>
    </row>
    <row r="753" spans="2:65" s="1" customFormat="1" ht="16.5" customHeight="1">
      <c r="B753" s="33"/>
      <c r="C753" s="132" t="s">
        <v>1258</v>
      </c>
      <c r="D753" s="132" t="s">
        <v>148</v>
      </c>
      <c r="E753" s="133" t="s">
        <v>1259</v>
      </c>
      <c r="F753" s="134" t="s">
        <v>1260</v>
      </c>
      <c r="G753" s="135" t="s">
        <v>214</v>
      </c>
      <c r="H753" s="136">
        <v>34.6</v>
      </c>
      <c r="I753" s="137"/>
      <c r="J753" s="138">
        <f>ROUND(I753*H753,2)</f>
        <v>0</v>
      </c>
      <c r="K753" s="134" t="s">
        <v>152</v>
      </c>
      <c r="L753" s="33"/>
      <c r="M753" s="139" t="s">
        <v>19</v>
      </c>
      <c r="N753" s="140" t="s">
        <v>45</v>
      </c>
      <c r="P753" s="141">
        <f>O753*H753</f>
        <v>0</v>
      </c>
      <c r="Q753" s="141">
        <v>5.9999999999999995E-4</v>
      </c>
      <c r="R753" s="141">
        <f>Q753*H753</f>
        <v>2.0760000000000001E-2</v>
      </c>
      <c r="S753" s="141">
        <v>0</v>
      </c>
      <c r="T753" s="142">
        <f>S753*H753</f>
        <v>0</v>
      </c>
      <c r="AR753" s="143" t="s">
        <v>258</v>
      </c>
      <c r="AT753" s="143" t="s">
        <v>148</v>
      </c>
      <c r="AU753" s="143" t="s">
        <v>83</v>
      </c>
      <c r="AY753" s="18" t="s">
        <v>146</v>
      </c>
      <c r="BE753" s="144">
        <f>IF(N753="základní",J753,0)</f>
        <v>0</v>
      </c>
      <c r="BF753" s="144">
        <f>IF(N753="snížená",J753,0)</f>
        <v>0</v>
      </c>
      <c r="BG753" s="144">
        <f>IF(N753="zákl. přenesená",J753,0)</f>
        <v>0</v>
      </c>
      <c r="BH753" s="144">
        <f>IF(N753="sníž. přenesená",J753,0)</f>
        <v>0</v>
      </c>
      <c r="BI753" s="144">
        <f>IF(N753="nulová",J753,0)</f>
        <v>0</v>
      </c>
      <c r="BJ753" s="18" t="s">
        <v>81</v>
      </c>
      <c r="BK753" s="144">
        <f>ROUND(I753*H753,2)</f>
        <v>0</v>
      </c>
      <c r="BL753" s="18" t="s">
        <v>258</v>
      </c>
      <c r="BM753" s="143" t="s">
        <v>1261</v>
      </c>
    </row>
    <row r="754" spans="2:65" s="1" customFormat="1" ht="11.25">
      <c r="B754" s="33"/>
      <c r="D754" s="145" t="s">
        <v>155</v>
      </c>
      <c r="F754" s="146" t="s">
        <v>1262</v>
      </c>
      <c r="I754" s="147"/>
      <c r="L754" s="33"/>
      <c r="M754" s="148"/>
      <c r="T754" s="54"/>
      <c r="AT754" s="18" t="s">
        <v>155</v>
      </c>
      <c r="AU754" s="18" t="s">
        <v>83</v>
      </c>
    </row>
    <row r="755" spans="2:65" s="12" customFormat="1" ht="11.25">
      <c r="B755" s="149"/>
      <c r="D755" s="150" t="s">
        <v>157</v>
      </c>
      <c r="E755" s="151" t="s">
        <v>19</v>
      </c>
      <c r="F755" s="152" t="s">
        <v>639</v>
      </c>
      <c r="H755" s="151" t="s">
        <v>19</v>
      </c>
      <c r="I755" s="153"/>
      <c r="L755" s="149"/>
      <c r="M755" s="154"/>
      <c r="T755" s="155"/>
      <c r="AT755" s="151" t="s">
        <v>157</v>
      </c>
      <c r="AU755" s="151" t="s">
        <v>83</v>
      </c>
      <c r="AV755" s="12" t="s">
        <v>81</v>
      </c>
      <c r="AW755" s="12" t="s">
        <v>35</v>
      </c>
      <c r="AX755" s="12" t="s">
        <v>74</v>
      </c>
      <c r="AY755" s="151" t="s">
        <v>146</v>
      </c>
    </row>
    <row r="756" spans="2:65" s="13" customFormat="1" ht="11.25">
      <c r="B756" s="156"/>
      <c r="D756" s="150" t="s">
        <v>157</v>
      </c>
      <c r="E756" s="157" t="s">
        <v>19</v>
      </c>
      <c r="F756" s="158" t="s">
        <v>1236</v>
      </c>
      <c r="H756" s="159">
        <v>34.6</v>
      </c>
      <c r="I756" s="160"/>
      <c r="L756" s="156"/>
      <c r="M756" s="161"/>
      <c r="T756" s="162"/>
      <c r="AT756" s="157" t="s">
        <v>157</v>
      </c>
      <c r="AU756" s="157" t="s">
        <v>83</v>
      </c>
      <c r="AV756" s="13" t="s">
        <v>83</v>
      </c>
      <c r="AW756" s="13" t="s">
        <v>35</v>
      </c>
      <c r="AX756" s="13" t="s">
        <v>74</v>
      </c>
      <c r="AY756" s="157" t="s">
        <v>146</v>
      </c>
    </row>
    <row r="757" spans="2:65" s="14" customFormat="1" ht="11.25">
      <c r="B757" s="163"/>
      <c r="D757" s="150" t="s">
        <v>157</v>
      </c>
      <c r="E757" s="164" t="s">
        <v>19</v>
      </c>
      <c r="F757" s="165" t="s">
        <v>160</v>
      </c>
      <c r="H757" s="166">
        <v>34.6</v>
      </c>
      <c r="I757" s="167"/>
      <c r="L757" s="163"/>
      <c r="M757" s="168"/>
      <c r="T757" s="169"/>
      <c r="AT757" s="164" t="s">
        <v>157</v>
      </c>
      <c r="AU757" s="164" t="s">
        <v>83</v>
      </c>
      <c r="AV757" s="14" t="s">
        <v>153</v>
      </c>
      <c r="AW757" s="14" t="s">
        <v>35</v>
      </c>
      <c r="AX757" s="14" t="s">
        <v>81</v>
      </c>
      <c r="AY757" s="164" t="s">
        <v>146</v>
      </c>
    </row>
    <row r="758" spans="2:65" s="1" customFormat="1" ht="24.2" customHeight="1">
      <c r="B758" s="33"/>
      <c r="C758" s="181" t="s">
        <v>1263</v>
      </c>
      <c r="D758" s="181" t="s">
        <v>844</v>
      </c>
      <c r="E758" s="182" t="s">
        <v>1264</v>
      </c>
      <c r="F758" s="183" t="s">
        <v>1265</v>
      </c>
      <c r="G758" s="184" t="s">
        <v>214</v>
      </c>
      <c r="H758" s="185">
        <v>38.06</v>
      </c>
      <c r="I758" s="186"/>
      <c r="J758" s="187">
        <f>ROUND(I758*H758,2)</f>
        <v>0</v>
      </c>
      <c r="K758" s="183" t="s">
        <v>19</v>
      </c>
      <c r="L758" s="188"/>
      <c r="M758" s="189" t="s">
        <v>19</v>
      </c>
      <c r="N758" s="190" t="s">
        <v>45</v>
      </c>
      <c r="P758" s="141">
        <f>O758*H758</f>
        <v>0</v>
      </c>
      <c r="Q758" s="141">
        <v>0</v>
      </c>
      <c r="R758" s="141">
        <f>Q758*H758</f>
        <v>0</v>
      </c>
      <c r="S758" s="141">
        <v>0</v>
      </c>
      <c r="T758" s="142">
        <f>S758*H758</f>
        <v>0</v>
      </c>
      <c r="AR758" s="143" t="s">
        <v>430</v>
      </c>
      <c r="AT758" s="143" t="s">
        <v>844</v>
      </c>
      <c r="AU758" s="143" t="s">
        <v>83</v>
      </c>
      <c r="AY758" s="18" t="s">
        <v>146</v>
      </c>
      <c r="BE758" s="144">
        <f>IF(N758="základní",J758,0)</f>
        <v>0</v>
      </c>
      <c r="BF758" s="144">
        <f>IF(N758="snížená",J758,0)</f>
        <v>0</v>
      </c>
      <c r="BG758" s="144">
        <f>IF(N758="zákl. přenesená",J758,0)</f>
        <v>0</v>
      </c>
      <c r="BH758" s="144">
        <f>IF(N758="sníž. přenesená",J758,0)</f>
        <v>0</v>
      </c>
      <c r="BI758" s="144">
        <f>IF(N758="nulová",J758,0)</f>
        <v>0</v>
      </c>
      <c r="BJ758" s="18" t="s">
        <v>81</v>
      </c>
      <c r="BK758" s="144">
        <f>ROUND(I758*H758,2)</f>
        <v>0</v>
      </c>
      <c r="BL758" s="18" t="s">
        <v>258</v>
      </c>
      <c r="BM758" s="143" t="s">
        <v>1266</v>
      </c>
    </row>
    <row r="759" spans="2:65" s="13" customFormat="1" ht="11.25">
      <c r="B759" s="156"/>
      <c r="D759" s="150" t="s">
        <v>157</v>
      </c>
      <c r="F759" s="158" t="s">
        <v>1267</v>
      </c>
      <c r="H759" s="159">
        <v>38.06</v>
      </c>
      <c r="I759" s="160"/>
      <c r="L759" s="156"/>
      <c r="M759" s="161"/>
      <c r="T759" s="162"/>
      <c r="AT759" s="157" t="s">
        <v>157</v>
      </c>
      <c r="AU759" s="157" t="s">
        <v>83</v>
      </c>
      <c r="AV759" s="13" t="s">
        <v>83</v>
      </c>
      <c r="AW759" s="13" t="s">
        <v>4</v>
      </c>
      <c r="AX759" s="13" t="s">
        <v>81</v>
      </c>
      <c r="AY759" s="157" t="s">
        <v>146</v>
      </c>
    </row>
    <row r="760" spans="2:65" s="1" customFormat="1" ht="24.2" customHeight="1">
      <c r="B760" s="33"/>
      <c r="C760" s="132" t="s">
        <v>1268</v>
      </c>
      <c r="D760" s="132" t="s">
        <v>148</v>
      </c>
      <c r="E760" s="133" t="s">
        <v>1269</v>
      </c>
      <c r="F760" s="134" t="s">
        <v>1270</v>
      </c>
      <c r="G760" s="135" t="s">
        <v>214</v>
      </c>
      <c r="H760" s="136">
        <v>34.6</v>
      </c>
      <c r="I760" s="137"/>
      <c r="J760" s="138">
        <f>ROUND(I760*H760,2)</f>
        <v>0</v>
      </c>
      <c r="K760" s="134" t="s">
        <v>152</v>
      </c>
      <c r="L760" s="33"/>
      <c r="M760" s="139" t="s">
        <v>19</v>
      </c>
      <c r="N760" s="140" t="s">
        <v>45</v>
      </c>
      <c r="P760" s="141">
        <f>O760*H760</f>
        <v>0</v>
      </c>
      <c r="Q760" s="141">
        <v>1E-4</v>
      </c>
      <c r="R760" s="141">
        <f>Q760*H760</f>
        <v>3.4600000000000004E-3</v>
      </c>
      <c r="S760" s="141">
        <v>0</v>
      </c>
      <c r="T760" s="142">
        <f>S760*H760</f>
        <v>0</v>
      </c>
      <c r="AR760" s="143" t="s">
        <v>258</v>
      </c>
      <c r="AT760" s="143" t="s">
        <v>148</v>
      </c>
      <c r="AU760" s="143" t="s">
        <v>83</v>
      </c>
      <c r="AY760" s="18" t="s">
        <v>146</v>
      </c>
      <c r="BE760" s="144">
        <f>IF(N760="základní",J760,0)</f>
        <v>0</v>
      </c>
      <c r="BF760" s="144">
        <f>IF(N760="snížená",J760,0)</f>
        <v>0</v>
      </c>
      <c r="BG760" s="144">
        <f>IF(N760="zákl. přenesená",J760,0)</f>
        <v>0</v>
      </c>
      <c r="BH760" s="144">
        <f>IF(N760="sníž. přenesená",J760,0)</f>
        <v>0</v>
      </c>
      <c r="BI760" s="144">
        <f>IF(N760="nulová",J760,0)</f>
        <v>0</v>
      </c>
      <c r="BJ760" s="18" t="s">
        <v>81</v>
      </c>
      <c r="BK760" s="144">
        <f>ROUND(I760*H760,2)</f>
        <v>0</v>
      </c>
      <c r="BL760" s="18" t="s">
        <v>258</v>
      </c>
      <c r="BM760" s="143" t="s">
        <v>1271</v>
      </c>
    </row>
    <row r="761" spans="2:65" s="1" customFormat="1" ht="11.25">
      <c r="B761" s="33"/>
      <c r="D761" s="145" t="s">
        <v>155</v>
      </c>
      <c r="F761" s="146" t="s">
        <v>1272</v>
      </c>
      <c r="I761" s="147"/>
      <c r="L761" s="33"/>
      <c r="M761" s="148"/>
      <c r="T761" s="54"/>
      <c r="AT761" s="18" t="s">
        <v>155</v>
      </c>
      <c r="AU761" s="18" t="s">
        <v>83</v>
      </c>
    </row>
    <row r="762" spans="2:65" s="1" customFormat="1" ht="24.2" customHeight="1">
      <c r="B762" s="33"/>
      <c r="C762" s="132" t="s">
        <v>1273</v>
      </c>
      <c r="D762" s="132" t="s">
        <v>148</v>
      </c>
      <c r="E762" s="133" t="s">
        <v>1274</v>
      </c>
      <c r="F762" s="134" t="s">
        <v>1275</v>
      </c>
      <c r="G762" s="135" t="s">
        <v>914</v>
      </c>
      <c r="H762" s="191"/>
      <c r="I762" s="137"/>
      <c r="J762" s="138">
        <f>ROUND(I762*H762,2)</f>
        <v>0</v>
      </c>
      <c r="K762" s="134" t="s">
        <v>152</v>
      </c>
      <c r="L762" s="33"/>
      <c r="M762" s="139" t="s">
        <v>19</v>
      </c>
      <c r="N762" s="140" t="s">
        <v>45</v>
      </c>
      <c r="P762" s="141">
        <f>O762*H762</f>
        <v>0</v>
      </c>
      <c r="Q762" s="141">
        <v>0</v>
      </c>
      <c r="R762" s="141">
        <f>Q762*H762</f>
        <v>0</v>
      </c>
      <c r="S762" s="141">
        <v>0</v>
      </c>
      <c r="T762" s="142">
        <f>S762*H762</f>
        <v>0</v>
      </c>
      <c r="AR762" s="143" t="s">
        <v>258</v>
      </c>
      <c r="AT762" s="143" t="s">
        <v>148</v>
      </c>
      <c r="AU762" s="143" t="s">
        <v>83</v>
      </c>
      <c r="AY762" s="18" t="s">
        <v>146</v>
      </c>
      <c r="BE762" s="144">
        <f>IF(N762="základní",J762,0)</f>
        <v>0</v>
      </c>
      <c r="BF762" s="144">
        <f>IF(N762="snížená",J762,0)</f>
        <v>0</v>
      </c>
      <c r="BG762" s="144">
        <f>IF(N762="zákl. přenesená",J762,0)</f>
        <v>0</v>
      </c>
      <c r="BH762" s="144">
        <f>IF(N762="sníž. přenesená",J762,0)</f>
        <v>0</v>
      </c>
      <c r="BI762" s="144">
        <f>IF(N762="nulová",J762,0)</f>
        <v>0</v>
      </c>
      <c r="BJ762" s="18" t="s">
        <v>81</v>
      </c>
      <c r="BK762" s="144">
        <f>ROUND(I762*H762,2)</f>
        <v>0</v>
      </c>
      <c r="BL762" s="18" t="s">
        <v>258</v>
      </c>
      <c r="BM762" s="143" t="s">
        <v>1276</v>
      </c>
    </row>
    <row r="763" spans="2:65" s="1" customFormat="1" ht="11.25">
      <c r="B763" s="33"/>
      <c r="D763" s="145" t="s">
        <v>155</v>
      </c>
      <c r="F763" s="146" t="s">
        <v>1277</v>
      </c>
      <c r="I763" s="147"/>
      <c r="L763" s="33"/>
      <c r="M763" s="148"/>
      <c r="T763" s="54"/>
      <c r="AT763" s="18" t="s">
        <v>155</v>
      </c>
      <c r="AU763" s="18" t="s">
        <v>83</v>
      </c>
    </row>
    <row r="764" spans="2:65" s="11" customFormat="1" ht="22.9" customHeight="1">
      <c r="B764" s="120"/>
      <c r="D764" s="121" t="s">
        <v>73</v>
      </c>
      <c r="E764" s="130" t="s">
        <v>1278</v>
      </c>
      <c r="F764" s="130" t="s">
        <v>1279</v>
      </c>
      <c r="I764" s="123"/>
      <c r="J764" s="131">
        <f>BK764</f>
        <v>0</v>
      </c>
      <c r="L764" s="120"/>
      <c r="M764" s="125"/>
      <c r="P764" s="126">
        <f>SUM(P765:P850)</f>
        <v>0</v>
      </c>
      <c r="R764" s="126">
        <f>SUM(R765:R850)</f>
        <v>5.7709261200000004</v>
      </c>
      <c r="T764" s="127">
        <f>SUM(T765:T850)</f>
        <v>0</v>
      </c>
      <c r="AR764" s="121" t="s">
        <v>83</v>
      </c>
      <c r="AT764" s="128" t="s">
        <v>73</v>
      </c>
      <c r="AU764" s="128" t="s">
        <v>81</v>
      </c>
      <c r="AY764" s="121" t="s">
        <v>146</v>
      </c>
      <c r="BK764" s="129">
        <f>SUM(BK765:BK850)</f>
        <v>0</v>
      </c>
    </row>
    <row r="765" spans="2:65" s="1" customFormat="1" ht="16.5" customHeight="1">
      <c r="B765" s="33"/>
      <c r="C765" s="132" t="s">
        <v>1280</v>
      </c>
      <c r="D765" s="132" t="s">
        <v>148</v>
      </c>
      <c r="E765" s="133" t="s">
        <v>1281</v>
      </c>
      <c r="F765" s="134" t="s">
        <v>1282</v>
      </c>
      <c r="G765" s="135" t="s">
        <v>214</v>
      </c>
      <c r="H765" s="136">
        <v>205.61500000000001</v>
      </c>
      <c r="I765" s="137"/>
      <c r="J765" s="138">
        <f>ROUND(I765*H765,2)</f>
        <v>0</v>
      </c>
      <c r="K765" s="134" t="s">
        <v>152</v>
      </c>
      <c r="L765" s="33"/>
      <c r="M765" s="139" t="s">
        <v>19</v>
      </c>
      <c r="N765" s="140" t="s">
        <v>45</v>
      </c>
      <c r="P765" s="141">
        <f>O765*H765</f>
        <v>0</v>
      </c>
      <c r="Q765" s="141">
        <v>2.9999999999999997E-4</v>
      </c>
      <c r="R765" s="141">
        <f>Q765*H765</f>
        <v>6.1684499999999996E-2</v>
      </c>
      <c r="S765" s="141">
        <v>0</v>
      </c>
      <c r="T765" s="142">
        <f>S765*H765</f>
        <v>0</v>
      </c>
      <c r="AR765" s="143" t="s">
        <v>258</v>
      </c>
      <c r="AT765" s="143" t="s">
        <v>148</v>
      </c>
      <c r="AU765" s="143" t="s">
        <v>83</v>
      </c>
      <c r="AY765" s="18" t="s">
        <v>146</v>
      </c>
      <c r="BE765" s="144">
        <f>IF(N765="základní",J765,0)</f>
        <v>0</v>
      </c>
      <c r="BF765" s="144">
        <f>IF(N765="snížená",J765,0)</f>
        <v>0</v>
      </c>
      <c r="BG765" s="144">
        <f>IF(N765="zákl. přenesená",J765,0)</f>
        <v>0</v>
      </c>
      <c r="BH765" s="144">
        <f>IF(N765="sníž. přenesená",J765,0)</f>
        <v>0</v>
      </c>
      <c r="BI765" s="144">
        <f>IF(N765="nulová",J765,0)</f>
        <v>0</v>
      </c>
      <c r="BJ765" s="18" t="s">
        <v>81</v>
      </c>
      <c r="BK765" s="144">
        <f>ROUND(I765*H765,2)</f>
        <v>0</v>
      </c>
      <c r="BL765" s="18" t="s">
        <v>258</v>
      </c>
      <c r="BM765" s="143" t="s">
        <v>1283</v>
      </c>
    </row>
    <row r="766" spans="2:65" s="1" customFormat="1" ht="11.25">
      <c r="B766" s="33"/>
      <c r="D766" s="145" t="s">
        <v>155</v>
      </c>
      <c r="F766" s="146" t="s">
        <v>1284</v>
      </c>
      <c r="I766" s="147"/>
      <c r="L766" s="33"/>
      <c r="M766" s="148"/>
      <c r="T766" s="54"/>
      <c r="AT766" s="18" t="s">
        <v>155</v>
      </c>
      <c r="AU766" s="18" t="s">
        <v>83</v>
      </c>
    </row>
    <row r="767" spans="2:65" s="1" customFormat="1" ht="16.5" customHeight="1">
      <c r="B767" s="33"/>
      <c r="C767" s="132" t="s">
        <v>1285</v>
      </c>
      <c r="D767" s="132" t="s">
        <v>148</v>
      </c>
      <c r="E767" s="133" t="s">
        <v>1286</v>
      </c>
      <c r="F767" s="134" t="s">
        <v>1287</v>
      </c>
      <c r="G767" s="135" t="s">
        <v>214</v>
      </c>
      <c r="H767" s="136">
        <v>205.61500000000001</v>
      </c>
      <c r="I767" s="137"/>
      <c r="J767" s="138">
        <f>ROUND(I767*H767,2)</f>
        <v>0</v>
      </c>
      <c r="K767" s="134" t="s">
        <v>152</v>
      </c>
      <c r="L767" s="33"/>
      <c r="M767" s="139" t="s">
        <v>19</v>
      </c>
      <c r="N767" s="140" t="s">
        <v>45</v>
      </c>
      <c r="P767" s="141">
        <f>O767*H767</f>
        <v>0</v>
      </c>
      <c r="Q767" s="141">
        <v>1.5E-3</v>
      </c>
      <c r="R767" s="141">
        <f>Q767*H767</f>
        <v>0.30842250000000004</v>
      </c>
      <c r="S767" s="141">
        <v>0</v>
      </c>
      <c r="T767" s="142">
        <f>S767*H767</f>
        <v>0</v>
      </c>
      <c r="AR767" s="143" t="s">
        <v>258</v>
      </c>
      <c r="AT767" s="143" t="s">
        <v>148</v>
      </c>
      <c r="AU767" s="143" t="s">
        <v>83</v>
      </c>
      <c r="AY767" s="18" t="s">
        <v>146</v>
      </c>
      <c r="BE767" s="144">
        <f>IF(N767="základní",J767,0)</f>
        <v>0</v>
      </c>
      <c r="BF767" s="144">
        <f>IF(N767="snížená",J767,0)</f>
        <v>0</v>
      </c>
      <c r="BG767" s="144">
        <f>IF(N767="zákl. přenesená",J767,0)</f>
        <v>0</v>
      </c>
      <c r="BH767" s="144">
        <f>IF(N767="sníž. přenesená",J767,0)</f>
        <v>0</v>
      </c>
      <c r="BI767" s="144">
        <f>IF(N767="nulová",J767,0)</f>
        <v>0</v>
      </c>
      <c r="BJ767" s="18" t="s">
        <v>81</v>
      </c>
      <c r="BK767" s="144">
        <f>ROUND(I767*H767,2)</f>
        <v>0</v>
      </c>
      <c r="BL767" s="18" t="s">
        <v>258</v>
      </c>
      <c r="BM767" s="143" t="s">
        <v>1288</v>
      </c>
    </row>
    <row r="768" spans="2:65" s="1" customFormat="1" ht="11.25">
      <c r="B768" s="33"/>
      <c r="D768" s="145" t="s">
        <v>155</v>
      </c>
      <c r="F768" s="146" t="s">
        <v>1289</v>
      </c>
      <c r="I768" s="147"/>
      <c r="L768" s="33"/>
      <c r="M768" s="148"/>
      <c r="T768" s="54"/>
      <c r="AT768" s="18" t="s">
        <v>155</v>
      </c>
      <c r="AU768" s="18" t="s">
        <v>83</v>
      </c>
    </row>
    <row r="769" spans="2:65" s="1" customFormat="1" ht="19.5">
      <c r="B769" s="33"/>
      <c r="D769" s="150" t="s">
        <v>195</v>
      </c>
      <c r="F769" s="170" t="s">
        <v>1290</v>
      </c>
      <c r="I769" s="147"/>
      <c r="L769" s="33"/>
      <c r="M769" s="148"/>
      <c r="T769" s="54"/>
      <c r="AT769" s="18" t="s">
        <v>195</v>
      </c>
      <c r="AU769" s="18" t="s">
        <v>83</v>
      </c>
    </row>
    <row r="770" spans="2:65" s="1" customFormat="1" ht="21.75" customHeight="1">
      <c r="B770" s="33"/>
      <c r="C770" s="132" t="s">
        <v>1291</v>
      </c>
      <c r="D770" s="132" t="s">
        <v>148</v>
      </c>
      <c r="E770" s="133" t="s">
        <v>1292</v>
      </c>
      <c r="F770" s="134" t="s">
        <v>1293</v>
      </c>
      <c r="G770" s="135" t="s">
        <v>214</v>
      </c>
      <c r="H770" s="136">
        <v>205.61500000000001</v>
      </c>
      <c r="I770" s="137"/>
      <c r="J770" s="138">
        <f>ROUND(I770*H770,2)</f>
        <v>0</v>
      </c>
      <c r="K770" s="134" t="s">
        <v>152</v>
      </c>
      <c r="L770" s="33"/>
      <c r="M770" s="139" t="s">
        <v>19</v>
      </c>
      <c r="N770" s="140" t="s">
        <v>45</v>
      </c>
      <c r="P770" s="141">
        <f>O770*H770</f>
        <v>0</v>
      </c>
      <c r="Q770" s="141">
        <v>5.3800000000000002E-3</v>
      </c>
      <c r="R770" s="141">
        <f>Q770*H770</f>
        <v>1.1062087</v>
      </c>
      <c r="S770" s="141">
        <v>0</v>
      </c>
      <c r="T770" s="142">
        <f>S770*H770</f>
        <v>0</v>
      </c>
      <c r="AR770" s="143" t="s">
        <v>258</v>
      </c>
      <c r="AT770" s="143" t="s">
        <v>148</v>
      </c>
      <c r="AU770" s="143" t="s">
        <v>83</v>
      </c>
      <c r="AY770" s="18" t="s">
        <v>146</v>
      </c>
      <c r="BE770" s="144">
        <f>IF(N770="základní",J770,0)</f>
        <v>0</v>
      </c>
      <c r="BF770" s="144">
        <f>IF(N770="snížená",J770,0)</f>
        <v>0</v>
      </c>
      <c r="BG770" s="144">
        <f>IF(N770="zákl. přenesená",J770,0)</f>
        <v>0</v>
      </c>
      <c r="BH770" s="144">
        <f>IF(N770="sníž. přenesená",J770,0)</f>
        <v>0</v>
      </c>
      <c r="BI770" s="144">
        <f>IF(N770="nulová",J770,0)</f>
        <v>0</v>
      </c>
      <c r="BJ770" s="18" t="s">
        <v>81</v>
      </c>
      <c r="BK770" s="144">
        <f>ROUND(I770*H770,2)</f>
        <v>0</v>
      </c>
      <c r="BL770" s="18" t="s">
        <v>258</v>
      </c>
      <c r="BM770" s="143" t="s">
        <v>1294</v>
      </c>
    </row>
    <row r="771" spans="2:65" s="1" customFormat="1" ht="11.25">
      <c r="B771" s="33"/>
      <c r="D771" s="145" t="s">
        <v>155</v>
      </c>
      <c r="F771" s="146" t="s">
        <v>1295</v>
      </c>
      <c r="I771" s="147"/>
      <c r="L771" s="33"/>
      <c r="M771" s="148"/>
      <c r="T771" s="54"/>
      <c r="AT771" s="18" t="s">
        <v>155</v>
      </c>
      <c r="AU771" s="18" t="s">
        <v>83</v>
      </c>
    </row>
    <row r="772" spans="2:65" s="12" customFormat="1" ht="11.25">
      <c r="B772" s="149"/>
      <c r="D772" s="150" t="s">
        <v>157</v>
      </c>
      <c r="E772" s="151" t="s">
        <v>19</v>
      </c>
      <c r="F772" s="152" t="s">
        <v>639</v>
      </c>
      <c r="H772" s="151" t="s">
        <v>19</v>
      </c>
      <c r="I772" s="153"/>
      <c r="L772" s="149"/>
      <c r="M772" s="154"/>
      <c r="T772" s="155"/>
      <c r="AT772" s="151" t="s">
        <v>157</v>
      </c>
      <c r="AU772" s="151" t="s">
        <v>83</v>
      </c>
      <c r="AV772" s="12" t="s">
        <v>81</v>
      </c>
      <c r="AW772" s="12" t="s">
        <v>35</v>
      </c>
      <c r="AX772" s="12" t="s">
        <v>74</v>
      </c>
      <c r="AY772" s="151" t="s">
        <v>146</v>
      </c>
    </row>
    <row r="773" spans="2:65" s="13" customFormat="1" ht="11.25">
      <c r="B773" s="156"/>
      <c r="D773" s="150" t="s">
        <v>157</v>
      </c>
      <c r="E773" s="157" t="s">
        <v>19</v>
      </c>
      <c r="F773" s="158" t="s">
        <v>1296</v>
      </c>
      <c r="H773" s="159">
        <v>10.8</v>
      </c>
      <c r="I773" s="160"/>
      <c r="L773" s="156"/>
      <c r="M773" s="161"/>
      <c r="T773" s="162"/>
      <c r="AT773" s="157" t="s">
        <v>157</v>
      </c>
      <c r="AU773" s="157" t="s">
        <v>83</v>
      </c>
      <c r="AV773" s="13" t="s">
        <v>83</v>
      </c>
      <c r="AW773" s="13" t="s">
        <v>35</v>
      </c>
      <c r="AX773" s="13" t="s">
        <v>74</v>
      </c>
      <c r="AY773" s="157" t="s">
        <v>146</v>
      </c>
    </row>
    <row r="774" spans="2:65" s="13" customFormat="1" ht="11.25">
      <c r="B774" s="156"/>
      <c r="D774" s="150" t="s">
        <v>157</v>
      </c>
      <c r="E774" s="157" t="s">
        <v>19</v>
      </c>
      <c r="F774" s="158" t="s">
        <v>1297</v>
      </c>
      <c r="H774" s="159">
        <v>17.265000000000001</v>
      </c>
      <c r="I774" s="160"/>
      <c r="L774" s="156"/>
      <c r="M774" s="161"/>
      <c r="T774" s="162"/>
      <c r="AT774" s="157" t="s">
        <v>157</v>
      </c>
      <c r="AU774" s="157" t="s">
        <v>83</v>
      </c>
      <c r="AV774" s="13" t="s">
        <v>83</v>
      </c>
      <c r="AW774" s="13" t="s">
        <v>35</v>
      </c>
      <c r="AX774" s="13" t="s">
        <v>74</v>
      </c>
      <c r="AY774" s="157" t="s">
        <v>146</v>
      </c>
    </row>
    <row r="775" spans="2:65" s="13" customFormat="1" ht="11.25">
      <c r="B775" s="156"/>
      <c r="D775" s="150" t="s">
        <v>157</v>
      </c>
      <c r="E775" s="157" t="s">
        <v>19</v>
      </c>
      <c r="F775" s="158" t="s">
        <v>1298</v>
      </c>
      <c r="H775" s="159">
        <v>9.75</v>
      </c>
      <c r="I775" s="160"/>
      <c r="L775" s="156"/>
      <c r="M775" s="161"/>
      <c r="T775" s="162"/>
      <c r="AT775" s="157" t="s">
        <v>157</v>
      </c>
      <c r="AU775" s="157" t="s">
        <v>83</v>
      </c>
      <c r="AV775" s="13" t="s">
        <v>83</v>
      </c>
      <c r="AW775" s="13" t="s">
        <v>35</v>
      </c>
      <c r="AX775" s="13" t="s">
        <v>74</v>
      </c>
      <c r="AY775" s="157" t="s">
        <v>146</v>
      </c>
    </row>
    <row r="776" spans="2:65" s="13" customFormat="1" ht="11.25">
      <c r="B776" s="156"/>
      <c r="D776" s="150" t="s">
        <v>157</v>
      </c>
      <c r="E776" s="157" t="s">
        <v>19</v>
      </c>
      <c r="F776" s="158" t="s">
        <v>1299</v>
      </c>
      <c r="H776" s="159">
        <v>29.655000000000001</v>
      </c>
      <c r="I776" s="160"/>
      <c r="L776" s="156"/>
      <c r="M776" s="161"/>
      <c r="T776" s="162"/>
      <c r="AT776" s="157" t="s">
        <v>157</v>
      </c>
      <c r="AU776" s="157" t="s">
        <v>83</v>
      </c>
      <c r="AV776" s="13" t="s">
        <v>83</v>
      </c>
      <c r="AW776" s="13" t="s">
        <v>35</v>
      </c>
      <c r="AX776" s="13" t="s">
        <v>74</v>
      </c>
      <c r="AY776" s="157" t="s">
        <v>146</v>
      </c>
    </row>
    <row r="777" spans="2:65" s="13" customFormat="1" ht="11.25">
      <c r="B777" s="156"/>
      <c r="D777" s="150" t="s">
        <v>157</v>
      </c>
      <c r="E777" s="157" t="s">
        <v>19</v>
      </c>
      <c r="F777" s="158" t="s">
        <v>1300</v>
      </c>
      <c r="H777" s="159">
        <v>35.534999999999997</v>
      </c>
      <c r="I777" s="160"/>
      <c r="L777" s="156"/>
      <c r="M777" s="161"/>
      <c r="T777" s="162"/>
      <c r="AT777" s="157" t="s">
        <v>157</v>
      </c>
      <c r="AU777" s="157" t="s">
        <v>83</v>
      </c>
      <c r="AV777" s="13" t="s">
        <v>83</v>
      </c>
      <c r="AW777" s="13" t="s">
        <v>35</v>
      </c>
      <c r="AX777" s="13" t="s">
        <v>74</v>
      </c>
      <c r="AY777" s="157" t="s">
        <v>146</v>
      </c>
    </row>
    <row r="778" spans="2:65" s="13" customFormat="1" ht="11.25">
      <c r="B778" s="156"/>
      <c r="D778" s="150" t="s">
        <v>157</v>
      </c>
      <c r="E778" s="157" t="s">
        <v>19</v>
      </c>
      <c r="F778" s="158" t="s">
        <v>1301</v>
      </c>
      <c r="H778" s="159">
        <v>9.91</v>
      </c>
      <c r="I778" s="160"/>
      <c r="L778" s="156"/>
      <c r="M778" s="161"/>
      <c r="T778" s="162"/>
      <c r="AT778" s="157" t="s">
        <v>157</v>
      </c>
      <c r="AU778" s="157" t="s">
        <v>83</v>
      </c>
      <c r="AV778" s="13" t="s">
        <v>83</v>
      </c>
      <c r="AW778" s="13" t="s">
        <v>35</v>
      </c>
      <c r="AX778" s="13" t="s">
        <v>74</v>
      </c>
      <c r="AY778" s="157" t="s">
        <v>146</v>
      </c>
    </row>
    <row r="779" spans="2:65" s="13" customFormat="1" ht="11.25">
      <c r="B779" s="156"/>
      <c r="D779" s="150" t="s">
        <v>157</v>
      </c>
      <c r="E779" s="157" t="s">
        <v>19</v>
      </c>
      <c r="F779" s="158" t="s">
        <v>1302</v>
      </c>
      <c r="H779" s="159">
        <v>11.28</v>
      </c>
      <c r="I779" s="160"/>
      <c r="L779" s="156"/>
      <c r="M779" s="161"/>
      <c r="T779" s="162"/>
      <c r="AT779" s="157" t="s">
        <v>157</v>
      </c>
      <c r="AU779" s="157" t="s">
        <v>83</v>
      </c>
      <c r="AV779" s="13" t="s">
        <v>83</v>
      </c>
      <c r="AW779" s="13" t="s">
        <v>35</v>
      </c>
      <c r="AX779" s="13" t="s">
        <v>74</v>
      </c>
      <c r="AY779" s="157" t="s">
        <v>146</v>
      </c>
    </row>
    <row r="780" spans="2:65" s="13" customFormat="1" ht="11.25">
      <c r="B780" s="156"/>
      <c r="D780" s="150" t="s">
        <v>157</v>
      </c>
      <c r="E780" s="157" t="s">
        <v>19</v>
      </c>
      <c r="F780" s="158" t="s">
        <v>1303</v>
      </c>
      <c r="H780" s="159">
        <v>11.17</v>
      </c>
      <c r="I780" s="160"/>
      <c r="L780" s="156"/>
      <c r="M780" s="161"/>
      <c r="T780" s="162"/>
      <c r="AT780" s="157" t="s">
        <v>157</v>
      </c>
      <c r="AU780" s="157" t="s">
        <v>83</v>
      </c>
      <c r="AV780" s="13" t="s">
        <v>83</v>
      </c>
      <c r="AW780" s="13" t="s">
        <v>35</v>
      </c>
      <c r="AX780" s="13" t="s">
        <v>74</v>
      </c>
      <c r="AY780" s="157" t="s">
        <v>146</v>
      </c>
    </row>
    <row r="781" spans="2:65" s="13" customFormat="1" ht="11.25">
      <c r="B781" s="156"/>
      <c r="D781" s="150" t="s">
        <v>157</v>
      </c>
      <c r="E781" s="157" t="s">
        <v>19</v>
      </c>
      <c r="F781" s="158" t="s">
        <v>1304</v>
      </c>
      <c r="H781" s="159">
        <v>17.475000000000001</v>
      </c>
      <c r="I781" s="160"/>
      <c r="L781" s="156"/>
      <c r="M781" s="161"/>
      <c r="T781" s="162"/>
      <c r="AT781" s="157" t="s">
        <v>157</v>
      </c>
      <c r="AU781" s="157" t="s">
        <v>83</v>
      </c>
      <c r="AV781" s="13" t="s">
        <v>83</v>
      </c>
      <c r="AW781" s="13" t="s">
        <v>35</v>
      </c>
      <c r="AX781" s="13" t="s">
        <v>74</v>
      </c>
      <c r="AY781" s="157" t="s">
        <v>146</v>
      </c>
    </row>
    <row r="782" spans="2:65" s="13" customFormat="1" ht="11.25">
      <c r="B782" s="156"/>
      <c r="D782" s="150" t="s">
        <v>157</v>
      </c>
      <c r="E782" s="157" t="s">
        <v>19</v>
      </c>
      <c r="F782" s="158" t="s">
        <v>1305</v>
      </c>
      <c r="H782" s="159">
        <v>19.364999999999998</v>
      </c>
      <c r="I782" s="160"/>
      <c r="L782" s="156"/>
      <c r="M782" s="161"/>
      <c r="T782" s="162"/>
      <c r="AT782" s="157" t="s">
        <v>157</v>
      </c>
      <c r="AU782" s="157" t="s">
        <v>83</v>
      </c>
      <c r="AV782" s="13" t="s">
        <v>83</v>
      </c>
      <c r="AW782" s="13" t="s">
        <v>35</v>
      </c>
      <c r="AX782" s="13" t="s">
        <v>74</v>
      </c>
      <c r="AY782" s="157" t="s">
        <v>146</v>
      </c>
    </row>
    <row r="783" spans="2:65" s="13" customFormat="1" ht="11.25">
      <c r="B783" s="156"/>
      <c r="D783" s="150" t="s">
        <v>157</v>
      </c>
      <c r="E783" s="157" t="s">
        <v>19</v>
      </c>
      <c r="F783" s="158" t="s">
        <v>1306</v>
      </c>
      <c r="H783" s="159">
        <v>11.8</v>
      </c>
      <c r="I783" s="160"/>
      <c r="L783" s="156"/>
      <c r="M783" s="161"/>
      <c r="T783" s="162"/>
      <c r="AT783" s="157" t="s">
        <v>157</v>
      </c>
      <c r="AU783" s="157" t="s">
        <v>83</v>
      </c>
      <c r="AV783" s="13" t="s">
        <v>83</v>
      </c>
      <c r="AW783" s="13" t="s">
        <v>35</v>
      </c>
      <c r="AX783" s="13" t="s">
        <v>74</v>
      </c>
      <c r="AY783" s="157" t="s">
        <v>146</v>
      </c>
    </row>
    <row r="784" spans="2:65" s="13" customFormat="1" ht="11.25">
      <c r="B784" s="156"/>
      <c r="D784" s="150" t="s">
        <v>157</v>
      </c>
      <c r="E784" s="157" t="s">
        <v>19</v>
      </c>
      <c r="F784" s="158" t="s">
        <v>1307</v>
      </c>
      <c r="H784" s="159">
        <v>10.119999999999999</v>
      </c>
      <c r="I784" s="160"/>
      <c r="L784" s="156"/>
      <c r="M784" s="161"/>
      <c r="T784" s="162"/>
      <c r="AT784" s="157" t="s">
        <v>157</v>
      </c>
      <c r="AU784" s="157" t="s">
        <v>83</v>
      </c>
      <c r="AV784" s="13" t="s">
        <v>83</v>
      </c>
      <c r="AW784" s="13" t="s">
        <v>35</v>
      </c>
      <c r="AX784" s="13" t="s">
        <v>74</v>
      </c>
      <c r="AY784" s="157" t="s">
        <v>146</v>
      </c>
    </row>
    <row r="785" spans="2:65" s="13" customFormat="1" ht="11.25">
      <c r="B785" s="156"/>
      <c r="D785" s="150" t="s">
        <v>157</v>
      </c>
      <c r="E785" s="157" t="s">
        <v>19</v>
      </c>
      <c r="F785" s="158" t="s">
        <v>1308</v>
      </c>
      <c r="H785" s="159">
        <v>11.49</v>
      </c>
      <c r="I785" s="160"/>
      <c r="L785" s="156"/>
      <c r="M785" s="161"/>
      <c r="T785" s="162"/>
      <c r="AT785" s="157" t="s">
        <v>157</v>
      </c>
      <c r="AU785" s="157" t="s">
        <v>83</v>
      </c>
      <c r="AV785" s="13" t="s">
        <v>83</v>
      </c>
      <c r="AW785" s="13" t="s">
        <v>35</v>
      </c>
      <c r="AX785" s="13" t="s">
        <v>74</v>
      </c>
      <c r="AY785" s="157" t="s">
        <v>146</v>
      </c>
    </row>
    <row r="786" spans="2:65" s="14" customFormat="1" ht="11.25">
      <c r="B786" s="163"/>
      <c r="D786" s="150" t="s">
        <v>157</v>
      </c>
      <c r="E786" s="164" t="s">
        <v>19</v>
      </c>
      <c r="F786" s="165" t="s">
        <v>160</v>
      </c>
      <c r="H786" s="166">
        <v>205.61500000000001</v>
      </c>
      <c r="I786" s="167"/>
      <c r="L786" s="163"/>
      <c r="M786" s="168"/>
      <c r="T786" s="169"/>
      <c r="AT786" s="164" t="s">
        <v>157</v>
      </c>
      <c r="AU786" s="164" t="s">
        <v>83</v>
      </c>
      <c r="AV786" s="14" t="s">
        <v>153</v>
      </c>
      <c r="AW786" s="14" t="s">
        <v>35</v>
      </c>
      <c r="AX786" s="14" t="s">
        <v>81</v>
      </c>
      <c r="AY786" s="164" t="s">
        <v>146</v>
      </c>
    </row>
    <row r="787" spans="2:65" s="1" customFormat="1" ht="16.5" customHeight="1">
      <c r="B787" s="33"/>
      <c r="C787" s="181" t="s">
        <v>1309</v>
      </c>
      <c r="D787" s="181" t="s">
        <v>844</v>
      </c>
      <c r="E787" s="182" t="s">
        <v>1310</v>
      </c>
      <c r="F787" s="183" t="s">
        <v>1311</v>
      </c>
      <c r="G787" s="184" t="s">
        <v>214</v>
      </c>
      <c r="H787" s="185">
        <v>226.17699999999999</v>
      </c>
      <c r="I787" s="186"/>
      <c r="J787" s="187">
        <f>ROUND(I787*H787,2)</f>
        <v>0</v>
      </c>
      <c r="K787" s="183" t="s">
        <v>19</v>
      </c>
      <c r="L787" s="188"/>
      <c r="M787" s="189" t="s">
        <v>19</v>
      </c>
      <c r="N787" s="190" t="s">
        <v>45</v>
      </c>
      <c r="P787" s="141">
        <f>O787*H787</f>
        <v>0</v>
      </c>
      <c r="Q787" s="141">
        <v>1.8409999999999999E-2</v>
      </c>
      <c r="R787" s="141">
        <f>Q787*H787</f>
        <v>4.1639185699999999</v>
      </c>
      <c r="S787" s="141">
        <v>0</v>
      </c>
      <c r="T787" s="142">
        <f>S787*H787</f>
        <v>0</v>
      </c>
      <c r="AR787" s="143" t="s">
        <v>430</v>
      </c>
      <c r="AT787" s="143" t="s">
        <v>844</v>
      </c>
      <c r="AU787" s="143" t="s">
        <v>83</v>
      </c>
      <c r="AY787" s="18" t="s">
        <v>146</v>
      </c>
      <c r="BE787" s="144">
        <f>IF(N787="základní",J787,0)</f>
        <v>0</v>
      </c>
      <c r="BF787" s="144">
        <f>IF(N787="snížená",J787,0)</f>
        <v>0</v>
      </c>
      <c r="BG787" s="144">
        <f>IF(N787="zákl. přenesená",J787,0)</f>
        <v>0</v>
      </c>
      <c r="BH787" s="144">
        <f>IF(N787="sníž. přenesená",J787,0)</f>
        <v>0</v>
      </c>
      <c r="BI787" s="144">
        <f>IF(N787="nulová",J787,0)</f>
        <v>0</v>
      </c>
      <c r="BJ787" s="18" t="s">
        <v>81</v>
      </c>
      <c r="BK787" s="144">
        <f>ROUND(I787*H787,2)</f>
        <v>0</v>
      </c>
      <c r="BL787" s="18" t="s">
        <v>258</v>
      </c>
      <c r="BM787" s="143" t="s">
        <v>1312</v>
      </c>
    </row>
    <row r="788" spans="2:65" s="13" customFormat="1" ht="11.25">
      <c r="B788" s="156"/>
      <c r="D788" s="150" t="s">
        <v>157</v>
      </c>
      <c r="F788" s="158" t="s">
        <v>1313</v>
      </c>
      <c r="H788" s="159">
        <v>226.17699999999999</v>
      </c>
      <c r="I788" s="160"/>
      <c r="L788" s="156"/>
      <c r="M788" s="161"/>
      <c r="T788" s="162"/>
      <c r="AT788" s="157" t="s">
        <v>157</v>
      </c>
      <c r="AU788" s="157" t="s">
        <v>83</v>
      </c>
      <c r="AV788" s="13" t="s">
        <v>83</v>
      </c>
      <c r="AW788" s="13" t="s">
        <v>4</v>
      </c>
      <c r="AX788" s="13" t="s">
        <v>81</v>
      </c>
      <c r="AY788" s="157" t="s">
        <v>146</v>
      </c>
    </row>
    <row r="789" spans="2:65" s="1" customFormat="1" ht="16.5" customHeight="1">
      <c r="B789" s="33"/>
      <c r="C789" s="132" t="s">
        <v>1314</v>
      </c>
      <c r="D789" s="132" t="s">
        <v>148</v>
      </c>
      <c r="E789" s="133" t="s">
        <v>1315</v>
      </c>
      <c r="F789" s="134" t="s">
        <v>1316</v>
      </c>
      <c r="G789" s="135" t="s">
        <v>229</v>
      </c>
      <c r="H789" s="136">
        <v>27.3</v>
      </c>
      <c r="I789" s="137"/>
      <c r="J789" s="138">
        <f>ROUND(I789*H789,2)</f>
        <v>0</v>
      </c>
      <c r="K789" s="134" t="s">
        <v>152</v>
      </c>
      <c r="L789" s="33"/>
      <c r="M789" s="139" t="s">
        <v>19</v>
      </c>
      <c r="N789" s="140" t="s">
        <v>45</v>
      </c>
      <c r="P789" s="141">
        <f>O789*H789</f>
        <v>0</v>
      </c>
      <c r="Q789" s="141">
        <v>2.0000000000000001E-4</v>
      </c>
      <c r="R789" s="141">
        <f>Q789*H789</f>
        <v>5.4600000000000004E-3</v>
      </c>
      <c r="S789" s="141">
        <v>0</v>
      </c>
      <c r="T789" s="142">
        <f>S789*H789</f>
        <v>0</v>
      </c>
      <c r="AR789" s="143" t="s">
        <v>258</v>
      </c>
      <c r="AT789" s="143" t="s">
        <v>148</v>
      </c>
      <c r="AU789" s="143" t="s">
        <v>83</v>
      </c>
      <c r="AY789" s="18" t="s">
        <v>146</v>
      </c>
      <c r="BE789" s="144">
        <f>IF(N789="základní",J789,0)</f>
        <v>0</v>
      </c>
      <c r="BF789" s="144">
        <f>IF(N789="snížená",J789,0)</f>
        <v>0</v>
      </c>
      <c r="BG789" s="144">
        <f>IF(N789="zákl. přenesená",J789,0)</f>
        <v>0</v>
      </c>
      <c r="BH789" s="144">
        <f>IF(N789="sníž. přenesená",J789,0)</f>
        <v>0</v>
      </c>
      <c r="BI789" s="144">
        <f>IF(N789="nulová",J789,0)</f>
        <v>0</v>
      </c>
      <c r="BJ789" s="18" t="s">
        <v>81</v>
      </c>
      <c r="BK789" s="144">
        <f>ROUND(I789*H789,2)</f>
        <v>0</v>
      </c>
      <c r="BL789" s="18" t="s">
        <v>258</v>
      </c>
      <c r="BM789" s="143" t="s">
        <v>1317</v>
      </c>
    </row>
    <row r="790" spans="2:65" s="1" customFormat="1" ht="11.25">
      <c r="B790" s="33"/>
      <c r="D790" s="145" t="s">
        <v>155</v>
      </c>
      <c r="F790" s="146" t="s">
        <v>1318</v>
      </c>
      <c r="I790" s="147"/>
      <c r="L790" s="33"/>
      <c r="M790" s="148"/>
      <c r="T790" s="54"/>
      <c r="AT790" s="18" t="s">
        <v>155</v>
      </c>
      <c r="AU790" s="18" t="s">
        <v>83</v>
      </c>
    </row>
    <row r="791" spans="2:65" s="12" customFormat="1" ht="11.25">
      <c r="B791" s="149"/>
      <c r="D791" s="150" t="s">
        <v>157</v>
      </c>
      <c r="E791" s="151" t="s">
        <v>19</v>
      </c>
      <c r="F791" s="152" t="s">
        <v>639</v>
      </c>
      <c r="H791" s="151" t="s">
        <v>19</v>
      </c>
      <c r="I791" s="153"/>
      <c r="L791" s="149"/>
      <c r="M791" s="154"/>
      <c r="T791" s="155"/>
      <c r="AT791" s="151" t="s">
        <v>157</v>
      </c>
      <c r="AU791" s="151" t="s">
        <v>83</v>
      </c>
      <c r="AV791" s="12" t="s">
        <v>81</v>
      </c>
      <c r="AW791" s="12" t="s">
        <v>35</v>
      </c>
      <c r="AX791" s="12" t="s">
        <v>74</v>
      </c>
      <c r="AY791" s="151" t="s">
        <v>146</v>
      </c>
    </row>
    <row r="792" spans="2:65" s="13" customFormat="1" ht="11.25">
      <c r="B792" s="156"/>
      <c r="D792" s="150" t="s">
        <v>157</v>
      </c>
      <c r="E792" s="157" t="s">
        <v>19</v>
      </c>
      <c r="F792" s="158" t="s">
        <v>1319</v>
      </c>
      <c r="H792" s="159">
        <v>2.1</v>
      </c>
      <c r="I792" s="160"/>
      <c r="L792" s="156"/>
      <c r="M792" s="161"/>
      <c r="T792" s="162"/>
      <c r="AT792" s="157" t="s">
        <v>157</v>
      </c>
      <c r="AU792" s="157" t="s">
        <v>83</v>
      </c>
      <c r="AV792" s="13" t="s">
        <v>83</v>
      </c>
      <c r="AW792" s="13" t="s">
        <v>35</v>
      </c>
      <c r="AX792" s="13" t="s">
        <v>74</v>
      </c>
      <c r="AY792" s="157" t="s">
        <v>146</v>
      </c>
    </row>
    <row r="793" spans="2:65" s="13" customFormat="1" ht="11.25">
      <c r="B793" s="156"/>
      <c r="D793" s="150" t="s">
        <v>157</v>
      </c>
      <c r="E793" s="157" t="s">
        <v>19</v>
      </c>
      <c r="F793" s="158" t="s">
        <v>1320</v>
      </c>
      <c r="H793" s="159">
        <v>4.2</v>
      </c>
      <c r="I793" s="160"/>
      <c r="L793" s="156"/>
      <c r="M793" s="161"/>
      <c r="T793" s="162"/>
      <c r="AT793" s="157" t="s">
        <v>157</v>
      </c>
      <c r="AU793" s="157" t="s">
        <v>83</v>
      </c>
      <c r="AV793" s="13" t="s">
        <v>83</v>
      </c>
      <c r="AW793" s="13" t="s">
        <v>35</v>
      </c>
      <c r="AX793" s="13" t="s">
        <v>74</v>
      </c>
      <c r="AY793" s="157" t="s">
        <v>146</v>
      </c>
    </row>
    <row r="794" spans="2:65" s="13" customFormat="1" ht="11.25">
      <c r="B794" s="156"/>
      <c r="D794" s="150" t="s">
        <v>157</v>
      </c>
      <c r="E794" s="157" t="s">
        <v>19</v>
      </c>
      <c r="F794" s="158" t="s">
        <v>1321</v>
      </c>
      <c r="H794" s="159">
        <v>2.1</v>
      </c>
      <c r="I794" s="160"/>
      <c r="L794" s="156"/>
      <c r="M794" s="161"/>
      <c r="T794" s="162"/>
      <c r="AT794" s="157" t="s">
        <v>157</v>
      </c>
      <c r="AU794" s="157" t="s">
        <v>83</v>
      </c>
      <c r="AV794" s="13" t="s">
        <v>83</v>
      </c>
      <c r="AW794" s="13" t="s">
        <v>35</v>
      </c>
      <c r="AX794" s="13" t="s">
        <v>74</v>
      </c>
      <c r="AY794" s="157" t="s">
        <v>146</v>
      </c>
    </row>
    <row r="795" spans="2:65" s="13" customFormat="1" ht="11.25">
      <c r="B795" s="156"/>
      <c r="D795" s="150" t="s">
        <v>157</v>
      </c>
      <c r="E795" s="157" t="s">
        <v>19</v>
      </c>
      <c r="F795" s="158" t="s">
        <v>1322</v>
      </c>
      <c r="H795" s="159">
        <v>2.1</v>
      </c>
      <c r="I795" s="160"/>
      <c r="L795" s="156"/>
      <c r="M795" s="161"/>
      <c r="T795" s="162"/>
      <c r="AT795" s="157" t="s">
        <v>157</v>
      </c>
      <c r="AU795" s="157" t="s">
        <v>83</v>
      </c>
      <c r="AV795" s="13" t="s">
        <v>83</v>
      </c>
      <c r="AW795" s="13" t="s">
        <v>35</v>
      </c>
      <c r="AX795" s="13" t="s">
        <v>74</v>
      </c>
      <c r="AY795" s="157" t="s">
        <v>146</v>
      </c>
    </row>
    <row r="796" spans="2:65" s="13" customFormat="1" ht="11.25">
      <c r="B796" s="156"/>
      <c r="D796" s="150" t="s">
        <v>157</v>
      </c>
      <c r="E796" s="157" t="s">
        <v>19</v>
      </c>
      <c r="F796" s="158" t="s">
        <v>1323</v>
      </c>
      <c r="H796" s="159">
        <v>12.6</v>
      </c>
      <c r="I796" s="160"/>
      <c r="L796" s="156"/>
      <c r="M796" s="161"/>
      <c r="T796" s="162"/>
      <c r="AT796" s="157" t="s">
        <v>157</v>
      </c>
      <c r="AU796" s="157" t="s">
        <v>83</v>
      </c>
      <c r="AV796" s="13" t="s">
        <v>83</v>
      </c>
      <c r="AW796" s="13" t="s">
        <v>35</v>
      </c>
      <c r="AX796" s="13" t="s">
        <v>74</v>
      </c>
      <c r="AY796" s="157" t="s">
        <v>146</v>
      </c>
    </row>
    <row r="797" spans="2:65" s="13" customFormat="1" ht="11.25">
      <c r="B797" s="156"/>
      <c r="D797" s="150" t="s">
        <v>157</v>
      </c>
      <c r="E797" s="157" t="s">
        <v>19</v>
      </c>
      <c r="F797" s="158" t="s">
        <v>1324</v>
      </c>
      <c r="H797" s="159">
        <v>4.2</v>
      </c>
      <c r="I797" s="160"/>
      <c r="L797" s="156"/>
      <c r="M797" s="161"/>
      <c r="T797" s="162"/>
      <c r="AT797" s="157" t="s">
        <v>157</v>
      </c>
      <c r="AU797" s="157" t="s">
        <v>83</v>
      </c>
      <c r="AV797" s="13" t="s">
        <v>83</v>
      </c>
      <c r="AW797" s="13" t="s">
        <v>35</v>
      </c>
      <c r="AX797" s="13" t="s">
        <v>74</v>
      </c>
      <c r="AY797" s="157" t="s">
        <v>146</v>
      </c>
    </row>
    <row r="798" spans="2:65" s="14" customFormat="1" ht="11.25">
      <c r="B798" s="163"/>
      <c r="D798" s="150" t="s">
        <v>157</v>
      </c>
      <c r="E798" s="164" t="s">
        <v>19</v>
      </c>
      <c r="F798" s="165" t="s">
        <v>160</v>
      </c>
      <c r="H798" s="166">
        <v>27.3</v>
      </c>
      <c r="I798" s="167"/>
      <c r="L798" s="163"/>
      <c r="M798" s="168"/>
      <c r="T798" s="169"/>
      <c r="AT798" s="164" t="s">
        <v>157</v>
      </c>
      <c r="AU798" s="164" t="s">
        <v>83</v>
      </c>
      <c r="AV798" s="14" t="s">
        <v>153</v>
      </c>
      <c r="AW798" s="14" t="s">
        <v>35</v>
      </c>
      <c r="AX798" s="14" t="s">
        <v>81</v>
      </c>
      <c r="AY798" s="164" t="s">
        <v>146</v>
      </c>
    </row>
    <row r="799" spans="2:65" s="1" customFormat="1" ht="16.5" customHeight="1">
      <c r="B799" s="33"/>
      <c r="C799" s="132" t="s">
        <v>1325</v>
      </c>
      <c r="D799" s="132" t="s">
        <v>148</v>
      </c>
      <c r="E799" s="133" t="s">
        <v>1326</v>
      </c>
      <c r="F799" s="134" t="s">
        <v>1327</v>
      </c>
      <c r="G799" s="135" t="s">
        <v>229</v>
      </c>
      <c r="H799" s="136">
        <v>110</v>
      </c>
      <c r="I799" s="137"/>
      <c r="J799" s="138">
        <f>ROUND(I799*H799,2)</f>
        <v>0</v>
      </c>
      <c r="K799" s="134" t="s">
        <v>152</v>
      </c>
      <c r="L799" s="33"/>
      <c r="M799" s="139" t="s">
        <v>19</v>
      </c>
      <c r="N799" s="140" t="s">
        <v>45</v>
      </c>
      <c r="P799" s="141">
        <f>O799*H799</f>
        <v>0</v>
      </c>
      <c r="Q799" s="141">
        <v>1.8000000000000001E-4</v>
      </c>
      <c r="R799" s="141">
        <f>Q799*H799</f>
        <v>1.9800000000000002E-2</v>
      </c>
      <c r="S799" s="141">
        <v>0</v>
      </c>
      <c r="T799" s="142">
        <f>S799*H799</f>
        <v>0</v>
      </c>
      <c r="AR799" s="143" t="s">
        <v>258</v>
      </c>
      <c r="AT799" s="143" t="s">
        <v>148</v>
      </c>
      <c r="AU799" s="143" t="s">
        <v>83</v>
      </c>
      <c r="AY799" s="18" t="s">
        <v>146</v>
      </c>
      <c r="BE799" s="144">
        <f>IF(N799="základní",J799,0)</f>
        <v>0</v>
      </c>
      <c r="BF799" s="144">
        <f>IF(N799="snížená",J799,0)</f>
        <v>0</v>
      </c>
      <c r="BG799" s="144">
        <f>IF(N799="zákl. přenesená",J799,0)</f>
        <v>0</v>
      </c>
      <c r="BH799" s="144">
        <f>IF(N799="sníž. přenesená",J799,0)</f>
        <v>0</v>
      </c>
      <c r="BI799" s="144">
        <f>IF(N799="nulová",J799,0)</f>
        <v>0</v>
      </c>
      <c r="BJ799" s="18" t="s">
        <v>81</v>
      </c>
      <c r="BK799" s="144">
        <f>ROUND(I799*H799,2)</f>
        <v>0</v>
      </c>
      <c r="BL799" s="18" t="s">
        <v>258</v>
      </c>
      <c r="BM799" s="143" t="s">
        <v>1328</v>
      </c>
    </row>
    <row r="800" spans="2:65" s="1" customFormat="1" ht="11.25">
      <c r="B800" s="33"/>
      <c r="D800" s="145" t="s">
        <v>155</v>
      </c>
      <c r="F800" s="146" t="s">
        <v>1329</v>
      </c>
      <c r="I800" s="147"/>
      <c r="L800" s="33"/>
      <c r="M800" s="148"/>
      <c r="T800" s="54"/>
      <c r="AT800" s="18" t="s">
        <v>155</v>
      </c>
      <c r="AU800" s="18" t="s">
        <v>83</v>
      </c>
    </row>
    <row r="801" spans="2:65" s="12" customFormat="1" ht="11.25">
      <c r="B801" s="149"/>
      <c r="D801" s="150" t="s">
        <v>157</v>
      </c>
      <c r="E801" s="151" t="s">
        <v>19</v>
      </c>
      <c r="F801" s="152" t="s">
        <v>639</v>
      </c>
      <c r="H801" s="151" t="s">
        <v>19</v>
      </c>
      <c r="I801" s="153"/>
      <c r="L801" s="149"/>
      <c r="M801" s="154"/>
      <c r="T801" s="155"/>
      <c r="AT801" s="151" t="s">
        <v>157</v>
      </c>
      <c r="AU801" s="151" t="s">
        <v>83</v>
      </c>
      <c r="AV801" s="12" t="s">
        <v>81</v>
      </c>
      <c r="AW801" s="12" t="s">
        <v>35</v>
      </c>
      <c r="AX801" s="12" t="s">
        <v>74</v>
      </c>
      <c r="AY801" s="151" t="s">
        <v>146</v>
      </c>
    </row>
    <row r="802" spans="2:65" s="13" customFormat="1" ht="11.25">
      <c r="B802" s="156"/>
      <c r="D802" s="150" t="s">
        <v>157</v>
      </c>
      <c r="E802" s="157" t="s">
        <v>19</v>
      </c>
      <c r="F802" s="158" t="s">
        <v>1330</v>
      </c>
      <c r="H802" s="159">
        <v>6.9</v>
      </c>
      <c r="I802" s="160"/>
      <c r="L802" s="156"/>
      <c r="M802" s="161"/>
      <c r="T802" s="162"/>
      <c r="AT802" s="157" t="s">
        <v>157</v>
      </c>
      <c r="AU802" s="157" t="s">
        <v>83</v>
      </c>
      <c r="AV802" s="13" t="s">
        <v>83</v>
      </c>
      <c r="AW802" s="13" t="s">
        <v>35</v>
      </c>
      <c r="AX802" s="13" t="s">
        <v>74</v>
      </c>
      <c r="AY802" s="157" t="s">
        <v>146</v>
      </c>
    </row>
    <row r="803" spans="2:65" s="13" customFormat="1" ht="11.25">
      <c r="B803" s="156"/>
      <c r="D803" s="150" t="s">
        <v>157</v>
      </c>
      <c r="E803" s="157" t="s">
        <v>19</v>
      </c>
      <c r="F803" s="158" t="s">
        <v>1331</v>
      </c>
      <c r="H803" s="159">
        <v>9.1</v>
      </c>
      <c r="I803" s="160"/>
      <c r="L803" s="156"/>
      <c r="M803" s="161"/>
      <c r="T803" s="162"/>
      <c r="AT803" s="157" t="s">
        <v>157</v>
      </c>
      <c r="AU803" s="157" t="s">
        <v>83</v>
      </c>
      <c r="AV803" s="13" t="s">
        <v>83</v>
      </c>
      <c r="AW803" s="13" t="s">
        <v>35</v>
      </c>
      <c r="AX803" s="13" t="s">
        <v>74</v>
      </c>
      <c r="AY803" s="157" t="s">
        <v>146</v>
      </c>
    </row>
    <row r="804" spans="2:65" s="13" customFormat="1" ht="11.25">
      <c r="B804" s="156"/>
      <c r="D804" s="150" t="s">
        <v>157</v>
      </c>
      <c r="E804" s="157" t="s">
        <v>19</v>
      </c>
      <c r="F804" s="158" t="s">
        <v>1332</v>
      </c>
      <c r="H804" s="159">
        <v>6.4</v>
      </c>
      <c r="I804" s="160"/>
      <c r="L804" s="156"/>
      <c r="M804" s="161"/>
      <c r="T804" s="162"/>
      <c r="AT804" s="157" t="s">
        <v>157</v>
      </c>
      <c r="AU804" s="157" t="s">
        <v>83</v>
      </c>
      <c r="AV804" s="13" t="s">
        <v>83</v>
      </c>
      <c r="AW804" s="13" t="s">
        <v>35</v>
      </c>
      <c r="AX804" s="13" t="s">
        <v>74</v>
      </c>
      <c r="AY804" s="157" t="s">
        <v>146</v>
      </c>
    </row>
    <row r="805" spans="2:65" s="13" customFormat="1" ht="11.25">
      <c r="B805" s="156"/>
      <c r="D805" s="150" t="s">
        <v>157</v>
      </c>
      <c r="E805" s="157" t="s">
        <v>19</v>
      </c>
      <c r="F805" s="158" t="s">
        <v>1333</v>
      </c>
      <c r="H805" s="159">
        <v>15</v>
      </c>
      <c r="I805" s="160"/>
      <c r="L805" s="156"/>
      <c r="M805" s="161"/>
      <c r="T805" s="162"/>
      <c r="AT805" s="157" t="s">
        <v>157</v>
      </c>
      <c r="AU805" s="157" t="s">
        <v>83</v>
      </c>
      <c r="AV805" s="13" t="s">
        <v>83</v>
      </c>
      <c r="AW805" s="13" t="s">
        <v>35</v>
      </c>
      <c r="AX805" s="13" t="s">
        <v>74</v>
      </c>
      <c r="AY805" s="157" t="s">
        <v>146</v>
      </c>
    </row>
    <row r="806" spans="2:65" s="13" customFormat="1" ht="11.25">
      <c r="B806" s="156"/>
      <c r="D806" s="150" t="s">
        <v>157</v>
      </c>
      <c r="E806" s="157" t="s">
        <v>19</v>
      </c>
      <c r="F806" s="158" t="s">
        <v>1334</v>
      </c>
      <c r="H806" s="159">
        <v>17.8</v>
      </c>
      <c r="I806" s="160"/>
      <c r="L806" s="156"/>
      <c r="M806" s="161"/>
      <c r="T806" s="162"/>
      <c r="AT806" s="157" t="s">
        <v>157</v>
      </c>
      <c r="AU806" s="157" t="s">
        <v>83</v>
      </c>
      <c r="AV806" s="13" t="s">
        <v>83</v>
      </c>
      <c r="AW806" s="13" t="s">
        <v>35</v>
      </c>
      <c r="AX806" s="13" t="s">
        <v>74</v>
      </c>
      <c r="AY806" s="157" t="s">
        <v>146</v>
      </c>
    </row>
    <row r="807" spans="2:65" s="13" customFormat="1" ht="11.25">
      <c r="B807" s="156"/>
      <c r="D807" s="150" t="s">
        <v>157</v>
      </c>
      <c r="E807" s="157" t="s">
        <v>19</v>
      </c>
      <c r="F807" s="158" t="s">
        <v>1335</v>
      </c>
      <c r="H807" s="159">
        <v>5.5</v>
      </c>
      <c r="I807" s="160"/>
      <c r="L807" s="156"/>
      <c r="M807" s="161"/>
      <c r="T807" s="162"/>
      <c r="AT807" s="157" t="s">
        <v>157</v>
      </c>
      <c r="AU807" s="157" t="s">
        <v>83</v>
      </c>
      <c r="AV807" s="13" t="s">
        <v>83</v>
      </c>
      <c r="AW807" s="13" t="s">
        <v>35</v>
      </c>
      <c r="AX807" s="13" t="s">
        <v>74</v>
      </c>
      <c r="AY807" s="157" t="s">
        <v>146</v>
      </c>
    </row>
    <row r="808" spans="2:65" s="13" customFormat="1" ht="11.25">
      <c r="B808" s="156"/>
      <c r="D808" s="150" t="s">
        <v>157</v>
      </c>
      <c r="E808" s="157" t="s">
        <v>19</v>
      </c>
      <c r="F808" s="158" t="s">
        <v>1336</v>
      </c>
      <c r="H808" s="159">
        <v>5.9</v>
      </c>
      <c r="I808" s="160"/>
      <c r="L808" s="156"/>
      <c r="M808" s="161"/>
      <c r="T808" s="162"/>
      <c r="AT808" s="157" t="s">
        <v>157</v>
      </c>
      <c r="AU808" s="157" t="s">
        <v>83</v>
      </c>
      <c r="AV808" s="13" t="s">
        <v>83</v>
      </c>
      <c r="AW808" s="13" t="s">
        <v>35</v>
      </c>
      <c r="AX808" s="13" t="s">
        <v>74</v>
      </c>
      <c r="AY808" s="157" t="s">
        <v>146</v>
      </c>
    </row>
    <row r="809" spans="2:65" s="13" customFormat="1" ht="11.25">
      <c r="B809" s="156"/>
      <c r="D809" s="150" t="s">
        <v>157</v>
      </c>
      <c r="E809" s="157" t="s">
        <v>19</v>
      </c>
      <c r="F809" s="158" t="s">
        <v>1337</v>
      </c>
      <c r="H809" s="159">
        <v>6.1</v>
      </c>
      <c r="I809" s="160"/>
      <c r="L809" s="156"/>
      <c r="M809" s="161"/>
      <c r="T809" s="162"/>
      <c r="AT809" s="157" t="s">
        <v>157</v>
      </c>
      <c r="AU809" s="157" t="s">
        <v>83</v>
      </c>
      <c r="AV809" s="13" t="s">
        <v>83</v>
      </c>
      <c r="AW809" s="13" t="s">
        <v>35</v>
      </c>
      <c r="AX809" s="13" t="s">
        <v>74</v>
      </c>
      <c r="AY809" s="157" t="s">
        <v>146</v>
      </c>
    </row>
    <row r="810" spans="2:65" s="13" customFormat="1" ht="11.25">
      <c r="B810" s="156"/>
      <c r="D810" s="150" t="s">
        <v>157</v>
      </c>
      <c r="E810" s="157" t="s">
        <v>19</v>
      </c>
      <c r="F810" s="158" t="s">
        <v>1338</v>
      </c>
      <c r="H810" s="159">
        <v>9.1999999999999993</v>
      </c>
      <c r="I810" s="160"/>
      <c r="L810" s="156"/>
      <c r="M810" s="161"/>
      <c r="T810" s="162"/>
      <c r="AT810" s="157" t="s">
        <v>157</v>
      </c>
      <c r="AU810" s="157" t="s">
        <v>83</v>
      </c>
      <c r="AV810" s="13" t="s">
        <v>83</v>
      </c>
      <c r="AW810" s="13" t="s">
        <v>35</v>
      </c>
      <c r="AX810" s="13" t="s">
        <v>74</v>
      </c>
      <c r="AY810" s="157" t="s">
        <v>146</v>
      </c>
    </row>
    <row r="811" spans="2:65" s="13" customFormat="1" ht="11.25">
      <c r="B811" s="156"/>
      <c r="D811" s="150" t="s">
        <v>157</v>
      </c>
      <c r="E811" s="157" t="s">
        <v>19</v>
      </c>
      <c r="F811" s="158" t="s">
        <v>1339</v>
      </c>
      <c r="H811" s="159">
        <v>10.1</v>
      </c>
      <c r="I811" s="160"/>
      <c r="L811" s="156"/>
      <c r="M811" s="161"/>
      <c r="T811" s="162"/>
      <c r="AT811" s="157" t="s">
        <v>157</v>
      </c>
      <c r="AU811" s="157" t="s">
        <v>83</v>
      </c>
      <c r="AV811" s="13" t="s">
        <v>83</v>
      </c>
      <c r="AW811" s="13" t="s">
        <v>35</v>
      </c>
      <c r="AX811" s="13" t="s">
        <v>74</v>
      </c>
      <c r="AY811" s="157" t="s">
        <v>146</v>
      </c>
    </row>
    <row r="812" spans="2:65" s="13" customFormat="1" ht="11.25">
      <c r="B812" s="156"/>
      <c r="D812" s="150" t="s">
        <v>157</v>
      </c>
      <c r="E812" s="157" t="s">
        <v>19</v>
      </c>
      <c r="F812" s="158" t="s">
        <v>1340</v>
      </c>
      <c r="H812" s="159">
        <v>6.4</v>
      </c>
      <c r="I812" s="160"/>
      <c r="L812" s="156"/>
      <c r="M812" s="161"/>
      <c r="T812" s="162"/>
      <c r="AT812" s="157" t="s">
        <v>157</v>
      </c>
      <c r="AU812" s="157" t="s">
        <v>83</v>
      </c>
      <c r="AV812" s="13" t="s">
        <v>83</v>
      </c>
      <c r="AW812" s="13" t="s">
        <v>35</v>
      </c>
      <c r="AX812" s="13" t="s">
        <v>74</v>
      </c>
      <c r="AY812" s="157" t="s">
        <v>146</v>
      </c>
    </row>
    <row r="813" spans="2:65" s="13" customFormat="1" ht="11.25">
      <c r="B813" s="156"/>
      <c r="D813" s="150" t="s">
        <v>157</v>
      </c>
      <c r="E813" s="157" t="s">
        <v>19</v>
      </c>
      <c r="F813" s="158" t="s">
        <v>1341</v>
      </c>
      <c r="H813" s="159">
        <v>5.6</v>
      </c>
      <c r="I813" s="160"/>
      <c r="L813" s="156"/>
      <c r="M813" s="161"/>
      <c r="T813" s="162"/>
      <c r="AT813" s="157" t="s">
        <v>157</v>
      </c>
      <c r="AU813" s="157" t="s">
        <v>83</v>
      </c>
      <c r="AV813" s="13" t="s">
        <v>83</v>
      </c>
      <c r="AW813" s="13" t="s">
        <v>35</v>
      </c>
      <c r="AX813" s="13" t="s">
        <v>74</v>
      </c>
      <c r="AY813" s="157" t="s">
        <v>146</v>
      </c>
    </row>
    <row r="814" spans="2:65" s="13" customFormat="1" ht="11.25">
      <c r="B814" s="156"/>
      <c r="D814" s="150" t="s">
        <v>157</v>
      </c>
      <c r="E814" s="157" t="s">
        <v>19</v>
      </c>
      <c r="F814" s="158" t="s">
        <v>1342</v>
      </c>
      <c r="H814" s="159">
        <v>6</v>
      </c>
      <c r="I814" s="160"/>
      <c r="L814" s="156"/>
      <c r="M814" s="161"/>
      <c r="T814" s="162"/>
      <c r="AT814" s="157" t="s">
        <v>157</v>
      </c>
      <c r="AU814" s="157" t="s">
        <v>83</v>
      </c>
      <c r="AV814" s="13" t="s">
        <v>83</v>
      </c>
      <c r="AW814" s="13" t="s">
        <v>35</v>
      </c>
      <c r="AX814" s="13" t="s">
        <v>74</v>
      </c>
      <c r="AY814" s="157" t="s">
        <v>146</v>
      </c>
    </row>
    <row r="815" spans="2:65" s="14" customFormat="1" ht="11.25">
      <c r="B815" s="163"/>
      <c r="D815" s="150" t="s">
        <v>157</v>
      </c>
      <c r="E815" s="164" t="s">
        <v>19</v>
      </c>
      <c r="F815" s="165" t="s">
        <v>160</v>
      </c>
      <c r="H815" s="166">
        <v>110</v>
      </c>
      <c r="I815" s="167"/>
      <c r="L815" s="163"/>
      <c r="M815" s="168"/>
      <c r="T815" s="169"/>
      <c r="AT815" s="164" t="s">
        <v>157</v>
      </c>
      <c r="AU815" s="164" t="s">
        <v>83</v>
      </c>
      <c r="AV815" s="14" t="s">
        <v>153</v>
      </c>
      <c r="AW815" s="14" t="s">
        <v>35</v>
      </c>
      <c r="AX815" s="14" t="s">
        <v>81</v>
      </c>
      <c r="AY815" s="164" t="s">
        <v>146</v>
      </c>
    </row>
    <row r="816" spans="2:65" s="1" customFormat="1" ht="16.5" customHeight="1">
      <c r="B816" s="33"/>
      <c r="C816" s="181" t="s">
        <v>1343</v>
      </c>
      <c r="D816" s="181" t="s">
        <v>844</v>
      </c>
      <c r="E816" s="182" t="s">
        <v>1344</v>
      </c>
      <c r="F816" s="183" t="s">
        <v>1345</v>
      </c>
      <c r="G816" s="184" t="s">
        <v>229</v>
      </c>
      <c r="H816" s="185">
        <v>144.16499999999999</v>
      </c>
      <c r="I816" s="186"/>
      <c r="J816" s="187">
        <f>ROUND(I816*H816,2)</f>
        <v>0</v>
      </c>
      <c r="K816" s="183" t="s">
        <v>19</v>
      </c>
      <c r="L816" s="188"/>
      <c r="M816" s="189" t="s">
        <v>19</v>
      </c>
      <c r="N816" s="190" t="s">
        <v>45</v>
      </c>
      <c r="P816" s="141">
        <f>O816*H816</f>
        <v>0</v>
      </c>
      <c r="Q816" s="141">
        <v>2.9999999999999997E-4</v>
      </c>
      <c r="R816" s="141">
        <f>Q816*H816</f>
        <v>4.3249499999999996E-2</v>
      </c>
      <c r="S816" s="141">
        <v>0</v>
      </c>
      <c r="T816" s="142">
        <f>S816*H816</f>
        <v>0</v>
      </c>
      <c r="AR816" s="143" t="s">
        <v>430</v>
      </c>
      <c r="AT816" s="143" t="s">
        <v>844</v>
      </c>
      <c r="AU816" s="143" t="s">
        <v>83</v>
      </c>
      <c r="AY816" s="18" t="s">
        <v>146</v>
      </c>
      <c r="BE816" s="144">
        <f>IF(N816="základní",J816,0)</f>
        <v>0</v>
      </c>
      <c r="BF816" s="144">
        <f>IF(N816="snížená",J816,0)</f>
        <v>0</v>
      </c>
      <c r="BG816" s="144">
        <f>IF(N816="zákl. přenesená",J816,0)</f>
        <v>0</v>
      </c>
      <c r="BH816" s="144">
        <f>IF(N816="sníž. přenesená",J816,0)</f>
        <v>0</v>
      </c>
      <c r="BI816" s="144">
        <f>IF(N816="nulová",J816,0)</f>
        <v>0</v>
      </c>
      <c r="BJ816" s="18" t="s">
        <v>81</v>
      </c>
      <c r="BK816" s="144">
        <f>ROUND(I816*H816,2)</f>
        <v>0</v>
      </c>
      <c r="BL816" s="18" t="s">
        <v>258</v>
      </c>
      <c r="BM816" s="143" t="s">
        <v>1346</v>
      </c>
    </row>
    <row r="817" spans="2:65" s="13" customFormat="1" ht="11.25">
      <c r="B817" s="156"/>
      <c r="D817" s="150" t="s">
        <v>157</v>
      </c>
      <c r="E817" s="157" t="s">
        <v>19</v>
      </c>
      <c r="F817" s="158" t="s">
        <v>1347</v>
      </c>
      <c r="H817" s="159">
        <v>27.3</v>
      </c>
      <c r="I817" s="160"/>
      <c r="L817" s="156"/>
      <c r="M817" s="161"/>
      <c r="T817" s="162"/>
      <c r="AT817" s="157" t="s">
        <v>157</v>
      </c>
      <c r="AU817" s="157" t="s">
        <v>83</v>
      </c>
      <c r="AV817" s="13" t="s">
        <v>83</v>
      </c>
      <c r="AW817" s="13" t="s">
        <v>35</v>
      </c>
      <c r="AX817" s="13" t="s">
        <v>74</v>
      </c>
      <c r="AY817" s="157" t="s">
        <v>146</v>
      </c>
    </row>
    <row r="818" spans="2:65" s="13" customFormat="1" ht="11.25">
      <c r="B818" s="156"/>
      <c r="D818" s="150" t="s">
        <v>157</v>
      </c>
      <c r="E818" s="157" t="s">
        <v>19</v>
      </c>
      <c r="F818" s="158" t="s">
        <v>1348</v>
      </c>
      <c r="H818" s="159">
        <v>110</v>
      </c>
      <c r="I818" s="160"/>
      <c r="L818" s="156"/>
      <c r="M818" s="161"/>
      <c r="T818" s="162"/>
      <c r="AT818" s="157" t="s">
        <v>157</v>
      </c>
      <c r="AU818" s="157" t="s">
        <v>83</v>
      </c>
      <c r="AV818" s="13" t="s">
        <v>83</v>
      </c>
      <c r="AW818" s="13" t="s">
        <v>35</v>
      </c>
      <c r="AX818" s="13" t="s">
        <v>74</v>
      </c>
      <c r="AY818" s="157" t="s">
        <v>146</v>
      </c>
    </row>
    <row r="819" spans="2:65" s="14" customFormat="1" ht="11.25">
      <c r="B819" s="163"/>
      <c r="D819" s="150" t="s">
        <v>157</v>
      </c>
      <c r="E819" s="164" t="s">
        <v>19</v>
      </c>
      <c r="F819" s="165" t="s">
        <v>160</v>
      </c>
      <c r="H819" s="166">
        <v>137.30000000000001</v>
      </c>
      <c r="I819" s="167"/>
      <c r="L819" s="163"/>
      <c r="M819" s="168"/>
      <c r="T819" s="169"/>
      <c r="AT819" s="164" t="s">
        <v>157</v>
      </c>
      <c r="AU819" s="164" t="s">
        <v>83</v>
      </c>
      <c r="AV819" s="14" t="s">
        <v>153</v>
      </c>
      <c r="AW819" s="14" t="s">
        <v>35</v>
      </c>
      <c r="AX819" s="14" t="s">
        <v>81</v>
      </c>
      <c r="AY819" s="164" t="s">
        <v>146</v>
      </c>
    </row>
    <row r="820" spans="2:65" s="13" customFormat="1" ht="11.25">
      <c r="B820" s="156"/>
      <c r="D820" s="150" t="s">
        <v>157</v>
      </c>
      <c r="F820" s="158" t="s">
        <v>1349</v>
      </c>
      <c r="H820" s="159">
        <v>144.16499999999999</v>
      </c>
      <c r="I820" s="160"/>
      <c r="L820" s="156"/>
      <c r="M820" s="161"/>
      <c r="T820" s="162"/>
      <c r="AT820" s="157" t="s">
        <v>157</v>
      </c>
      <c r="AU820" s="157" t="s">
        <v>83</v>
      </c>
      <c r="AV820" s="13" t="s">
        <v>83</v>
      </c>
      <c r="AW820" s="13" t="s">
        <v>4</v>
      </c>
      <c r="AX820" s="13" t="s">
        <v>81</v>
      </c>
      <c r="AY820" s="157" t="s">
        <v>146</v>
      </c>
    </row>
    <row r="821" spans="2:65" s="1" customFormat="1" ht="16.5" customHeight="1">
      <c r="B821" s="33"/>
      <c r="C821" s="132" t="s">
        <v>1350</v>
      </c>
      <c r="D821" s="132" t="s">
        <v>148</v>
      </c>
      <c r="E821" s="133" t="s">
        <v>1351</v>
      </c>
      <c r="F821" s="134" t="s">
        <v>1352</v>
      </c>
      <c r="G821" s="135" t="s">
        <v>214</v>
      </c>
      <c r="H821" s="136">
        <v>5.4450000000000003</v>
      </c>
      <c r="I821" s="137"/>
      <c r="J821" s="138">
        <f>ROUND(I821*H821,2)</f>
        <v>0</v>
      </c>
      <c r="K821" s="134" t="s">
        <v>152</v>
      </c>
      <c r="L821" s="33"/>
      <c r="M821" s="139" t="s">
        <v>19</v>
      </c>
      <c r="N821" s="140" t="s">
        <v>45</v>
      </c>
      <c r="P821" s="141">
        <f>O821*H821</f>
        <v>0</v>
      </c>
      <c r="Q821" s="141">
        <v>6.3000000000000003E-4</v>
      </c>
      <c r="R821" s="141">
        <f>Q821*H821</f>
        <v>3.4303500000000004E-3</v>
      </c>
      <c r="S821" s="141">
        <v>0</v>
      </c>
      <c r="T821" s="142">
        <f>S821*H821</f>
        <v>0</v>
      </c>
      <c r="AR821" s="143" t="s">
        <v>258</v>
      </c>
      <c r="AT821" s="143" t="s">
        <v>148</v>
      </c>
      <c r="AU821" s="143" t="s">
        <v>83</v>
      </c>
      <c r="AY821" s="18" t="s">
        <v>146</v>
      </c>
      <c r="BE821" s="144">
        <f>IF(N821="základní",J821,0)</f>
        <v>0</v>
      </c>
      <c r="BF821" s="144">
        <f>IF(N821="snížená",J821,0)</f>
        <v>0</v>
      </c>
      <c r="BG821" s="144">
        <f>IF(N821="zákl. přenesená",J821,0)</f>
        <v>0</v>
      </c>
      <c r="BH821" s="144">
        <f>IF(N821="sníž. přenesená",J821,0)</f>
        <v>0</v>
      </c>
      <c r="BI821" s="144">
        <f>IF(N821="nulová",J821,0)</f>
        <v>0</v>
      </c>
      <c r="BJ821" s="18" t="s">
        <v>81</v>
      </c>
      <c r="BK821" s="144">
        <f>ROUND(I821*H821,2)</f>
        <v>0</v>
      </c>
      <c r="BL821" s="18" t="s">
        <v>258</v>
      </c>
      <c r="BM821" s="143" t="s">
        <v>1353</v>
      </c>
    </row>
    <row r="822" spans="2:65" s="1" customFormat="1" ht="11.25">
      <c r="B822" s="33"/>
      <c r="D822" s="145" t="s">
        <v>155</v>
      </c>
      <c r="F822" s="146" t="s">
        <v>1354</v>
      </c>
      <c r="I822" s="147"/>
      <c r="L822" s="33"/>
      <c r="M822" s="148"/>
      <c r="T822" s="54"/>
      <c r="AT822" s="18" t="s">
        <v>155</v>
      </c>
      <c r="AU822" s="18" t="s">
        <v>83</v>
      </c>
    </row>
    <row r="823" spans="2:65" s="12" customFormat="1" ht="11.25">
      <c r="B823" s="149"/>
      <c r="D823" s="150" t="s">
        <v>157</v>
      </c>
      <c r="E823" s="151" t="s">
        <v>19</v>
      </c>
      <c r="F823" s="152" t="s">
        <v>922</v>
      </c>
      <c r="H823" s="151" t="s">
        <v>19</v>
      </c>
      <c r="I823" s="153"/>
      <c r="L823" s="149"/>
      <c r="M823" s="154"/>
      <c r="T823" s="155"/>
      <c r="AT823" s="151" t="s">
        <v>157</v>
      </c>
      <c r="AU823" s="151" t="s">
        <v>83</v>
      </c>
      <c r="AV823" s="12" t="s">
        <v>81</v>
      </c>
      <c r="AW823" s="12" t="s">
        <v>35</v>
      </c>
      <c r="AX823" s="12" t="s">
        <v>74</v>
      </c>
      <c r="AY823" s="151" t="s">
        <v>146</v>
      </c>
    </row>
    <row r="824" spans="2:65" s="13" customFormat="1" ht="11.25">
      <c r="B824" s="156"/>
      <c r="D824" s="150" t="s">
        <v>157</v>
      </c>
      <c r="E824" s="157" t="s">
        <v>19</v>
      </c>
      <c r="F824" s="158" t="s">
        <v>1355</v>
      </c>
      <c r="H824" s="159">
        <v>1.21</v>
      </c>
      <c r="I824" s="160"/>
      <c r="L824" s="156"/>
      <c r="M824" s="161"/>
      <c r="T824" s="162"/>
      <c r="AT824" s="157" t="s">
        <v>157</v>
      </c>
      <c r="AU824" s="157" t="s">
        <v>83</v>
      </c>
      <c r="AV824" s="13" t="s">
        <v>83</v>
      </c>
      <c r="AW824" s="13" t="s">
        <v>35</v>
      </c>
      <c r="AX824" s="13" t="s">
        <v>74</v>
      </c>
      <c r="AY824" s="157" t="s">
        <v>146</v>
      </c>
    </row>
    <row r="825" spans="2:65" s="13" customFormat="1" ht="11.25">
      <c r="B825" s="156"/>
      <c r="D825" s="150" t="s">
        <v>157</v>
      </c>
      <c r="E825" s="157" t="s">
        <v>19</v>
      </c>
      <c r="F825" s="158" t="s">
        <v>1356</v>
      </c>
      <c r="H825" s="159">
        <v>2.42</v>
      </c>
      <c r="I825" s="160"/>
      <c r="L825" s="156"/>
      <c r="M825" s="161"/>
      <c r="T825" s="162"/>
      <c r="AT825" s="157" t="s">
        <v>157</v>
      </c>
      <c r="AU825" s="157" t="s">
        <v>83</v>
      </c>
      <c r="AV825" s="13" t="s">
        <v>83</v>
      </c>
      <c r="AW825" s="13" t="s">
        <v>35</v>
      </c>
      <c r="AX825" s="13" t="s">
        <v>74</v>
      </c>
      <c r="AY825" s="157" t="s">
        <v>146</v>
      </c>
    </row>
    <row r="826" spans="2:65" s="13" customFormat="1" ht="11.25">
      <c r="B826" s="156"/>
      <c r="D826" s="150" t="s">
        <v>157</v>
      </c>
      <c r="E826" s="157" t="s">
        <v>19</v>
      </c>
      <c r="F826" s="158" t="s">
        <v>1357</v>
      </c>
      <c r="H826" s="159">
        <v>1.8149999999999999</v>
      </c>
      <c r="I826" s="160"/>
      <c r="L826" s="156"/>
      <c r="M826" s="161"/>
      <c r="T826" s="162"/>
      <c r="AT826" s="157" t="s">
        <v>157</v>
      </c>
      <c r="AU826" s="157" t="s">
        <v>83</v>
      </c>
      <c r="AV826" s="13" t="s">
        <v>83</v>
      </c>
      <c r="AW826" s="13" t="s">
        <v>35</v>
      </c>
      <c r="AX826" s="13" t="s">
        <v>74</v>
      </c>
      <c r="AY826" s="157" t="s">
        <v>146</v>
      </c>
    </row>
    <row r="827" spans="2:65" s="14" customFormat="1" ht="11.25">
      <c r="B827" s="163"/>
      <c r="D827" s="150" t="s">
        <v>157</v>
      </c>
      <c r="E827" s="164" t="s">
        <v>19</v>
      </c>
      <c r="F827" s="165" t="s">
        <v>160</v>
      </c>
      <c r="H827" s="166">
        <v>5.4450000000000003</v>
      </c>
      <c r="I827" s="167"/>
      <c r="L827" s="163"/>
      <c r="M827" s="168"/>
      <c r="T827" s="169"/>
      <c r="AT827" s="164" t="s">
        <v>157</v>
      </c>
      <c r="AU827" s="164" t="s">
        <v>83</v>
      </c>
      <c r="AV827" s="14" t="s">
        <v>153</v>
      </c>
      <c r="AW827" s="14" t="s">
        <v>35</v>
      </c>
      <c r="AX827" s="14" t="s">
        <v>81</v>
      </c>
      <c r="AY827" s="164" t="s">
        <v>146</v>
      </c>
    </row>
    <row r="828" spans="2:65" s="1" customFormat="1" ht="16.5" customHeight="1">
      <c r="B828" s="33"/>
      <c r="C828" s="181" t="s">
        <v>1358</v>
      </c>
      <c r="D828" s="181" t="s">
        <v>844</v>
      </c>
      <c r="E828" s="182" t="s">
        <v>1359</v>
      </c>
      <c r="F828" s="183" t="s">
        <v>1360</v>
      </c>
      <c r="G828" s="184" t="s">
        <v>214</v>
      </c>
      <c r="H828" s="185">
        <v>5.99</v>
      </c>
      <c r="I828" s="186"/>
      <c r="J828" s="187">
        <f>ROUND(I828*H828,2)</f>
        <v>0</v>
      </c>
      <c r="K828" s="183" t="s">
        <v>19</v>
      </c>
      <c r="L828" s="188"/>
      <c r="M828" s="189" t="s">
        <v>19</v>
      </c>
      <c r="N828" s="190" t="s">
        <v>45</v>
      </c>
      <c r="P828" s="141">
        <f>O828*H828</f>
        <v>0</v>
      </c>
      <c r="Q828" s="141">
        <v>7.4999999999999997E-3</v>
      </c>
      <c r="R828" s="141">
        <f>Q828*H828</f>
        <v>4.4925E-2</v>
      </c>
      <c r="S828" s="141">
        <v>0</v>
      </c>
      <c r="T828" s="142">
        <f>S828*H828</f>
        <v>0</v>
      </c>
      <c r="AR828" s="143" t="s">
        <v>430</v>
      </c>
      <c r="AT828" s="143" t="s">
        <v>844</v>
      </c>
      <c r="AU828" s="143" t="s">
        <v>83</v>
      </c>
      <c r="AY828" s="18" t="s">
        <v>146</v>
      </c>
      <c r="BE828" s="144">
        <f>IF(N828="základní",J828,0)</f>
        <v>0</v>
      </c>
      <c r="BF828" s="144">
        <f>IF(N828="snížená",J828,0)</f>
        <v>0</v>
      </c>
      <c r="BG828" s="144">
        <f>IF(N828="zákl. přenesená",J828,0)</f>
        <v>0</v>
      </c>
      <c r="BH828" s="144">
        <f>IF(N828="sníž. přenesená",J828,0)</f>
        <v>0</v>
      </c>
      <c r="BI828" s="144">
        <f>IF(N828="nulová",J828,0)</f>
        <v>0</v>
      </c>
      <c r="BJ828" s="18" t="s">
        <v>81</v>
      </c>
      <c r="BK828" s="144">
        <f>ROUND(I828*H828,2)</f>
        <v>0</v>
      </c>
      <c r="BL828" s="18" t="s">
        <v>258</v>
      </c>
      <c r="BM828" s="143" t="s">
        <v>1361</v>
      </c>
    </row>
    <row r="829" spans="2:65" s="13" customFormat="1" ht="11.25">
      <c r="B829" s="156"/>
      <c r="D829" s="150" t="s">
        <v>157</v>
      </c>
      <c r="F829" s="158" t="s">
        <v>1362</v>
      </c>
      <c r="H829" s="159">
        <v>5.99</v>
      </c>
      <c r="I829" s="160"/>
      <c r="L829" s="156"/>
      <c r="M829" s="161"/>
      <c r="T829" s="162"/>
      <c r="AT829" s="157" t="s">
        <v>157</v>
      </c>
      <c r="AU829" s="157" t="s">
        <v>83</v>
      </c>
      <c r="AV829" s="13" t="s">
        <v>83</v>
      </c>
      <c r="AW829" s="13" t="s">
        <v>4</v>
      </c>
      <c r="AX829" s="13" t="s">
        <v>81</v>
      </c>
      <c r="AY829" s="157" t="s">
        <v>146</v>
      </c>
    </row>
    <row r="830" spans="2:65" s="1" customFormat="1" ht="16.5" customHeight="1">
      <c r="B830" s="33"/>
      <c r="C830" s="132" t="s">
        <v>1363</v>
      </c>
      <c r="D830" s="132" t="s">
        <v>148</v>
      </c>
      <c r="E830" s="133" t="s">
        <v>1364</v>
      </c>
      <c r="F830" s="134" t="s">
        <v>1365</v>
      </c>
      <c r="G830" s="135" t="s">
        <v>229</v>
      </c>
      <c r="H830" s="136">
        <v>128.1</v>
      </c>
      <c r="I830" s="137"/>
      <c r="J830" s="138">
        <f>ROUND(I830*H830,2)</f>
        <v>0</v>
      </c>
      <c r="K830" s="134" t="s">
        <v>152</v>
      </c>
      <c r="L830" s="33"/>
      <c r="M830" s="139" t="s">
        <v>19</v>
      </c>
      <c r="N830" s="140" t="s">
        <v>45</v>
      </c>
      <c r="P830" s="141">
        <f>O830*H830</f>
        <v>0</v>
      </c>
      <c r="Q830" s="141">
        <v>3.0000000000000001E-5</v>
      </c>
      <c r="R830" s="141">
        <f>Q830*H830</f>
        <v>3.8430000000000001E-3</v>
      </c>
      <c r="S830" s="141">
        <v>0</v>
      </c>
      <c r="T830" s="142">
        <f>S830*H830</f>
        <v>0</v>
      </c>
      <c r="AR830" s="143" t="s">
        <v>258</v>
      </c>
      <c r="AT830" s="143" t="s">
        <v>148</v>
      </c>
      <c r="AU830" s="143" t="s">
        <v>83</v>
      </c>
      <c r="AY830" s="18" t="s">
        <v>146</v>
      </c>
      <c r="BE830" s="144">
        <f>IF(N830="základní",J830,0)</f>
        <v>0</v>
      </c>
      <c r="BF830" s="144">
        <f>IF(N830="snížená",J830,0)</f>
        <v>0</v>
      </c>
      <c r="BG830" s="144">
        <f>IF(N830="zákl. přenesená",J830,0)</f>
        <v>0</v>
      </c>
      <c r="BH830" s="144">
        <f>IF(N830="sníž. přenesená",J830,0)</f>
        <v>0</v>
      </c>
      <c r="BI830" s="144">
        <f>IF(N830="nulová",J830,0)</f>
        <v>0</v>
      </c>
      <c r="BJ830" s="18" t="s">
        <v>81</v>
      </c>
      <c r="BK830" s="144">
        <f>ROUND(I830*H830,2)</f>
        <v>0</v>
      </c>
      <c r="BL830" s="18" t="s">
        <v>258</v>
      </c>
      <c r="BM830" s="143" t="s">
        <v>1366</v>
      </c>
    </row>
    <row r="831" spans="2:65" s="1" customFormat="1" ht="11.25">
      <c r="B831" s="33"/>
      <c r="D831" s="145" t="s">
        <v>155</v>
      </c>
      <c r="F831" s="146" t="s">
        <v>1367</v>
      </c>
      <c r="I831" s="147"/>
      <c r="L831" s="33"/>
      <c r="M831" s="148"/>
      <c r="T831" s="54"/>
      <c r="AT831" s="18" t="s">
        <v>155</v>
      </c>
      <c r="AU831" s="18" t="s">
        <v>83</v>
      </c>
    </row>
    <row r="832" spans="2:65" s="12" customFormat="1" ht="11.25">
      <c r="B832" s="149"/>
      <c r="D832" s="150" t="s">
        <v>157</v>
      </c>
      <c r="E832" s="151" t="s">
        <v>19</v>
      </c>
      <c r="F832" s="152" t="s">
        <v>1368</v>
      </c>
      <c r="H832" s="151" t="s">
        <v>19</v>
      </c>
      <c r="I832" s="153"/>
      <c r="L832" s="149"/>
      <c r="M832" s="154"/>
      <c r="T832" s="155"/>
      <c r="AT832" s="151" t="s">
        <v>157</v>
      </c>
      <c r="AU832" s="151" t="s">
        <v>83</v>
      </c>
      <c r="AV832" s="12" t="s">
        <v>81</v>
      </c>
      <c r="AW832" s="12" t="s">
        <v>35</v>
      </c>
      <c r="AX832" s="12" t="s">
        <v>74</v>
      </c>
      <c r="AY832" s="151" t="s">
        <v>146</v>
      </c>
    </row>
    <row r="833" spans="2:65" s="13" customFormat="1" ht="11.25">
      <c r="B833" s="156"/>
      <c r="D833" s="150" t="s">
        <v>157</v>
      </c>
      <c r="E833" s="157" t="s">
        <v>19</v>
      </c>
      <c r="F833" s="158" t="s">
        <v>1369</v>
      </c>
      <c r="H833" s="159">
        <v>10.5</v>
      </c>
      <c r="I833" s="160"/>
      <c r="L833" s="156"/>
      <c r="M833" s="161"/>
      <c r="T833" s="162"/>
      <c r="AT833" s="157" t="s">
        <v>157</v>
      </c>
      <c r="AU833" s="157" t="s">
        <v>83</v>
      </c>
      <c r="AV833" s="13" t="s">
        <v>83</v>
      </c>
      <c r="AW833" s="13" t="s">
        <v>35</v>
      </c>
      <c r="AX833" s="13" t="s">
        <v>74</v>
      </c>
      <c r="AY833" s="157" t="s">
        <v>146</v>
      </c>
    </row>
    <row r="834" spans="2:65" s="13" customFormat="1" ht="11.25">
      <c r="B834" s="156"/>
      <c r="D834" s="150" t="s">
        <v>157</v>
      </c>
      <c r="E834" s="157" t="s">
        <v>19</v>
      </c>
      <c r="F834" s="158" t="s">
        <v>1370</v>
      </c>
      <c r="H834" s="159">
        <v>12.6</v>
      </c>
      <c r="I834" s="160"/>
      <c r="L834" s="156"/>
      <c r="M834" s="161"/>
      <c r="T834" s="162"/>
      <c r="AT834" s="157" t="s">
        <v>157</v>
      </c>
      <c r="AU834" s="157" t="s">
        <v>83</v>
      </c>
      <c r="AV834" s="13" t="s">
        <v>83</v>
      </c>
      <c r="AW834" s="13" t="s">
        <v>35</v>
      </c>
      <c r="AX834" s="13" t="s">
        <v>74</v>
      </c>
      <c r="AY834" s="157" t="s">
        <v>146</v>
      </c>
    </row>
    <row r="835" spans="2:65" s="13" customFormat="1" ht="11.25">
      <c r="B835" s="156"/>
      <c r="D835" s="150" t="s">
        <v>157</v>
      </c>
      <c r="E835" s="157" t="s">
        <v>19</v>
      </c>
      <c r="F835" s="158" t="s">
        <v>1371</v>
      </c>
      <c r="H835" s="159">
        <v>10.5</v>
      </c>
      <c r="I835" s="160"/>
      <c r="L835" s="156"/>
      <c r="M835" s="161"/>
      <c r="T835" s="162"/>
      <c r="AT835" s="157" t="s">
        <v>157</v>
      </c>
      <c r="AU835" s="157" t="s">
        <v>83</v>
      </c>
      <c r="AV835" s="13" t="s">
        <v>83</v>
      </c>
      <c r="AW835" s="13" t="s">
        <v>35</v>
      </c>
      <c r="AX835" s="13" t="s">
        <v>74</v>
      </c>
      <c r="AY835" s="157" t="s">
        <v>146</v>
      </c>
    </row>
    <row r="836" spans="2:65" s="13" customFormat="1" ht="11.25">
      <c r="B836" s="156"/>
      <c r="D836" s="150" t="s">
        <v>157</v>
      </c>
      <c r="E836" s="157" t="s">
        <v>19</v>
      </c>
      <c r="F836" s="158" t="s">
        <v>1372</v>
      </c>
      <c r="H836" s="159">
        <v>10.5</v>
      </c>
      <c r="I836" s="160"/>
      <c r="L836" s="156"/>
      <c r="M836" s="161"/>
      <c r="T836" s="162"/>
      <c r="AT836" s="157" t="s">
        <v>157</v>
      </c>
      <c r="AU836" s="157" t="s">
        <v>83</v>
      </c>
      <c r="AV836" s="13" t="s">
        <v>83</v>
      </c>
      <c r="AW836" s="13" t="s">
        <v>35</v>
      </c>
      <c r="AX836" s="13" t="s">
        <v>74</v>
      </c>
      <c r="AY836" s="157" t="s">
        <v>146</v>
      </c>
    </row>
    <row r="837" spans="2:65" s="13" customFormat="1" ht="11.25">
      <c r="B837" s="156"/>
      <c r="D837" s="150" t="s">
        <v>157</v>
      </c>
      <c r="E837" s="157" t="s">
        <v>19</v>
      </c>
      <c r="F837" s="158" t="s">
        <v>1323</v>
      </c>
      <c r="H837" s="159">
        <v>12.6</v>
      </c>
      <c r="I837" s="160"/>
      <c r="L837" s="156"/>
      <c r="M837" s="161"/>
      <c r="T837" s="162"/>
      <c r="AT837" s="157" t="s">
        <v>157</v>
      </c>
      <c r="AU837" s="157" t="s">
        <v>83</v>
      </c>
      <c r="AV837" s="13" t="s">
        <v>83</v>
      </c>
      <c r="AW837" s="13" t="s">
        <v>35</v>
      </c>
      <c r="AX837" s="13" t="s">
        <v>74</v>
      </c>
      <c r="AY837" s="157" t="s">
        <v>146</v>
      </c>
    </row>
    <row r="838" spans="2:65" s="13" customFormat="1" ht="11.25">
      <c r="B838" s="156"/>
      <c r="D838" s="150" t="s">
        <v>157</v>
      </c>
      <c r="E838" s="157" t="s">
        <v>19</v>
      </c>
      <c r="F838" s="158" t="s">
        <v>1373</v>
      </c>
      <c r="H838" s="159">
        <v>8.4</v>
      </c>
      <c r="I838" s="160"/>
      <c r="L838" s="156"/>
      <c r="M838" s="161"/>
      <c r="T838" s="162"/>
      <c r="AT838" s="157" t="s">
        <v>157</v>
      </c>
      <c r="AU838" s="157" t="s">
        <v>83</v>
      </c>
      <c r="AV838" s="13" t="s">
        <v>83</v>
      </c>
      <c r="AW838" s="13" t="s">
        <v>35</v>
      </c>
      <c r="AX838" s="13" t="s">
        <v>74</v>
      </c>
      <c r="AY838" s="157" t="s">
        <v>146</v>
      </c>
    </row>
    <row r="839" spans="2:65" s="13" customFormat="1" ht="11.25">
      <c r="B839" s="156"/>
      <c r="D839" s="150" t="s">
        <v>157</v>
      </c>
      <c r="E839" s="157" t="s">
        <v>19</v>
      </c>
      <c r="F839" s="158" t="s">
        <v>1374</v>
      </c>
      <c r="H839" s="159">
        <v>8.4</v>
      </c>
      <c r="I839" s="160"/>
      <c r="L839" s="156"/>
      <c r="M839" s="161"/>
      <c r="T839" s="162"/>
      <c r="AT839" s="157" t="s">
        <v>157</v>
      </c>
      <c r="AU839" s="157" t="s">
        <v>83</v>
      </c>
      <c r="AV839" s="13" t="s">
        <v>83</v>
      </c>
      <c r="AW839" s="13" t="s">
        <v>35</v>
      </c>
      <c r="AX839" s="13" t="s">
        <v>74</v>
      </c>
      <c r="AY839" s="157" t="s">
        <v>146</v>
      </c>
    </row>
    <row r="840" spans="2:65" s="13" customFormat="1" ht="11.25">
      <c r="B840" s="156"/>
      <c r="D840" s="150" t="s">
        <v>157</v>
      </c>
      <c r="E840" s="157" t="s">
        <v>19</v>
      </c>
      <c r="F840" s="158" t="s">
        <v>1375</v>
      </c>
      <c r="H840" s="159">
        <v>8.4</v>
      </c>
      <c r="I840" s="160"/>
      <c r="L840" s="156"/>
      <c r="M840" s="161"/>
      <c r="T840" s="162"/>
      <c r="AT840" s="157" t="s">
        <v>157</v>
      </c>
      <c r="AU840" s="157" t="s">
        <v>83</v>
      </c>
      <c r="AV840" s="13" t="s">
        <v>83</v>
      </c>
      <c r="AW840" s="13" t="s">
        <v>35</v>
      </c>
      <c r="AX840" s="13" t="s">
        <v>74</v>
      </c>
      <c r="AY840" s="157" t="s">
        <v>146</v>
      </c>
    </row>
    <row r="841" spans="2:65" s="13" customFormat="1" ht="11.25">
      <c r="B841" s="156"/>
      <c r="D841" s="150" t="s">
        <v>157</v>
      </c>
      <c r="E841" s="157" t="s">
        <v>19</v>
      </c>
      <c r="F841" s="158" t="s">
        <v>1376</v>
      </c>
      <c r="H841" s="159">
        <v>12.6</v>
      </c>
      <c r="I841" s="160"/>
      <c r="L841" s="156"/>
      <c r="M841" s="161"/>
      <c r="T841" s="162"/>
      <c r="AT841" s="157" t="s">
        <v>157</v>
      </c>
      <c r="AU841" s="157" t="s">
        <v>83</v>
      </c>
      <c r="AV841" s="13" t="s">
        <v>83</v>
      </c>
      <c r="AW841" s="13" t="s">
        <v>35</v>
      </c>
      <c r="AX841" s="13" t="s">
        <v>74</v>
      </c>
      <c r="AY841" s="157" t="s">
        <v>146</v>
      </c>
    </row>
    <row r="842" spans="2:65" s="13" customFormat="1" ht="11.25">
      <c r="B842" s="156"/>
      <c r="D842" s="150" t="s">
        <v>157</v>
      </c>
      <c r="E842" s="157" t="s">
        <v>19</v>
      </c>
      <c r="F842" s="158" t="s">
        <v>1377</v>
      </c>
      <c r="H842" s="159">
        <v>8.4</v>
      </c>
      <c r="I842" s="160"/>
      <c r="L842" s="156"/>
      <c r="M842" s="161"/>
      <c r="T842" s="162"/>
      <c r="AT842" s="157" t="s">
        <v>157</v>
      </c>
      <c r="AU842" s="157" t="s">
        <v>83</v>
      </c>
      <c r="AV842" s="13" t="s">
        <v>83</v>
      </c>
      <c r="AW842" s="13" t="s">
        <v>35</v>
      </c>
      <c r="AX842" s="13" t="s">
        <v>74</v>
      </c>
      <c r="AY842" s="157" t="s">
        <v>146</v>
      </c>
    </row>
    <row r="843" spans="2:65" s="13" customFormat="1" ht="11.25">
      <c r="B843" s="156"/>
      <c r="D843" s="150" t="s">
        <v>157</v>
      </c>
      <c r="E843" s="157" t="s">
        <v>19</v>
      </c>
      <c r="F843" s="158" t="s">
        <v>1378</v>
      </c>
      <c r="H843" s="159">
        <v>8.4</v>
      </c>
      <c r="I843" s="160"/>
      <c r="L843" s="156"/>
      <c r="M843" s="161"/>
      <c r="T843" s="162"/>
      <c r="AT843" s="157" t="s">
        <v>157</v>
      </c>
      <c r="AU843" s="157" t="s">
        <v>83</v>
      </c>
      <c r="AV843" s="13" t="s">
        <v>83</v>
      </c>
      <c r="AW843" s="13" t="s">
        <v>35</v>
      </c>
      <c r="AX843" s="13" t="s">
        <v>74</v>
      </c>
      <c r="AY843" s="157" t="s">
        <v>146</v>
      </c>
    </row>
    <row r="844" spans="2:65" s="13" customFormat="1" ht="11.25">
      <c r="B844" s="156"/>
      <c r="D844" s="150" t="s">
        <v>157</v>
      </c>
      <c r="E844" s="157" t="s">
        <v>19</v>
      </c>
      <c r="F844" s="158" t="s">
        <v>1379</v>
      </c>
      <c r="H844" s="159">
        <v>8.4</v>
      </c>
      <c r="I844" s="160"/>
      <c r="L844" s="156"/>
      <c r="M844" s="161"/>
      <c r="T844" s="162"/>
      <c r="AT844" s="157" t="s">
        <v>157</v>
      </c>
      <c r="AU844" s="157" t="s">
        <v>83</v>
      </c>
      <c r="AV844" s="13" t="s">
        <v>83</v>
      </c>
      <c r="AW844" s="13" t="s">
        <v>35</v>
      </c>
      <c r="AX844" s="13" t="s">
        <v>74</v>
      </c>
      <c r="AY844" s="157" t="s">
        <v>146</v>
      </c>
    </row>
    <row r="845" spans="2:65" s="13" customFormat="1" ht="11.25">
      <c r="B845" s="156"/>
      <c r="D845" s="150" t="s">
        <v>157</v>
      </c>
      <c r="E845" s="157" t="s">
        <v>19</v>
      </c>
      <c r="F845" s="158" t="s">
        <v>1380</v>
      </c>
      <c r="H845" s="159">
        <v>8.4</v>
      </c>
      <c r="I845" s="160"/>
      <c r="L845" s="156"/>
      <c r="M845" s="161"/>
      <c r="T845" s="162"/>
      <c r="AT845" s="157" t="s">
        <v>157</v>
      </c>
      <c r="AU845" s="157" t="s">
        <v>83</v>
      </c>
      <c r="AV845" s="13" t="s">
        <v>83</v>
      </c>
      <c r="AW845" s="13" t="s">
        <v>35</v>
      </c>
      <c r="AX845" s="13" t="s">
        <v>74</v>
      </c>
      <c r="AY845" s="157" t="s">
        <v>146</v>
      </c>
    </row>
    <row r="846" spans="2:65" s="14" customFormat="1" ht="11.25">
      <c r="B846" s="163"/>
      <c r="D846" s="150" t="s">
        <v>157</v>
      </c>
      <c r="E846" s="164" t="s">
        <v>19</v>
      </c>
      <c r="F846" s="165" t="s">
        <v>160</v>
      </c>
      <c r="H846" s="166">
        <v>128.1</v>
      </c>
      <c r="I846" s="167"/>
      <c r="L846" s="163"/>
      <c r="M846" s="168"/>
      <c r="T846" s="169"/>
      <c r="AT846" s="164" t="s">
        <v>157</v>
      </c>
      <c r="AU846" s="164" t="s">
        <v>83</v>
      </c>
      <c r="AV846" s="14" t="s">
        <v>153</v>
      </c>
      <c r="AW846" s="14" t="s">
        <v>35</v>
      </c>
      <c r="AX846" s="14" t="s">
        <v>81</v>
      </c>
      <c r="AY846" s="164" t="s">
        <v>146</v>
      </c>
    </row>
    <row r="847" spans="2:65" s="1" customFormat="1" ht="16.5" customHeight="1">
      <c r="B847" s="33"/>
      <c r="C847" s="132" t="s">
        <v>1381</v>
      </c>
      <c r="D847" s="132" t="s">
        <v>148</v>
      </c>
      <c r="E847" s="133" t="s">
        <v>1382</v>
      </c>
      <c r="F847" s="134" t="s">
        <v>1383</v>
      </c>
      <c r="G847" s="135" t="s">
        <v>214</v>
      </c>
      <c r="H847" s="136">
        <v>199.68</v>
      </c>
      <c r="I847" s="137"/>
      <c r="J847" s="138">
        <f>ROUND(I847*H847,2)</f>
        <v>0</v>
      </c>
      <c r="K847" s="134" t="s">
        <v>152</v>
      </c>
      <c r="L847" s="33"/>
      <c r="M847" s="139" t="s">
        <v>19</v>
      </c>
      <c r="N847" s="140" t="s">
        <v>45</v>
      </c>
      <c r="P847" s="141">
        <f>O847*H847</f>
        <v>0</v>
      </c>
      <c r="Q847" s="141">
        <v>5.0000000000000002E-5</v>
      </c>
      <c r="R847" s="141">
        <f>Q847*H847</f>
        <v>9.9840000000000016E-3</v>
      </c>
      <c r="S847" s="141">
        <v>0</v>
      </c>
      <c r="T847" s="142">
        <f>S847*H847</f>
        <v>0</v>
      </c>
      <c r="AR847" s="143" t="s">
        <v>258</v>
      </c>
      <c r="AT847" s="143" t="s">
        <v>148</v>
      </c>
      <c r="AU847" s="143" t="s">
        <v>83</v>
      </c>
      <c r="AY847" s="18" t="s">
        <v>146</v>
      </c>
      <c r="BE847" s="144">
        <f>IF(N847="základní",J847,0)</f>
        <v>0</v>
      </c>
      <c r="BF847" s="144">
        <f>IF(N847="snížená",J847,0)</f>
        <v>0</v>
      </c>
      <c r="BG847" s="144">
        <f>IF(N847="zákl. přenesená",J847,0)</f>
        <v>0</v>
      </c>
      <c r="BH847" s="144">
        <f>IF(N847="sníž. přenesená",J847,0)</f>
        <v>0</v>
      </c>
      <c r="BI847" s="144">
        <f>IF(N847="nulová",J847,0)</f>
        <v>0</v>
      </c>
      <c r="BJ847" s="18" t="s">
        <v>81</v>
      </c>
      <c r="BK847" s="144">
        <f>ROUND(I847*H847,2)</f>
        <v>0</v>
      </c>
      <c r="BL847" s="18" t="s">
        <v>258</v>
      </c>
      <c r="BM847" s="143" t="s">
        <v>1384</v>
      </c>
    </row>
    <row r="848" spans="2:65" s="1" customFormat="1" ht="11.25">
      <c r="B848" s="33"/>
      <c r="D848" s="145" t="s">
        <v>155</v>
      </c>
      <c r="F848" s="146" t="s">
        <v>1385</v>
      </c>
      <c r="I848" s="147"/>
      <c r="L848" s="33"/>
      <c r="M848" s="148"/>
      <c r="T848" s="54"/>
      <c r="AT848" s="18" t="s">
        <v>155</v>
      </c>
      <c r="AU848" s="18" t="s">
        <v>83</v>
      </c>
    </row>
    <row r="849" spans="2:65" s="1" customFormat="1" ht="24.2" customHeight="1">
      <c r="B849" s="33"/>
      <c r="C849" s="132" t="s">
        <v>1386</v>
      </c>
      <c r="D849" s="132" t="s">
        <v>148</v>
      </c>
      <c r="E849" s="133" t="s">
        <v>1387</v>
      </c>
      <c r="F849" s="134" t="s">
        <v>1388</v>
      </c>
      <c r="G849" s="135" t="s">
        <v>914</v>
      </c>
      <c r="H849" s="191"/>
      <c r="I849" s="137"/>
      <c r="J849" s="138">
        <f>ROUND(I849*H849,2)</f>
        <v>0</v>
      </c>
      <c r="K849" s="134" t="s">
        <v>152</v>
      </c>
      <c r="L849" s="33"/>
      <c r="M849" s="139" t="s">
        <v>19</v>
      </c>
      <c r="N849" s="140" t="s">
        <v>45</v>
      </c>
      <c r="P849" s="141">
        <f>O849*H849</f>
        <v>0</v>
      </c>
      <c r="Q849" s="141">
        <v>0</v>
      </c>
      <c r="R849" s="141">
        <f>Q849*H849</f>
        <v>0</v>
      </c>
      <c r="S849" s="141">
        <v>0</v>
      </c>
      <c r="T849" s="142">
        <f>S849*H849</f>
        <v>0</v>
      </c>
      <c r="AR849" s="143" t="s">
        <v>258</v>
      </c>
      <c r="AT849" s="143" t="s">
        <v>148</v>
      </c>
      <c r="AU849" s="143" t="s">
        <v>83</v>
      </c>
      <c r="AY849" s="18" t="s">
        <v>146</v>
      </c>
      <c r="BE849" s="144">
        <f>IF(N849="základní",J849,0)</f>
        <v>0</v>
      </c>
      <c r="BF849" s="144">
        <f>IF(N849="snížená",J849,0)</f>
        <v>0</v>
      </c>
      <c r="BG849" s="144">
        <f>IF(N849="zákl. přenesená",J849,0)</f>
        <v>0</v>
      </c>
      <c r="BH849" s="144">
        <f>IF(N849="sníž. přenesená",J849,0)</f>
        <v>0</v>
      </c>
      <c r="BI849" s="144">
        <f>IF(N849="nulová",J849,0)</f>
        <v>0</v>
      </c>
      <c r="BJ849" s="18" t="s">
        <v>81</v>
      </c>
      <c r="BK849" s="144">
        <f>ROUND(I849*H849,2)</f>
        <v>0</v>
      </c>
      <c r="BL849" s="18" t="s">
        <v>258</v>
      </c>
      <c r="BM849" s="143" t="s">
        <v>1389</v>
      </c>
    </row>
    <row r="850" spans="2:65" s="1" customFormat="1" ht="11.25">
      <c r="B850" s="33"/>
      <c r="D850" s="145" t="s">
        <v>155</v>
      </c>
      <c r="F850" s="146" t="s">
        <v>1390</v>
      </c>
      <c r="I850" s="147"/>
      <c r="L850" s="33"/>
      <c r="M850" s="148"/>
      <c r="T850" s="54"/>
      <c r="AT850" s="18" t="s">
        <v>155</v>
      </c>
      <c r="AU850" s="18" t="s">
        <v>83</v>
      </c>
    </row>
    <row r="851" spans="2:65" s="11" customFormat="1" ht="22.9" customHeight="1">
      <c r="B851" s="120"/>
      <c r="D851" s="121" t="s">
        <v>73</v>
      </c>
      <c r="E851" s="130" t="s">
        <v>1391</v>
      </c>
      <c r="F851" s="130" t="s">
        <v>1392</v>
      </c>
      <c r="I851" s="123"/>
      <c r="J851" s="131">
        <f>BK851</f>
        <v>0</v>
      </c>
      <c r="L851" s="120"/>
      <c r="M851" s="125"/>
      <c r="P851" s="126">
        <f>P852</f>
        <v>0</v>
      </c>
      <c r="R851" s="126">
        <f>R852</f>
        <v>0</v>
      </c>
      <c r="T851" s="127">
        <f>T852</f>
        <v>0</v>
      </c>
      <c r="AR851" s="121" t="s">
        <v>83</v>
      </c>
      <c r="AT851" s="128" t="s">
        <v>73</v>
      </c>
      <c r="AU851" s="128" t="s">
        <v>81</v>
      </c>
      <c r="AY851" s="121" t="s">
        <v>146</v>
      </c>
      <c r="BK851" s="129">
        <f>BK852</f>
        <v>0</v>
      </c>
    </row>
    <row r="852" spans="2:65" s="1" customFormat="1" ht="16.5" customHeight="1">
      <c r="B852" s="33"/>
      <c r="C852" s="132" t="s">
        <v>1393</v>
      </c>
      <c r="D852" s="132" t="s">
        <v>148</v>
      </c>
      <c r="E852" s="133" t="s">
        <v>1394</v>
      </c>
      <c r="F852" s="134" t="s">
        <v>1395</v>
      </c>
      <c r="G852" s="135" t="s">
        <v>303</v>
      </c>
      <c r="H852" s="136">
        <v>21</v>
      </c>
      <c r="I852" s="137"/>
      <c r="J852" s="138">
        <f>ROUND(I852*H852,2)</f>
        <v>0</v>
      </c>
      <c r="K852" s="134" t="s">
        <v>19</v>
      </c>
      <c r="L852" s="33"/>
      <c r="M852" s="139" t="s">
        <v>19</v>
      </c>
      <c r="N852" s="140" t="s">
        <v>45</v>
      </c>
      <c r="P852" s="141">
        <f>O852*H852</f>
        <v>0</v>
      </c>
      <c r="Q852" s="141">
        <v>0</v>
      </c>
      <c r="R852" s="141">
        <f>Q852*H852</f>
        <v>0</v>
      </c>
      <c r="S852" s="141">
        <v>0</v>
      </c>
      <c r="T852" s="142">
        <f>S852*H852</f>
        <v>0</v>
      </c>
      <c r="AR852" s="143" t="s">
        <v>258</v>
      </c>
      <c r="AT852" s="143" t="s">
        <v>148</v>
      </c>
      <c r="AU852" s="143" t="s">
        <v>83</v>
      </c>
      <c r="AY852" s="18" t="s">
        <v>146</v>
      </c>
      <c r="BE852" s="144">
        <f>IF(N852="základní",J852,0)</f>
        <v>0</v>
      </c>
      <c r="BF852" s="144">
        <f>IF(N852="snížená",J852,0)</f>
        <v>0</v>
      </c>
      <c r="BG852" s="144">
        <f>IF(N852="zákl. přenesená",J852,0)</f>
        <v>0</v>
      </c>
      <c r="BH852" s="144">
        <f>IF(N852="sníž. přenesená",J852,0)</f>
        <v>0</v>
      </c>
      <c r="BI852" s="144">
        <f>IF(N852="nulová",J852,0)</f>
        <v>0</v>
      </c>
      <c r="BJ852" s="18" t="s">
        <v>81</v>
      </c>
      <c r="BK852" s="144">
        <f>ROUND(I852*H852,2)</f>
        <v>0</v>
      </c>
      <c r="BL852" s="18" t="s">
        <v>258</v>
      </c>
      <c r="BM852" s="143" t="s">
        <v>1396</v>
      </c>
    </row>
    <row r="853" spans="2:65" s="11" customFormat="1" ht="22.9" customHeight="1">
      <c r="B853" s="120"/>
      <c r="D853" s="121" t="s">
        <v>73</v>
      </c>
      <c r="E853" s="130" t="s">
        <v>528</v>
      </c>
      <c r="F853" s="130" t="s">
        <v>529</v>
      </c>
      <c r="I853" s="123"/>
      <c r="J853" s="131">
        <f>BK853</f>
        <v>0</v>
      </c>
      <c r="L853" s="120"/>
      <c r="M853" s="125"/>
      <c r="P853" s="126">
        <f>SUM(P854:P860)</f>
        <v>0</v>
      </c>
      <c r="R853" s="126">
        <f>SUM(R854:R860)</f>
        <v>0.55417303999999989</v>
      </c>
      <c r="T853" s="127">
        <f>SUM(T854:T860)</f>
        <v>0</v>
      </c>
      <c r="AR853" s="121" t="s">
        <v>83</v>
      </c>
      <c r="AT853" s="128" t="s">
        <v>73</v>
      </c>
      <c r="AU853" s="128" t="s">
        <v>81</v>
      </c>
      <c r="AY853" s="121" t="s">
        <v>146</v>
      </c>
      <c r="BK853" s="129">
        <f>SUM(BK854:BK860)</f>
        <v>0</v>
      </c>
    </row>
    <row r="854" spans="2:65" s="1" customFormat="1" ht="16.5" customHeight="1">
      <c r="B854" s="33"/>
      <c r="C854" s="132" t="s">
        <v>1397</v>
      </c>
      <c r="D854" s="132" t="s">
        <v>148</v>
      </c>
      <c r="E854" s="133" t="s">
        <v>1398</v>
      </c>
      <c r="F854" s="134" t="s">
        <v>1399</v>
      </c>
      <c r="G854" s="135" t="s">
        <v>214</v>
      </c>
      <c r="H854" s="136">
        <v>1204.7239999999999</v>
      </c>
      <c r="I854" s="137"/>
      <c r="J854" s="138">
        <f>ROUND(I854*H854,2)</f>
        <v>0</v>
      </c>
      <c r="K854" s="134" t="s">
        <v>152</v>
      </c>
      <c r="L854" s="33"/>
      <c r="M854" s="139" t="s">
        <v>19</v>
      </c>
      <c r="N854" s="140" t="s">
        <v>45</v>
      </c>
      <c r="P854" s="141">
        <f>O854*H854</f>
        <v>0</v>
      </c>
      <c r="Q854" s="141">
        <v>2.0000000000000001E-4</v>
      </c>
      <c r="R854" s="141">
        <f>Q854*H854</f>
        <v>0.24094479999999999</v>
      </c>
      <c r="S854" s="141">
        <v>0</v>
      </c>
      <c r="T854" s="142">
        <f>S854*H854</f>
        <v>0</v>
      </c>
      <c r="AR854" s="143" t="s">
        <v>258</v>
      </c>
      <c r="AT854" s="143" t="s">
        <v>148</v>
      </c>
      <c r="AU854" s="143" t="s">
        <v>83</v>
      </c>
      <c r="AY854" s="18" t="s">
        <v>146</v>
      </c>
      <c r="BE854" s="144">
        <f>IF(N854="základní",J854,0)</f>
        <v>0</v>
      </c>
      <c r="BF854" s="144">
        <f>IF(N854="snížená",J854,0)</f>
        <v>0</v>
      </c>
      <c r="BG854" s="144">
        <f>IF(N854="zákl. přenesená",J854,0)</f>
        <v>0</v>
      </c>
      <c r="BH854" s="144">
        <f>IF(N854="sníž. přenesená",J854,0)</f>
        <v>0</v>
      </c>
      <c r="BI854" s="144">
        <f>IF(N854="nulová",J854,0)</f>
        <v>0</v>
      </c>
      <c r="BJ854" s="18" t="s">
        <v>81</v>
      </c>
      <c r="BK854" s="144">
        <f>ROUND(I854*H854,2)</f>
        <v>0</v>
      </c>
      <c r="BL854" s="18" t="s">
        <v>258</v>
      </c>
      <c r="BM854" s="143" t="s">
        <v>1400</v>
      </c>
    </row>
    <row r="855" spans="2:65" s="1" customFormat="1" ht="11.25">
      <c r="B855" s="33"/>
      <c r="D855" s="145" t="s">
        <v>155</v>
      </c>
      <c r="F855" s="146" t="s">
        <v>1401</v>
      </c>
      <c r="I855" s="147"/>
      <c r="L855" s="33"/>
      <c r="M855" s="148"/>
      <c r="T855" s="54"/>
      <c r="AT855" s="18" t="s">
        <v>155</v>
      </c>
      <c r="AU855" s="18" t="s">
        <v>83</v>
      </c>
    </row>
    <row r="856" spans="2:65" s="13" customFormat="1" ht="11.25">
      <c r="B856" s="156"/>
      <c r="D856" s="150" t="s">
        <v>157</v>
      </c>
      <c r="E856" s="157" t="s">
        <v>19</v>
      </c>
      <c r="F856" s="158" t="s">
        <v>1402</v>
      </c>
      <c r="H856" s="159">
        <v>947.96</v>
      </c>
      <c r="I856" s="160"/>
      <c r="L856" s="156"/>
      <c r="M856" s="161"/>
      <c r="T856" s="162"/>
      <c r="AT856" s="157" t="s">
        <v>157</v>
      </c>
      <c r="AU856" s="157" t="s">
        <v>83</v>
      </c>
      <c r="AV856" s="13" t="s">
        <v>83</v>
      </c>
      <c r="AW856" s="13" t="s">
        <v>35</v>
      </c>
      <c r="AX856" s="13" t="s">
        <v>74</v>
      </c>
      <c r="AY856" s="157" t="s">
        <v>146</v>
      </c>
    </row>
    <row r="857" spans="2:65" s="13" customFormat="1" ht="11.25">
      <c r="B857" s="156"/>
      <c r="D857" s="150" t="s">
        <v>157</v>
      </c>
      <c r="E857" s="157" t="s">
        <v>19</v>
      </c>
      <c r="F857" s="158" t="s">
        <v>1403</v>
      </c>
      <c r="H857" s="159">
        <v>256.76400000000001</v>
      </c>
      <c r="I857" s="160"/>
      <c r="L857" s="156"/>
      <c r="M857" s="161"/>
      <c r="T857" s="162"/>
      <c r="AT857" s="157" t="s">
        <v>157</v>
      </c>
      <c r="AU857" s="157" t="s">
        <v>83</v>
      </c>
      <c r="AV857" s="13" t="s">
        <v>83</v>
      </c>
      <c r="AW857" s="13" t="s">
        <v>35</v>
      </c>
      <c r="AX857" s="13" t="s">
        <v>74</v>
      </c>
      <c r="AY857" s="157" t="s">
        <v>146</v>
      </c>
    </row>
    <row r="858" spans="2:65" s="14" customFormat="1" ht="11.25">
      <c r="B858" s="163"/>
      <c r="D858" s="150" t="s">
        <v>157</v>
      </c>
      <c r="E858" s="164" t="s">
        <v>19</v>
      </c>
      <c r="F858" s="165" t="s">
        <v>160</v>
      </c>
      <c r="H858" s="166">
        <v>1204.7239999999999</v>
      </c>
      <c r="I858" s="167"/>
      <c r="L858" s="163"/>
      <c r="M858" s="168"/>
      <c r="T858" s="169"/>
      <c r="AT858" s="164" t="s">
        <v>157</v>
      </c>
      <c r="AU858" s="164" t="s">
        <v>83</v>
      </c>
      <c r="AV858" s="14" t="s">
        <v>153</v>
      </c>
      <c r="AW858" s="14" t="s">
        <v>35</v>
      </c>
      <c r="AX858" s="14" t="s">
        <v>81</v>
      </c>
      <c r="AY858" s="164" t="s">
        <v>146</v>
      </c>
    </row>
    <row r="859" spans="2:65" s="1" customFormat="1" ht="24.2" customHeight="1">
      <c r="B859" s="33"/>
      <c r="C859" s="132" t="s">
        <v>1404</v>
      </c>
      <c r="D859" s="132" t="s">
        <v>148</v>
      </c>
      <c r="E859" s="133" t="s">
        <v>1405</v>
      </c>
      <c r="F859" s="134" t="s">
        <v>1406</v>
      </c>
      <c r="G859" s="135" t="s">
        <v>214</v>
      </c>
      <c r="H859" s="136">
        <v>1204.7239999999999</v>
      </c>
      <c r="I859" s="137"/>
      <c r="J859" s="138">
        <f>ROUND(I859*H859,2)</f>
        <v>0</v>
      </c>
      <c r="K859" s="134" t="s">
        <v>152</v>
      </c>
      <c r="L859" s="33"/>
      <c r="M859" s="139" t="s">
        <v>19</v>
      </c>
      <c r="N859" s="140" t="s">
        <v>45</v>
      </c>
      <c r="P859" s="141">
        <f>O859*H859</f>
        <v>0</v>
      </c>
      <c r="Q859" s="141">
        <v>2.5999999999999998E-4</v>
      </c>
      <c r="R859" s="141">
        <f>Q859*H859</f>
        <v>0.31322823999999994</v>
      </c>
      <c r="S859" s="141">
        <v>0</v>
      </c>
      <c r="T859" s="142">
        <f>S859*H859</f>
        <v>0</v>
      </c>
      <c r="AR859" s="143" t="s">
        <v>258</v>
      </c>
      <c r="AT859" s="143" t="s">
        <v>148</v>
      </c>
      <c r="AU859" s="143" t="s">
        <v>83</v>
      </c>
      <c r="AY859" s="18" t="s">
        <v>146</v>
      </c>
      <c r="BE859" s="144">
        <f>IF(N859="základní",J859,0)</f>
        <v>0</v>
      </c>
      <c r="BF859" s="144">
        <f>IF(N859="snížená",J859,0)</f>
        <v>0</v>
      </c>
      <c r="BG859" s="144">
        <f>IF(N859="zákl. přenesená",J859,0)</f>
        <v>0</v>
      </c>
      <c r="BH859" s="144">
        <f>IF(N859="sníž. přenesená",J859,0)</f>
        <v>0</v>
      </c>
      <c r="BI859" s="144">
        <f>IF(N859="nulová",J859,0)</f>
        <v>0</v>
      </c>
      <c r="BJ859" s="18" t="s">
        <v>81</v>
      </c>
      <c r="BK859" s="144">
        <f>ROUND(I859*H859,2)</f>
        <v>0</v>
      </c>
      <c r="BL859" s="18" t="s">
        <v>258</v>
      </c>
      <c r="BM859" s="143" t="s">
        <v>1407</v>
      </c>
    </row>
    <row r="860" spans="2:65" s="1" customFormat="1" ht="11.25">
      <c r="B860" s="33"/>
      <c r="D860" s="145" t="s">
        <v>155</v>
      </c>
      <c r="F860" s="146" t="s">
        <v>1408</v>
      </c>
      <c r="I860" s="147"/>
      <c r="L860" s="33"/>
      <c r="M860" s="192"/>
      <c r="N860" s="193"/>
      <c r="O860" s="193"/>
      <c r="P860" s="193"/>
      <c r="Q860" s="193"/>
      <c r="R860" s="193"/>
      <c r="S860" s="193"/>
      <c r="T860" s="194"/>
      <c r="AT860" s="18" t="s">
        <v>155</v>
      </c>
      <c r="AU860" s="18" t="s">
        <v>83</v>
      </c>
    </row>
    <row r="861" spans="2:65" s="1" customFormat="1" ht="6.95" customHeight="1">
      <c r="B861" s="42"/>
      <c r="C861" s="43"/>
      <c r="D861" s="43"/>
      <c r="E861" s="43"/>
      <c r="F861" s="43"/>
      <c r="G861" s="43"/>
      <c r="H861" s="43"/>
      <c r="I861" s="43"/>
      <c r="J861" s="43"/>
      <c r="K861" s="43"/>
      <c r="L861" s="33"/>
    </row>
  </sheetData>
  <sheetProtection algorithmName="SHA-512" hashValue="53xQV8b1ERLTyOTj8TPc6Rh3fP16GMVrMT59PYwzL9fwFI4dOAnhUzNFjmf3voqXhdrtGDrK60FocIRFZQ2h+w==" saltValue="z6sgC1t04t75krlPHlyY0rQnaIoJL/4IwY/B0QZNq7uA9sl4+wYN00zkFwFjqQd/rqpy3EPkczAGYdvdkk2wtw==" spinCount="100000" sheet="1" objects="1" scenarios="1" formatColumns="0" formatRows="0" autoFilter="0"/>
  <autoFilter ref="C101:K860" xr:uid="{00000000-0009-0000-0000-000002000000}"/>
  <mergeCells count="12">
    <mergeCell ref="E94:H94"/>
    <mergeCell ref="L2:V2"/>
    <mergeCell ref="E50:H50"/>
    <mergeCell ref="E52:H52"/>
    <mergeCell ref="E54:H54"/>
    <mergeCell ref="E90:H90"/>
    <mergeCell ref="E92:H92"/>
    <mergeCell ref="E7:H7"/>
    <mergeCell ref="E9:H9"/>
    <mergeCell ref="E11:H11"/>
    <mergeCell ref="E20:H20"/>
    <mergeCell ref="E29:H29"/>
  </mergeCells>
  <hyperlinks>
    <hyperlink ref="F106" r:id="rId1" xr:uid="{00000000-0004-0000-0200-000000000000}"/>
    <hyperlink ref="F111" r:id="rId2" xr:uid="{00000000-0004-0000-0200-000001000000}"/>
    <hyperlink ref="F136" r:id="rId3" xr:uid="{00000000-0004-0000-0200-000002000000}"/>
    <hyperlink ref="F151" r:id="rId4" xr:uid="{00000000-0004-0000-0200-000003000000}"/>
    <hyperlink ref="F166" r:id="rId5" xr:uid="{00000000-0004-0000-0200-000004000000}"/>
    <hyperlink ref="F175" r:id="rId6" xr:uid="{00000000-0004-0000-0200-000005000000}"/>
    <hyperlink ref="F186" r:id="rId7" xr:uid="{00000000-0004-0000-0200-000006000000}"/>
    <hyperlink ref="F195" r:id="rId8" xr:uid="{00000000-0004-0000-0200-000007000000}"/>
    <hyperlink ref="F201" r:id="rId9" xr:uid="{00000000-0004-0000-0200-000008000000}"/>
    <hyperlink ref="F206" r:id="rId10" xr:uid="{00000000-0004-0000-0200-000009000000}"/>
    <hyperlink ref="F211" r:id="rId11" xr:uid="{00000000-0004-0000-0200-00000A000000}"/>
    <hyperlink ref="F213" r:id="rId12" xr:uid="{00000000-0004-0000-0200-00000B000000}"/>
    <hyperlink ref="F219" r:id="rId13" xr:uid="{00000000-0004-0000-0200-00000C000000}"/>
    <hyperlink ref="F226" r:id="rId14" xr:uid="{00000000-0004-0000-0200-00000D000000}"/>
    <hyperlink ref="F228" r:id="rId15" xr:uid="{00000000-0004-0000-0200-00000E000000}"/>
    <hyperlink ref="F254" r:id="rId16" xr:uid="{00000000-0004-0000-0200-00000F000000}"/>
    <hyperlink ref="F256" r:id="rId17" xr:uid="{00000000-0004-0000-0200-000010000000}"/>
    <hyperlink ref="F263" r:id="rId18" xr:uid="{00000000-0004-0000-0200-000011000000}"/>
    <hyperlink ref="F291" r:id="rId19" xr:uid="{00000000-0004-0000-0200-000012000000}"/>
    <hyperlink ref="F293" r:id="rId20" xr:uid="{00000000-0004-0000-0200-000013000000}"/>
    <hyperlink ref="F298" r:id="rId21" xr:uid="{00000000-0004-0000-0200-000014000000}"/>
    <hyperlink ref="F302" r:id="rId22" xr:uid="{00000000-0004-0000-0200-000015000000}"/>
    <hyperlink ref="F327" r:id="rId23" xr:uid="{00000000-0004-0000-0200-000016000000}"/>
    <hyperlink ref="F341" r:id="rId24" xr:uid="{00000000-0004-0000-0200-000017000000}"/>
    <hyperlink ref="F353" r:id="rId25" xr:uid="{00000000-0004-0000-0200-000018000000}"/>
    <hyperlink ref="F359" r:id="rId26" xr:uid="{00000000-0004-0000-0200-000019000000}"/>
    <hyperlink ref="F361" r:id="rId27" xr:uid="{00000000-0004-0000-0200-00001A000000}"/>
    <hyperlink ref="F369" r:id="rId28" xr:uid="{00000000-0004-0000-0200-00001B000000}"/>
    <hyperlink ref="F377" r:id="rId29" xr:uid="{00000000-0004-0000-0200-00001C000000}"/>
    <hyperlink ref="F400" r:id="rId30" xr:uid="{00000000-0004-0000-0200-00001D000000}"/>
    <hyperlink ref="F420" r:id="rId31" xr:uid="{00000000-0004-0000-0200-00001E000000}"/>
    <hyperlink ref="F427" r:id="rId32" xr:uid="{00000000-0004-0000-0200-00001F000000}"/>
    <hyperlink ref="F431" r:id="rId33" xr:uid="{00000000-0004-0000-0200-000020000000}"/>
    <hyperlink ref="F434" r:id="rId34" xr:uid="{00000000-0004-0000-0200-000021000000}"/>
    <hyperlink ref="F438" r:id="rId35" xr:uid="{00000000-0004-0000-0200-000022000000}"/>
    <hyperlink ref="F452" r:id="rId36" xr:uid="{00000000-0004-0000-0200-000023000000}"/>
    <hyperlink ref="F457" r:id="rId37" xr:uid="{00000000-0004-0000-0200-000024000000}"/>
    <hyperlink ref="F460" r:id="rId38" xr:uid="{00000000-0004-0000-0200-000025000000}"/>
    <hyperlink ref="F468" r:id="rId39" xr:uid="{00000000-0004-0000-0200-000026000000}"/>
    <hyperlink ref="F476" r:id="rId40" xr:uid="{00000000-0004-0000-0200-000027000000}"/>
    <hyperlink ref="F484" r:id="rId41" xr:uid="{00000000-0004-0000-0200-000028000000}"/>
    <hyperlink ref="F504" r:id="rId42" xr:uid="{00000000-0004-0000-0200-000029000000}"/>
    <hyperlink ref="F507" r:id="rId43" xr:uid="{00000000-0004-0000-0200-00002A000000}"/>
    <hyperlink ref="F513" r:id="rId44" xr:uid="{00000000-0004-0000-0200-00002B000000}"/>
    <hyperlink ref="F527" r:id="rId45" xr:uid="{00000000-0004-0000-0200-00002C000000}"/>
    <hyperlink ref="F533" r:id="rId46" xr:uid="{00000000-0004-0000-0200-00002D000000}"/>
    <hyperlink ref="F540" r:id="rId47" xr:uid="{00000000-0004-0000-0200-00002E000000}"/>
    <hyperlink ref="F604" r:id="rId48" xr:uid="{00000000-0004-0000-0200-00002F000000}"/>
    <hyperlink ref="F619" r:id="rId49" xr:uid="{00000000-0004-0000-0200-000030000000}"/>
    <hyperlink ref="F622" r:id="rId50" xr:uid="{00000000-0004-0000-0200-000031000000}"/>
    <hyperlink ref="F624" r:id="rId51" xr:uid="{00000000-0004-0000-0200-000032000000}"/>
    <hyperlink ref="F626" r:id="rId52" xr:uid="{00000000-0004-0000-0200-000033000000}"/>
    <hyperlink ref="F644" r:id="rId53" xr:uid="{00000000-0004-0000-0200-000034000000}"/>
    <hyperlink ref="F673" r:id="rId54" xr:uid="{00000000-0004-0000-0200-000035000000}"/>
    <hyperlink ref="F689" r:id="rId55" xr:uid="{00000000-0004-0000-0200-000036000000}"/>
    <hyperlink ref="F708" r:id="rId56" xr:uid="{00000000-0004-0000-0200-000037000000}"/>
    <hyperlink ref="F724" r:id="rId57" xr:uid="{00000000-0004-0000-0200-000038000000}"/>
    <hyperlink ref="F726" r:id="rId58" xr:uid="{00000000-0004-0000-0200-000039000000}"/>
    <hyperlink ref="F729" r:id="rId59" xr:uid="{00000000-0004-0000-0200-00003A000000}"/>
    <hyperlink ref="F743" r:id="rId60" xr:uid="{00000000-0004-0000-0200-00003B000000}"/>
    <hyperlink ref="F754" r:id="rId61" xr:uid="{00000000-0004-0000-0200-00003C000000}"/>
    <hyperlink ref="F761" r:id="rId62" xr:uid="{00000000-0004-0000-0200-00003D000000}"/>
    <hyperlink ref="F763" r:id="rId63" xr:uid="{00000000-0004-0000-0200-00003E000000}"/>
    <hyperlink ref="F766" r:id="rId64" xr:uid="{00000000-0004-0000-0200-00003F000000}"/>
    <hyperlink ref="F768" r:id="rId65" xr:uid="{00000000-0004-0000-0200-000040000000}"/>
    <hyperlink ref="F771" r:id="rId66" xr:uid="{00000000-0004-0000-0200-000041000000}"/>
    <hyperlink ref="F790" r:id="rId67" xr:uid="{00000000-0004-0000-0200-000042000000}"/>
    <hyperlink ref="F800" r:id="rId68" xr:uid="{00000000-0004-0000-0200-000043000000}"/>
    <hyperlink ref="F822" r:id="rId69" xr:uid="{00000000-0004-0000-0200-000044000000}"/>
    <hyperlink ref="F831" r:id="rId70" xr:uid="{00000000-0004-0000-0200-000045000000}"/>
    <hyperlink ref="F848" r:id="rId71" xr:uid="{00000000-0004-0000-0200-000046000000}"/>
    <hyperlink ref="F850" r:id="rId72" xr:uid="{00000000-0004-0000-0200-000047000000}"/>
    <hyperlink ref="F855" r:id="rId73" xr:uid="{00000000-0004-0000-0200-000048000000}"/>
    <hyperlink ref="F860" r:id="rId74" xr:uid="{00000000-0004-0000-0200-00004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111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Rekonstrukce zázemí tělocvičny 2.ZŠ Dobříš - revize 01</v>
      </c>
      <c r="F7" s="326"/>
      <c r="G7" s="326"/>
      <c r="H7" s="326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3"/>
      <c r="E9" s="325" t="s">
        <v>113</v>
      </c>
      <c r="F9" s="327"/>
      <c r="G9" s="327"/>
      <c r="H9" s="327"/>
      <c r="L9" s="33"/>
    </row>
    <row r="10" spans="2:46" s="1" customFormat="1" ht="12" customHeight="1">
      <c r="B10" s="33"/>
      <c r="D10" s="28" t="s">
        <v>114</v>
      </c>
      <c r="L10" s="33"/>
    </row>
    <row r="11" spans="2:46" s="1" customFormat="1" ht="16.5" customHeight="1">
      <c r="B11" s="33"/>
      <c r="E11" s="284" t="s">
        <v>1409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47.25" customHeight="1">
      <c r="B29" s="92"/>
      <c r="E29" s="314" t="s">
        <v>39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ROUND(J90,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ROUND((SUM(BE90:BE120)),  2)</f>
        <v>0</v>
      </c>
      <c r="I35" s="94">
        <v>0.21</v>
      </c>
      <c r="J35" s="84">
        <f>ROUND(((SUM(BE90:BE120))*I35),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ROUND((SUM(BF90:BF120)),  2)</f>
        <v>0</v>
      </c>
      <c r="I36" s="94">
        <v>0.12</v>
      </c>
      <c r="J36" s="84">
        <f>ROUND(((SUM(BF90:BF120))*I36),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ROUND((SUM(BG90:BG120)),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ROUND((SUM(BH90:BH120)),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ROUND((SUM(BI90:BI120)),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Rekonstrukce zázemí tělocvičny 2.ZŠ Dobříš - revize 01</v>
      </c>
      <c r="F50" s="326"/>
      <c r="G50" s="326"/>
      <c r="H50" s="326"/>
      <c r="L50" s="33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3"/>
      <c r="E52" s="325" t="s">
        <v>113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</v>
      </c>
      <c r="L53" s="33"/>
    </row>
    <row r="54" spans="2:47" s="1" customFormat="1" ht="16.5" customHeight="1">
      <c r="B54" s="33"/>
      <c r="E54" s="284" t="str">
        <f>E11</f>
        <v>VOD - Vodovod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Školní 1974, Dobříš, k.ú. Dobříš, parc.č.st. 2032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Dobříš</v>
      </c>
      <c r="I58" s="28" t="s">
        <v>32</v>
      </c>
      <c r="J58" s="31" t="str">
        <f>E23</f>
        <v>Ing. arch. Jan Zbíral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117</v>
      </c>
      <c r="D61" s="95"/>
      <c r="E61" s="95"/>
      <c r="F61" s="95"/>
      <c r="G61" s="95"/>
      <c r="H61" s="95"/>
      <c r="I61" s="95"/>
      <c r="J61" s="102" t="s">
        <v>118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J90</f>
        <v>0</v>
      </c>
      <c r="L63" s="33"/>
      <c r="AU63" s="18" t="s">
        <v>119</v>
      </c>
    </row>
    <row r="64" spans="2:47" s="8" customFormat="1" ht="24.95" customHeight="1">
      <c r="B64" s="104"/>
      <c r="D64" s="105" t="s">
        <v>1410</v>
      </c>
      <c r="E64" s="106"/>
      <c r="F64" s="106"/>
      <c r="G64" s="106"/>
      <c r="H64" s="106"/>
      <c r="I64" s="106"/>
      <c r="J64" s="107">
        <f>J91</f>
        <v>0</v>
      </c>
      <c r="L64" s="104"/>
    </row>
    <row r="65" spans="2:12" s="9" customFormat="1" ht="19.899999999999999" customHeight="1">
      <c r="B65" s="108"/>
      <c r="D65" s="109" t="s">
        <v>1411</v>
      </c>
      <c r="E65" s="110"/>
      <c r="F65" s="110"/>
      <c r="G65" s="110"/>
      <c r="H65" s="110"/>
      <c r="I65" s="110"/>
      <c r="J65" s="111">
        <f>J92</f>
        <v>0</v>
      </c>
      <c r="L65" s="108"/>
    </row>
    <row r="66" spans="2:12" s="9" customFormat="1" ht="19.899999999999999" customHeight="1">
      <c r="B66" s="108"/>
      <c r="D66" s="109" t="s">
        <v>1412</v>
      </c>
      <c r="E66" s="110"/>
      <c r="F66" s="110"/>
      <c r="G66" s="110"/>
      <c r="H66" s="110"/>
      <c r="I66" s="110"/>
      <c r="J66" s="111">
        <f>J98</f>
        <v>0</v>
      </c>
      <c r="L66" s="108"/>
    </row>
    <row r="67" spans="2:12" s="9" customFormat="1" ht="19.899999999999999" customHeight="1">
      <c r="B67" s="108"/>
      <c r="D67" s="109" t="s">
        <v>1413</v>
      </c>
      <c r="E67" s="110"/>
      <c r="F67" s="110"/>
      <c r="G67" s="110"/>
      <c r="H67" s="110"/>
      <c r="I67" s="110"/>
      <c r="J67" s="111">
        <f>J112</f>
        <v>0</v>
      </c>
      <c r="L67" s="108"/>
    </row>
    <row r="68" spans="2:12" s="8" customFormat="1" ht="24.95" customHeight="1">
      <c r="B68" s="104"/>
      <c r="D68" s="105" t="s">
        <v>1414</v>
      </c>
      <c r="E68" s="106"/>
      <c r="F68" s="106"/>
      <c r="G68" s="106"/>
      <c r="H68" s="106"/>
      <c r="I68" s="106"/>
      <c r="J68" s="107">
        <f>J118</f>
        <v>0</v>
      </c>
      <c r="L68" s="104"/>
    </row>
    <row r="69" spans="2:12" s="1" customFormat="1" ht="21.75" customHeight="1">
      <c r="B69" s="33"/>
      <c r="L69" s="33"/>
    </row>
    <row r="70" spans="2:12" s="1" customFormat="1" ht="6.95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33"/>
    </row>
    <row r="74" spans="2:12" s="1" customFormat="1" ht="6.95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33"/>
    </row>
    <row r="75" spans="2:12" s="1" customFormat="1" ht="24.95" customHeight="1">
      <c r="B75" s="33"/>
      <c r="C75" s="22" t="s">
        <v>131</v>
      </c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16</v>
      </c>
      <c r="L77" s="33"/>
    </row>
    <row r="78" spans="2:12" s="1" customFormat="1" ht="16.5" customHeight="1">
      <c r="B78" s="33"/>
      <c r="E78" s="325" t="str">
        <f>E7</f>
        <v>Rekonstrukce zázemí tělocvičny 2.ZŠ Dobříš - revize 01</v>
      </c>
      <c r="F78" s="326"/>
      <c r="G78" s="326"/>
      <c r="H78" s="326"/>
      <c r="L78" s="33"/>
    </row>
    <row r="79" spans="2:12" ht="12" customHeight="1">
      <c r="B79" s="21"/>
      <c r="C79" s="28" t="s">
        <v>112</v>
      </c>
      <c r="L79" s="21"/>
    </row>
    <row r="80" spans="2:12" s="1" customFormat="1" ht="16.5" customHeight="1">
      <c r="B80" s="33"/>
      <c r="E80" s="325" t="s">
        <v>113</v>
      </c>
      <c r="F80" s="327"/>
      <c r="G80" s="327"/>
      <c r="H80" s="327"/>
      <c r="L80" s="33"/>
    </row>
    <row r="81" spans="2:65" s="1" customFormat="1" ht="12" customHeight="1">
      <c r="B81" s="33"/>
      <c r="C81" s="28" t="s">
        <v>114</v>
      </c>
      <c r="L81" s="33"/>
    </row>
    <row r="82" spans="2:65" s="1" customFormat="1" ht="16.5" customHeight="1">
      <c r="B82" s="33"/>
      <c r="E82" s="284" t="str">
        <f>E11</f>
        <v>VOD - Vodovod</v>
      </c>
      <c r="F82" s="327"/>
      <c r="G82" s="327"/>
      <c r="H82" s="327"/>
      <c r="L82" s="33"/>
    </row>
    <row r="83" spans="2:65" s="1" customFormat="1" ht="6.95" customHeight="1">
      <c r="B83" s="33"/>
      <c r="L83" s="33"/>
    </row>
    <row r="84" spans="2:65" s="1" customFormat="1" ht="12" customHeight="1">
      <c r="B84" s="33"/>
      <c r="C84" s="28" t="s">
        <v>21</v>
      </c>
      <c r="F84" s="26" t="str">
        <f>F14</f>
        <v>Školní 1974, Dobříš, k.ú. Dobříš, parc.č.st. 2032</v>
      </c>
      <c r="I84" s="28" t="s">
        <v>23</v>
      </c>
      <c r="J84" s="50" t="str">
        <f>IF(J14="","",J14)</f>
        <v>31. 3. 2025</v>
      </c>
      <c r="L84" s="33"/>
    </row>
    <row r="85" spans="2:65" s="1" customFormat="1" ht="6.95" customHeight="1">
      <c r="B85" s="33"/>
      <c r="L85" s="33"/>
    </row>
    <row r="86" spans="2:65" s="1" customFormat="1" ht="15.2" customHeight="1">
      <c r="B86" s="33"/>
      <c r="C86" s="28" t="s">
        <v>25</v>
      </c>
      <c r="F86" s="26" t="str">
        <f>E17</f>
        <v>Město Dobříš</v>
      </c>
      <c r="I86" s="28" t="s">
        <v>32</v>
      </c>
      <c r="J86" s="31" t="str">
        <f>E23</f>
        <v>Ing. arch. Jan Zbíral</v>
      </c>
      <c r="L86" s="33"/>
    </row>
    <row r="87" spans="2:65" s="1" customFormat="1" ht="15.2" customHeight="1">
      <c r="B87" s="33"/>
      <c r="C87" s="28" t="s">
        <v>30</v>
      </c>
      <c r="F87" s="26" t="str">
        <f>IF(E20="","",E20)</f>
        <v>Vyplň údaj</v>
      </c>
      <c r="I87" s="28" t="s">
        <v>36</v>
      </c>
      <c r="J87" s="31" t="str">
        <f>E26</f>
        <v xml:space="preserve"> 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12"/>
      <c r="C89" s="113" t="s">
        <v>132</v>
      </c>
      <c r="D89" s="114" t="s">
        <v>59</v>
      </c>
      <c r="E89" s="114" t="s">
        <v>55</v>
      </c>
      <c r="F89" s="114" t="s">
        <v>56</v>
      </c>
      <c r="G89" s="114" t="s">
        <v>133</v>
      </c>
      <c r="H89" s="114" t="s">
        <v>134</v>
      </c>
      <c r="I89" s="114" t="s">
        <v>135</v>
      </c>
      <c r="J89" s="114" t="s">
        <v>118</v>
      </c>
      <c r="K89" s="115" t="s">
        <v>136</v>
      </c>
      <c r="L89" s="112"/>
      <c r="M89" s="57" t="s">
        <v>19</v>
      </c>
      <c r="N89" s="58" t="s">
        <v>44</v>
      </c>
      <c r="O89" s="58" t="s">
        <v>137</v>
      </c>
      <c r="P89" s="58" t="s">
        <v>138</v>
      </c>
      <c r="Q89" s="58" t="s">
        <v>139</v>
      </c>
      <c r="R89" s="58" t="s">
        <v>140</v>
      </c>
      <c r="S89" s="58" t="s">
        <v>141</v>
      </c>
      <c r="T89" s="59" t="s">
        <v>142</v>
      </c>
    </row>
    <row r="90" spans="2:65" s="1" customFormat="1" ht="22.9" customHeight="1">
      <c r="B90" s="33"/>
      <c r="C90" s="62" t="s">
        <v>143</v>
      </c>
      <c r="J90" s="116">
        <f>BK90</f>
        <v>0</v>
      </c>
      <c r="L90" s="33"/>
      <c r="M90" s="60"/>
      <c r="N90" s="51"/>
      <c r="O90" s="51"/>
      <c r="P90" s="117">
        <f>P91+P118</f>
        <v>0</v>
      </c>
      <c r="Q90" s="51"/>
      <c r="R90" s="117">
        <f>R91+R118</f>
        <v>0</v>
      </c>
      <c r="S90" s="51"/>
      <c r="T90" s="118">
        <f>T91+T118</f>
        <v>0</v>
      </c>
      <c r="AT90" s="18" t="s">
        <v>73</v>
      </c>
      <c r="AU90" s="18" t="s">
        <v>119</v>
      </c>
      <c r="BK90" s="119">
        <f>BK91+BK118</f>
        <v>0</v>
      </c>
    </row>
    <row r="91" spans="2:65" s="11" customFormat="1" ht="25.9" customHeight="1">
      <c r="B91" s="120"/>
      <c r="D91" s="121" t="s">
        <v>73</v>
      </c>
      <c r="E91" s="122" t="s">
        <v>81</v>
      </c>
      <c r="F91" s="122" t="s">
        <v>93</v>
      </c>
      <c r="I91" s="123"/>
      <c r="J91" s="124">
        <f>BK91</f>
        <v>0</v>
      </c>
      <c r="L91" s="120"/>
      <c r="M91" s="125"/>
      <c r="P91" s="126">
        <f>P92+P98+P112</f>
        <v>0</v>
      </c>
      <c r="R91" s="126">
        <f>R92+R98+R112</f>
        <v>0</v>
      </c>
      <c r="T91" s="127">
        <f>T92+T98+T112</f>
        <v>0</v>
      </c>
      <c r="AR91" s="121" t="s">
        <v>81</v>
      </c>
      <c r="AT91" s="128" t="s">
        <v>73</v>
      </c>
      <c r="AU91" s="128" t="s">
        <v>74</v>
      </c>
      <c r="AY91" s="121" t="s">
        <v>146</v>
      </c>
      <c r="BK91" s="129">
        <f>BK92+BK98+BK112</f>
        <v>0</v>
      </c>
    </row>
    <row r="92" spans="2:65" s="11" customFormat="1" ht="22.9" customHeight="1">
      <c r="B92" s="120"/>
      <c r="D92" s="121" t="s">
        <v>73</v>
      </c>
      <c r="E92" s="130" t="s">
        <v>1415</v>
      </c>
      <c r="F92" s="130" t="s">
        <v>1416</v>
      </c>
      <c r="I92" s="123"/>
      <c r="J92" s="131">
        <f>BK92</f>
        <v>0</v>
      </c>
      <c r="L92" s="120"/>
      <c r="M92" s="125"/>
      <c r="P92" s="126">
        <f>SUM(P93:P97)</f>
        <v>0</v>
      </c>
      <c r="R92" s="126">
        <f>SUM(R93:R97)</f>
        <v>0</v>
      </c>
      <c r="T92" s="127">
        <f>SUM(T93:T97)</f>
        <v>0</v>
      </c>
      <c r="AR92" s="121" t="s">
        <v>81</v>
      </c>
      <c r="AT92" s="128" t="s">
        <v>73</v>
      </c>
      <c r="AU92" s="128" t="s">
        <v>81</v>
      </c>
      <c r="AY92" s="121" t="s">
        <v>146</v>
      </c>
      <c r="BK92" s="129">
        <f>SUM(BK93:BK97)</f>
        <v>0</v>
      </c>
    </row>
    <row r="93" spans="2:65" s="1" customFormat="1" ht="16.5" customHeight="1">
      <c r="B93" s="33"/>
      <c r="C93" s="132" t="s">
        <v>81</v>
      </c>
      <c r="D93" s="132" t="s">
        <v>148</v>
      </c>
      <c r="E93" s="133" t="s">
        <v>1417</v>
      </c>
      <c r="F93" s="134" t="s">
        <v>1418</v>
      </c>
      <c r="G93" s="135" t="s">
        <v>229</v>
      </c>
      <c r="H93" s="136">
        <v>32</v>
      </c>
      <c r="I93" s="137"/>
      <c r="J93" s="138">
        <f>ROUND(I93*H93,2)</f>
        <v>0</v>
      </c>
      <c r="K93" s="134" t="s">
        <v>19</v>
      </c>
      <c r="L93" s="33"/>
      <c r="M93" s="139" t="s">
        <v>19</v>
      </c>
      <c r="N93" s="140" t="s">
        <v>45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153</v>
      </c>
      <c r="AT93" s="143" t="s">
        <v>148</v>
      </c>
      <c r="AU93" s="143" t="s">
        <v>83</v>
      </c>
      <c r="AY93" s="18" t="s">
        <v>146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81</v>
      </c>
      <c r="BK93" s="144">
        <f>ROUND(I93*H93,2)</f>
        <v>0</v>
      </c>
      <c r="BL93" s="18" t="s">
        <v>153</v>
      </c>
      <c r="BM93" s="143" t="s">
        <v>83</v>
      </c>
    </row>
    <row r="94" spans="2:65" s="1" customFormat="1" ht="16.5" customHeight="1">
      <c r="B94" s="33"/>
      <c r="C94" s="132" t="s">
        <v>83</v>
      </c>
      <c r="D94" s="132" t="s">
        <v>148</v>
      </c>
      <c r="E94" s="133" t="s">
        <v>1419</v>
      </c>
      <c r="F94" s="134" t="s">
        <v>1420</v>
      </c>
      <c r="G94" s="135" t="s">
        <v>229</v>
      </c>
      <c r="H94" s="136">
        <v>41</v>
      </c>
      <c r="I94" s="137"/>
      <c r="J94" s="138">
        <f>ROUND(I94*H94,2)</f>
        <v>0</v>
      </c>
      <c r="K94" s="134" t="s">
        <v>19</v>
      </c>
      <c r="L94" s="33"/>
      <c r="M94" s="139" t="s">
        <v>19</v>
      </c>
      <c r="N94" s="140" t="s">
        <v>45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153</v>
      </c>
      <c r="AT94" s="143" t="s">
        <v>148</v>
      </c>
      <c r="AU94" s="143" t="s">
        <v>83</v>
      </c>
      <c r="AY94" s="18" t="s">
        <v>146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81</v>
      </c>
      <c r="BK94" s="144">
        <f>ROUND(I94*H94,2)</f>
        <v>0</v>
      </c>
      <c r="BL94" s="18" t="s">
        <v>153</v>
      </c>
      <c r="BM94" s="143" t="s">
        <v>153</v>
      </c>
    </row>
    <row r="95" spans="2:65" s="1" customFormat="1" ht="16.5" customHeight="1">
      <c r="B95" s="33"/>
      <c r="C95" s="132" t="s">
        <v>167</v>
      </c>
      <c r="D95" s="132" t="s">
        <v>148</v>
      </c>
      <c r="E95" s="133" t="s">
        <v>1421</v>
      </c>
      <c r="F95" s="134" t="s">
        <v>1422</v>
      </c>
      <c r="G95" s="135" t="s">
        <v>229</v>
      </c>
      <c r="H95" s="136">
        <v>58</v>
      </c>
      <c r="I95" s="137"/>
      <c r="J95" s="138">
        <f>ROUND(I95*H95,2)</f>
        <v>0</v>
      </c>
      <c r="K95" s="134" t="s">
        <v>19</v>
      </c>
      <c r="L95" s="33"/>
      <c r="M95" s="139" t="s">
        <v>19</v>
      </c>
      <c r="N95" s="140" t="s">
        <v>45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153</v>
      </c>
      <c r="AT95" s="143" t="s">
        <v>148</v>
      </c>
      <c r="AU95" s="143" t="s">
        <v>83</v>
      </c>
      <c r="AY95" s="18" t="s">
        <v>146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81</v>
      </c>
      <c r="BK95" s="144">
        <f>ROUND(I95*H95,2)</f>
        <v>0</v>
      </c>
      <c r="BL95" s="18" t="s">
        <v>153</v>
      </c>
      <c r="BM95" s="143" t="s">
        <v>272</v>
      </c>
    </row>
    <row r="96" spans="2:65" s="1" customFormat="1" ht="16.5" customHeight="1">
      <c r="B96" s="33"/>
      <c r="C96" s="132" t="s">
        <v>153</v>
      </c>
      <c r="D96" s="132" t="s">
        <v>148</v>
      </c>
      <c r="E96" s="133" t="s">
        <v>1423</v>
      </c>
      <c r="F96" s="134" t="s">
        <v>1424</v>
      </c>
      <c r="G96" s="135" t="s">
        <v>229</v>
      </c>
      <c r="H96" s="136">
        <v>11</v>
      </c>
      <c r="I96" s="137"/>
      <c r="J96" s="138">
        <f>ROUND(I96*H96,2)</f>
        <v>0</v>
      </c>
      <c r="K96" s="134" t="s">
        <v>19</v>
      </c>
      <c r="L96" s="33"/>
      <c r="M96" s="139" t="s">
        <v>19</v>
      </c>
      <c r="N96" s="140" t="s">
        <v>45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153</v>
      </c>
      <c r="AT96" s="143" t="s">
        <v>148</v>
      </c>
      <c r="AU96" s="143" t="s">
        <v>83</v>
      </c>
      <c r="AY96" s="18" t="s">
        <v>146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81</v>
      </c>
      <c r="BK96" s="144">
        <f>ROUND(I96*H96,2)</f>
        <v>0</v>
      </c>
      <c r="BL96" s="18" t="s">
        <v>153</v>
      </c>
      <c r="BM96" s="143" t="s">
        <v>184</v>
      </c>
    </row>
    <row r="97" spans="2:65" s="1" customFormat="1" ht="16.5" customHeight="1">
      <c r="B97" s="33"/>
      <c r="C97" s="132" t="s">
        <v>615</v>
      </c>
      <c r="D97" s="132" t="s">
        <v>148</v>
      </c>
      <c r="E97" s="133" t="s">
        <v>1425</v>
      </c>
      <c r="F97" s="134" t="s">
        <v>1426</v>
      </c>
      <c r="G97" s="135" t="s">
        <v>1427</v>
      </c>
      <c r="H97" s="136">
        <v>26</v>
      </c>
      <c r="I97" s="137"/>
      <c r="J97" s="138">
        <f>ROUND(I97*H97,2)</f>
        <v>0</v>
      </c>
      <c r="K97" s="134" t="s">
        <v>19</v>
      </c>
      <c r="L97" s="33"/>
      <c r="M97" s="139" t="s">
        <v>19</v>
      </c>
      <c r="N97" s="140" t="s">
        <v>45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153</v>
      </c>
      <c r="AT97" s="143" t="s">
        <v>148</v>
      </c>
      <c r="AU97" s="143" t="s">
        <v>83</v>
      </c>
      <c r="AY97" s="18" t="s">
        <v>146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81</v>
      </c>
      <c r="BK97" s="144">
        <f>ROUND(I97*H97,2)</f>
        <v>0</v>
      </c>
      <c r="BL97" s="18" t="s">
        <v>153</v>
      </c>
      <c r="BM97" s="143" t="s">
        <v>200</v>
      </c>
    </row>
    <row r="98" spans="2:65" s="11" customFormat="1" ht="22.9" customHeight="1">
      <c r="B98" s="120"/>
      <c r="D98" s="121" t="s">
        <v>73</v>
      </c>
      <c r="E98" s="130" t="s">
        <v>1428</v>
      </c>
      <c r="F98" s="130" t="s">
        <v>1429</v>
      </c>
      <c r="I98" s="123"/>
      <c r="J98" s="131">
        <f>BK98</f>
        <v>0</v>
      </c>
      <c r="L98" s="120"/>
      <c r="M98" s="125"/>
      <c r="P98" s="126">
        <f>SUM(P99:P111)</f>
        <v>0</v>
      </c>
      <c r="R98" s="126">
        <f>SUM(R99:R111)</f>
        <v>0</v>
      </c>
      <c r="T98" s="127">
        <f>SUM(T99:T111)</f>
        <v>0</v>
      </c>
      <c r="AR98" s="121" t="s">
        <v>81</v>
      </c>
      <c r="AT98" s="128" t="s">
        <v>73</v>
      </c>
      <c r="AU98" s="128" t="s">
        <v>81</v>
      </c>
      <c r="AY98" s="121" t="s">
        <v>146</v>
      </c>
      <c r="BK98" s="129">
        <f>SUM(BK99:BK111)</f>
        <v>0</v>
      </c>
    </row>
    <row r="99" spans="2:65" s="1" customFormat="1" ht="16.5" customHeight="1">
      <c r="B99" s="33"/>
      <c r="C99" s="132" t="s">
        <v>272</v>
      </c>
      <c r="D99" s="132" t="s">
        <v>148</v>
      </c>
      <c r="E99" s="133" t="s">
        <v>1430</v>
      </c>
      <c r="F99" s="134" t="s">
        <v>1431</v>
      </c>
      <c r="G99" s="135" t="s">
        <v>1427</v>
      </c>
      <c r="H99" s="136">
        <v>1</v>
      </c>
      <c r="I99" s="137"/>
      <c r="J99" s="138">
        <f t="shared" ref="J99:J111" si="0">ROUND(I99*H99,2)</f>
        <v>0</v>
      </c>
      <c r="K99" s="134" t="s">
        <v>19</v>
      </c>
      <c r="L99" s="33"/>
      <c r="M99" s="139" t="s">
        <v>19</v>
      </c>
      <c r="N99" s="140" t="s">
        <v>45</v>
      </c>
      <c r="P99" s="141">
        <f t="shared" ref="P99:P111" si="1">O99*H99</f>
        <v>0</v>
      </c>
      <c r="Q99" s="141">
        <v>0</v>
      </c>
      <c r="R99" s="141">
        <f t="shared" ref="R99:R111" si="2">Q99*H99</f>
        <v>0</v>
      </c>
      <c r="S99" s="141">
        <v>0</v>
      </c>
      <c r="T99" s="142">
        <f t="shared" ref="T99:T111" si="3">S99*H99</f>
        <v>0</v>
      </c>
      <c r="AR99" s="143" t="s">
        <v>153</v>
      </c>
      <c r="AT99" s="143" t="s">
        <v>148</v>
      </c>
      <c r="AU99" s="143" t="s">
        <v>83</v>
      </c>
      <c r="AY99" s="18" t="s">
        <v>146</v>
      </c>
      <c r="BE99" s="144">
        <f t="shared" ref="BE99:BE111" si="4">IF(N99="základní",J99,0)</f>
        <v>0</v>
      </c>
      <c r="BF99" s="144">
        <f t="shared" ref="BF99:BF111" si="5">IF(N99="snížená",J99,0)</f>
        <v>0</v>
      </c>
      <c r="BG99" s="144">
        <f t="shared" ref="BG99:BG111" si="6">IF(N99="zákl. přenesená",J99,0)</f>
        <v>0</v>
      </c>
      <c r="BH99" s="144">
        <f t="shared" ref="BH99:BH111" si="7">IF(N99="sníž. přenesená",J99,0)</f>
        <v>0</v>
      </c>
      <c r="BI99" s="144">
        <f t="shared" ref="BI99:BI111" si="8">IF(N99="nulová",J99,0)</f>
        <v>0</v>
      </c>
      <c r="BJ99" s="18" t="s">
        <v>81</v>
      </c>
      <c r="BK99" s="144">
        <f t="shared" ref="BK99:BK111" si="9">ROUND(I99*H99,2)</f>
        <v>0</v>
      </c>
      <c r="BL99" s="18" t="s">
        <v>153</v>
      </c>
      <c r="BM99" s="143" t="s">
        <v>8</v>
      </c>
    </row>
    <row r="100" spans="2:65" s="1" customFormat="1" ht="16.5" customHeight="1">
      <c r="B100" s="33"/>
      <c r="C100" s="132" t="s">
        <v>278</v>
      </c>
      <c r="D100" s="132" t="s">
        <v>148</v>
      </c>
      <c r="E100" s="133" t="s">
        <v>1432</v>
      </c>
      <c r="F100" s="134" t="s">
        <v>1433</v>
      </c>
      <c r="G100" s="135" t="s">
        <v>1427</v>
      </c>
      <c r="H100" s="136">
        <v>1</v>
      </c>
      <c r="I100" s="137"/>
      <c r="J100" s="138">
        <f t="shared" si="0"/>
        <v>0</v>
      </c>
      <c r="K100" s="134" t="s">
        <v>19</v>
      </c>
      <c r="L100" s="33"/>
      <c r="M100" s="139" t="s">
        <v>19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153</v>
      </c>
      <c r="AT100" s="143" t="s">
        <v>148</v>
      </c>
      <c r="AU100" s="143" t="s">
        <v>83</v>
      </c>
      <c r="AY100" s="18" t="s">
        <v>146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81</v>
      </c>
      <c r="BK100" s="144">
        <f t="shared" si="9"/>
        <v>0</v>
      </c>
      <c r="BL100" s="18" t="s">
        <v>153</v>
      </c>
      <c r="BM100" s="143" t="s">
        <v>239</v>
      </c>
    </row>
    <row r="101" spans="2:65" s="1" customFormat="1" ht="16.5" customHeight="1">
      <c r="B101" s="33"/>
      <c r="C101" s="132" t="s">
        <v>184</v>
      </c>
      <c r="D101" s="132" t="s">
        <v>148</v>
      </c>
      <c r="E101" s="133" t="s">
        <v>1434</v>
      </c>
      <c r="F101" s="134" t="s">
        <v>1435</v>
      </c>
      <c r="G101" s="135" t="s">
        <v>1427</v>
      </c>
      <c r="H101" s="136">
        <v>2</v>
      </c>
      <c r="I101" s="137"/>
      <c r="J101" s="138">
        <f t="shared" si="0"/>
        <v>0</v>
      </c>
      <c r="K101" s="134" t="s">
        <v>19</v>
      </c>
      <c r="L101" s="33"/>
      <c r="M101" s="139" t="s">
        <v>19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153</v>
      </c>
      <c r="AT101" s="143" t="s">
        <v>148</v>
      </c>
      <c r="AU101" s="143" t="s">
        <v>83</v>
      </c>
      <c r="AY101" s="18" t="s">
        <v>146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81</v>
      </c>
      <c r="BK101" s="144">
        <f t="shared" si="9"/>
        <v>0</v>
      </c>
      <c r="BL101" s="18" t="s">
        <v>153</v>
      </c>
      <c r="BM101" s="143" t="s">
        <v>258</v>
      </c>
    </row>
    <row r="102" spans="2:65" s="1" customFormat="1" ht="16.5" customHeight="1">
      <c r="B102" s="33"/>
      <c r="C102" s="132" t="s">
        <v>182</v>
      </c>
      <c r="D102" s="132" t="s">
        <v>148</v>
      </c>
      <c r="E102" s="133" t="s">
        <v>1436</v>
      </c>
      <c r="F102" s="134" t="s">
        <v>1437</v>
      </c>
      <c r="G102" s="135" t="s">
        <v>1427</v>
      </c>
      <c r="H102" s="136">
        <v>4</v>
      </c>
      <c r="I102" s="137"/>
      <c r="J102" s="138">
        <f t="shared" si="0"/>
        <v>0</v>
      </c>
      <c r="K102" s="134" t="s">
        <v>19</v>
      </c>
      <c r="L102" s="33"/>
      <c r="M102" s="139" t="s">
        <v>19</v>
      </c>
      <c r="N102" s="140" t="s">
        <v>45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153</v>
      </c>
      <c r="AT102" s="143" t="s">
        <v>148</v>
      </c>
      <c r="AU102" s="143" t="s">
        <v>83</v>
      </c>
      <c r="AY102" s="18" t="s">
        <v>146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81</v>
      </c>
      <c r="BK102" s="144">
        <f t="shared" si="9"/>
        <v>0</v>
      </c>
      <c r="BL102" s="18" t="s">
        <v>153</v>
      </c>
      <c r="BM102" s="143" t="s">
        <v>293</v>
      </c>
    </row>
    <row r="103" spans="2:65" s="1" customFormat="1" ht="16.5" customHeight="1">
      <c r="B103" s="33"/>
      <c r="C103" s="132" t="s">
        <v>200</v>
      </c>
      <c r="D103" s="132" t="s">
        <v>148</v>
      </c>
      <c r="E103" s="133" t="s">
        <v>1438</v>
      </c>
      <c r="F103" s="134" t="s">
        <v>1439</v>
      </c>
      <c r="G103" s="135" t="s">
        <v>1427</v>
      </c>
      <c r="H103" s="136">
        <v>1</v>
      </c>
      <c r="I103" s="137"/>
      <c r="J103" s="138">
        <f t="shared" si="0"/>
        <v>0</v>
      </c>
      <c r="K103" s="134" t="s">
        <v>19</v>
      </c>
      <c r="L103" s="33"/>
      <c r="M103" s="139" t="s">
        <v>19</v>
      </c>
      <c r="N103" s="140" t="s">
        <v>45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153</v>
      </c>
      <c r="AT103" s="143" t="s">
        <v>148</v>
      </c>
      <c r="AU103" s="143" t="s">
        <v>83</v>
      </c>
      <c r="AY103" s="18" t="s">
        <v>146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81</v>
      </c>
      <c r="BK103" s="144">
        <f t="shared" si="9"/>
        <v>0</v>
      </c>
      <c r="BL103" s="18" t="s">
        <v>153</v>
      </c>
      <c r="BM103" s="143" t="s">
        <v>308</v>
      </c>
    </row>
    <row r="104" spans="2:65" s="1" customFormat="1" ht="16.5" customHeight="1">
      <c r="B104" s="33"/>
      <c r="C104" s="132" t="s">
        <v>207</v>
      </c>
      <c r="D104" s="132" t="s">
        <v>148</v>
      </c>
      <c r="E104" s="133" t="s">
        <v>1440</v>
      </c>
      <c r="F104" s="134" t="s">
        <v>1441</v>
      </c>
      <c r="G104" s="135" t="s">
        <v>1427</v>
      </c>
      <c r="H104" s="136">
        <v>1</v>
      </c>
      <c r="I104" s="137"/>
      <c r="J104" s="138">
        <f t="shared" si="0"/>
        <v>0</v>
      </c>
      <c r="K104" s="134" t="s">
        <v>19</v>
      </c>
      <c r="L104" s="33"/>
      <c r="M104" s="139" t="s">
        <v>19</v>
      </c>
      <c r="N104" s="140" t="s">
        <v>45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153</v>
      </c>
      <c r="AT104" s="143" t="s">
        <v>148</v>
      </c>
      <c r="AU104" s="143" t="s">
        <v>83</v>
      </c>
      <c r="AY104" s="18" t="s">
        <v>146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81</v>
      </c>
      <c r="BK104" s="144">
        <f t="shared" si="9"/>
        <v>0</v>
      </c>
      <c r="BL104" s="18" t="s">
        <v>153</v>
      </c>
      <c r="BM104" s="143" t="s">
        <v>329</v>
      </c>
    </row>
    <row r="105" spans="2:65" s="1" customFormat="1" ht="16.5" customHeight="1">
      <c r="B105" s="33"/>
      <c r="C105" s="132" t="s">
        <v>8</v>
      </c>
      <c r="D105" s="132" t="s">
        <v>148</v>
      </c>
      <c r="E105" s="133" t="s">
        <v>1442</v>
      </c>
      <c r="F105" s="134" t="s">
        <v>1443</v>
      </c>
      <c r="G105" s="135" t="s">
        <v>1427</v>
      </c>
      <c r="H105" s="136">
        <v>1</v>
      </c>
      <c r="I105" s="137"/>
      <c r="J105" s="138">
        <f t="shared" si="0"/>
        <v>0</v>
      </c>
      <c r="K105" s="134" t="s">
        <v>19</v>
      </c>
      <c r="L105" s="33"/>
      <c r="M105" s="139" t="s">
        <v>19</v>
      </c>
      <c r="N105" s="140" t="s">
        <v>45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153</v>
      </c>
      <c r="AT105" s="143" t="s">
        <v>148</v>
      </c>
      <c r="AU105" s="143" t="s">
        <v>83</v>
      </c>
      <c r="AY105" s="18" t="s">
        <v>146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8" t="s">
        <v>81</v>
      </c>
      <c r="BK105" s="144">
        <f t="shared" si="9"/>
        <v>0</v>
      </c>
      <c r="BL105" s="18" t="s">
        <v>153</v>
      </c>
      <c r="BM105" s="143" t="s">
        <v>371</v>
      </c>
    </row>
    <row r="106" spans="2:65" s="1" customFormat="1" ht="16.5" customHeight="1">
      <c r="B106" s="33"/>
      <c r="C106" s="132" t="s">
        <v>226</v>
      </c>
      <c r="D106" s="132" t="s">
        <v>148</v>
      </c>
      <c r="E106" s="133" t="s">
        <v>1444</v>
      </c>
      <c r="F106" s="134" t="s">
        <v>1445</v>
      </c>
      <c r="G106" s="135" t="s">
        <v>1427</v>
      </c>
      <c r="H106" s="136">
        <v>2</v>
      </c>
      <c r="I106" s="137"/>
      <c r="J106" s="138">
        <f t="shared" si="0"/>
        <v>0</v>
      </c>
      <c r="K106" s="134" t="s">
        <v>19</v>
      </c>
      <c r="L106" s="33"/>
      <c r="M106" s="139" t="s">
        <v>19</v>
      </c>
      <c r="N106" s="140" t="s">
        <v>45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153</v>
      </c>
      <c r="AT106" s="143" t="s">
        <v>148</v>
      </c>
      <c r="AU106" s="143" t="s">
        <v>83</v>
      </c>
      <c r="AY106" s="18" t="s">
        <v>146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8" t="s">
        <v>81</v>
      </c>
      <c r="BK106" s="144">
        <f t="shared" si="9"/>
        <v>0</v>
      </c>
      <c r="BL106" s="18" t="s">
        <v>153</v>
      </c>
      <c r="BM106" s="143" t="s">
        <v>390</v>
      </c>
    </row>
    <row r="107" spans="2:65" s="1" customFormat="1" ht="16.5" customHeight="1">
      <c r="B107" s="33"/>
      <c r="C107" s="132" t="s">
        <v>239</v>
      </c>
      <c r="D107" s="132" t="s">
        <v>148</v>
      </c>
      <c r="E107" s="133" t="s">
        <v>1446</v>
      </c>
      <c r="F107" s="134" t="s">
        <v>1447</v>
      </c>
      <c r="G107" s="135" t="s">
        <v>1427</v>
      </c>
      <c r="H107" s="136">
        <v>1</v>
      </c>
      <c r="I107" s="137"/>
      <c r="J107" s="138">
        <f t="shared" si="0"/>
        <v>0</v>
      </c>
      <c r="K107" s="134" t="s">
        <v>19</v>
      </c>
      <c r="L107" s="33"/>
      <c r="M107" s="139" t="s">
        <v>19</v>
      </c>
      <c r="N107" s="140" t="s">
        <v>45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153</v>
      </c>
      <c r="AT107" s="143" t="s">
        <v>148</v>
      </c>
      <c r="AU107" s="143" t="s">
        <v>83</v>
      </c>
      <c r="AY107" s="18" t="s">
        <v>146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8" t="s">
        <v>81</v>
      </c>
      <c r="BK107" s="144">
        <f t="shared" si="9"/>
        <v>0</v>
      </c>
      <c r="BL107" s="18" t="s">
        <v>153</v>
      </c>
      <c r="BM107" s="143" t="s">
        <v>402</v>
      </c>
    </row>
    <row r="108" spans="2:65" s="1" customFormat="1" ht="16.5" customHeight="1">
      <c r="B108" s="33"/>
      <c r="C108" s="132" t="s">
        <v>247</v>
      </c>
      <c r="D108" s="132" t="s">
        <v>148</v>
      </c>
      <c r="E108" s="133" t="s">
        <v>1448</v>
      </c>
      <c r="F108" s="134" t="s">
        <v>1449</v>
      </c>
      <c r="G108" s="135" t="s">
        <v>1427</v>
      </c>
      <c r="H108" s="136">
        <v>1</v>
      </c>
      <c r="I108" s="137"/>
      <c r="J108" s="138">
        <f t="shared" si="0"/>
        <v>0</v>
      </c>
      <c r="K108" s="134" t="s">
        <v>19</v>
      </c>
      <c r="L108" s="33"/>
      <c r="M108" s="139" t="s">
        <v>19</v>
      </c>
      <c r="N108" s="140" t="s">
        <v>45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153</v>
      </c>
      <c r="AT108" s="143" t="s">
        <v>148</v>
      </c>
      <c r="AU108" s="143" t="s">
        <v>83</v>
      </c>
      <c r="AY108" s="18" t="s">
        <v>146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8" t="s">
        <v>81</v>
      </c>
      <c r="BK108" s="144">
        <f t="shared" si="9"/>
        <v>0</v>
      </c>
      <c r="BL108" s="18" t="s">
        <v>153</v>
      </c>
      <c r="BM108" s="143" t="s">
        <v>412</v>
      </c>
    </row>
    <row r="109" spans="2:65" s="1" customFormat="1" ht="16.5" customHeight="1">
      <c r="B109" s="33"/>
      <c r="C109" s="132" t="s">
        <v>258</v>
      </c>
      <c r="D109" s="132" t="s">
        <v>148</v>
      </c>
      <c r="E109" s="133" t="s">
        <v>1450</v>
      </c>
      <c r="F109" s="134" t="s">
        <v>1451</v>
      </c>
      <c r="G109" s="135" t="s">
        <v>1427</v>
      </c>
      <c r="H109" s="136">
        <v>3</v>
      </c>
      <c r="I109" s="137"/>
      <c r="J109" s="138">
        <f t="shared" si="0"/>
        <v>0</v>
      </c>
      <c r="K109" s="134" t="s">
        <v>19</v>
      </c>
      <c r="L109" s="33"/>
      <c r="M109" s="139" t="s">
        <v>19</v>
      </c>
      <c r="N109" s="140" t="s">
        <v>45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153</v>
      </c>
      <c r="AT109" s="143" t="s">
        <v>148</v>
      </c>
      <c r="AU109" s="143" t="s">
        <v>83</v>
      </c>
      <c r="AY109" s="18" t="s">
        <v>146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8" t="s">
        <v>81</v>
      </c>
      <c r="BK109" s="144">
        <f t="shared" si="9"/>
        <v>0</v>
      </c>
      <c r="BL109" s="18" t="s">
        <v>153</v>
      </c>
      <c r="BM109" s="143" t="s">
        <v>430</v>
      </c>
    </row>
    <row r="110" spans="2:65" s="1" customFormat="1" ht="16.5" customHeight="1">
      <c r="B110" s="33"/>
      <c r="C110" s="132" t="s">
        <v>287</v>
      </c>
      <c r="D110" s="132" t="s">
        <v>148</v>
      </c>
      <c r="E110" s="133" t="s">
        <v>1452</v>
      </c>
      <c r="F110" s="134" t="s">
        <v>1453</v>
      </c>
      <c r="G110" s="135" t="s">
        <v>1427</v>
      </c>
      <c r="H110" s="136">
        <v>3</v>
      </c>
      <c r="I110" s="137"/>
      <c r="J110" s="138">
        <f t="shared" si="0"/>
        <v>0</v>
      </c>
      <c r="K110" s="134" t="s">
        <v>19</v>
      </c>
      <c r="L110" s="33"/>
      <c r="M110" s="139" t="s">
        <v>19</v>
      </c>
      <c r="N110" s="140" t="s">
        <v>45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153</v>
      </c>
      <c r="AT110" s="143" t="s">
        <v>148</v>
      </c>
      <c r="AU110" s="143" t="s">
        <v>83</v>
      </c>
      <c r="AY110" s="18" t="s">
        <v>146</v>
      </c>
      <c r="BE110" s="144">
        <f t="shared" si="4"/>
        <v>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8" t="s">
        <v>81</v>
      </c>
      <c r="BK110" s="144">
        <f t="shared" si="9"/>
        <v>0</v>
      </c>
      <c r="BL110" s="18" t="s">
        <v>153</v>
      </c>
      <c r="BM110" s="143" t="s">
        <v>450</v>
      </c>
    </row>
    <row r="111" spans="2:65" s="1" customFormat="1" ht="16.5" customHeight="1">
      <c r="B111" s="33"/>
      <c r="C111" s="132" t="s">
        <v>293</v>
      </c>
      <c r="D111" s="132" t="s">
        <v>148</v>
      </c>
      <c r="E111" s="133" t="s">
        <v>1454</v>
      </c>
      <c r="F111" s="134" t="s">
        <v>1455</v>
      </c>
      <c r="G111" s="135" t="s">
        <v>1427</v>
      </c>
      <c r="H111" s="136">
        <v>3</v>
      </c>
      <c r="I111" s="137"/>
      <c r="J111" s="138">
        <f t="shared" si="0"/>
        <v>0</v>
      </c>
      <c r="K111" s="134" t="s">
        <v>19</v>
      </c>
      <c r="L111" s="33"/>
      <c r="M111" s="139" t="s">
        <v>19</v>
      </c>
      <c r="N111" s="140" t="s">
        <v>45</v>
      </c>
      <c r="P111" s="141">
        <f t="shared" si="1"/>
        <v>0</v>
      </c>
      <c r="Q111" s="141">
        <v>0</v>
      </c>
      <c r="R111" s="141">
        <f t="shared" si="2"/>
        <v>0</v>
      </c>
      <c r="S111" s="141">
        <v>0</v>
      </c>
      <c r="T111" s="142">
        <f t="shared" si="3"/>
        <v>0</v>
      </c>
      <c r="AR111" s="143" t="s">
        <v>153</v>
      </c>
      <c r="AT111" s="143" t="s">
        <v>148</v>
      </c>
      <c r="AU111" s="143" t="s">
        <v>83</v>
      </c>
      <c r="AY111" s="18" t="s">
        <v>146</v>
      </c>
      <c r="BE111" s="144">
        <f t="shared" si="4"/>
        <v>0</v>
      </c>
      <c r="BF111" s="144">
        <f t="shared" si="5"/>
        <v>0</v>
      </c>
      <c r="BG111" s="144">
        <f t="shared" si="6"/>
        <v>0</v>
      </c>
      <c r="BH111" s="144">
        <f t="shared" si="7"/>
        <v>0</v>
      </c>
      <c r="BI111" s="144">
        <f t="shared" si="8"/>
        <v>0</v>
      </c>
      <c r="BJ111" s="18" t="s">
        <v>81</v>
      </c>
      <c r="BK111" s="144">
        <f t="shared" si="9"/>
        <v>0</v>
      </c>
      <c r="BL111" s="18" t="s">
        <v>153</v>
      </c>
      <c r="BM111" s="143" t="s">
        <v>464</v>
      </c>
    </row>
    <row r="112" spans="2:65" s="11" customFormat="1" ht="22.9" customHeight="1">
      <c r="B112" s="120"/>
      <c r="D112" s="121" t="s">
        <v>73</v>
      </c>
      <c r="E112" s="130" t="s">
        <v>1456</v>
      </c>
      <c r="F112" s="130" t="s">
        <v>1457</v>
      </c>
      <c r="I112" s="123"/>
      <c r="J112" s="131">
        <f>BK112</f>
        <v>0</v>
      </c>
      <c r="L112" s="120"/>
      <c r="M112" s="125"/>
      <c r="P112" s="126">
        <f>SUM(P113:P117)</f>
        <v>0</v>
      </c>
      <c r="R112" s="126">
        <f>SUM(R113:R117)</f>
        <v>0</v>
      </c>
      <c r="T112" s="127">
        <f>SUM(T113:T117)</f>
        <v>0</v>
      </c>
      <c r="AR112" s="121" t="s">
        <v>81</v>
      </c>
      <c r="AT112" s="128" t="s">
        <v>73</v>
      </c>
      <c r="AU112" s="128" t="s">
        <v>81</v>
      </c>
      <c r="AY112" s="121" t="s">
        <v>146</v>
      </c>
      <c r="BK112" s="129">
        <f>SUM(BK113:BK117)</f>
        <v>0</v>
      </c>
    </row>
    <row r="113" spans="2:65" s="1" customFormat="1" ht="16.5" customHeight="1">
      <c r="B113" s="33"/>
      <c r="C113" s="132" t="s">
        <v>300</v>
      </c>
      <c r="D113" s="132" t="s">
        <v>148</v>
      </c>
      <c r="E113" s="133" t="s">
        <v>1458</v>
      </c>
      <c r="F113" s="134" t="s">
        <v>1459</v>
      </c>
      <c r="G113" s="135" t="s">
        <v>229</v>
      </c>
      <c r="H113" s="136">
        <v>142</v>
      </c>
      <c r="I113" s="137"/>
      <c r="J113" s="138">
        <f>ROUND(I113*H113,2)</f>
        <v>0</v>
      </c>
      <c r="K113" s="134" t="s">
        <v>19</v>
      </c>
      <c r="L113" s="33"/>
      <c r="M113" s="139" t="s">
        <v>19</v>
      </c>
      <c r="N113" s="140" t="s">
        <v>45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153</v>
      </c>
      <c r="AT113" s="143" t="s">
        <v>148</v>
      </c>
      <c r="AU113" s="143" t="s">
        <v>83</v>
      </c>
      <c r="AY113" s="18" t="s">
        <v>146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81</v>
      </c>
      <c r="BK113" s="144">
        <f>ROUND(I113*H113,2)</f>
        <v>0</v>
      </c>
      <c r="BL113" s="18" t="s">
        <v>153</v>
      </c>
      <c r="BM113" s="143" t="s">
        <v>475</v>
      </c>
    </row>
    <row r="114" spans="2:65" s="1" customFormat="1" ht="16.5" customHeight="1">
      <c r="B114" s="33"/>
      <c r="C114" s="132" t="s">
        <v>308</v>
      </c>
      <c r="D114" s="132" t="s">
        <v>148</v>
      </c>
      <c r="E114" s="133" t="s">
        <v>1460</v>
      </c>
      <c r="F114" s="134" t="s">
        <v>1461</v>
      </c>
      <c r="G114" s="135" t="s">
        <v>229</v>
      </c>
      <c r="H114" s="136">
        <v>142</v>
      </c>
      <c r="I114" s="137"/>
      <c r="J114" s="138">
        <f>ROUND(I114*H114,2)</f>
        <v>0</v>
      </c>
      <c r="K114" s="134" t="s">
        <v>19</v>
      </c>
      <c r="L114" s="33"/>
      <c r="M114" s="139" t="s">
        <v>19</v>
      </c>
      <c r="N114" s="140" t="s">
        <v>45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153</v>
      </c>
      <c r="AT114" s="143" t="s">
        <v>148</v>
      </c>
      <c r="AU114" s="143" t="s">
        <v>83</v>
      </c>
      <c r="AY114" s="18" t="s">
        <v>146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81</v>
      </c>
      <c r="BK114" s="144">
        <f>ROUND(I114*H114,2)</f>
        <v>0</v>
      </c>
      <c r="BL114" s="18" t="s">
        <v>153</v>
      </c>
      <c r="BM114" s="143" t="s">
        <v>512</v>
      </c>
    </row>
    <row r="115" spans="2:65" s="1" customFormat="1" ht="16.5" customHeight="1">
      <c r="B115" s="33"/>
      <c r="C115" s="132" t="s">
        <v>7</v>
      </c>
      <c r="D115" s="132" t="s">
        <v>148</v>
      </c>
      <c r="E115" s="133" t="s">
        <v>1462</v>
      </c>
      <c r="F115" s="134" t="s">
        <v>1463</v>
      </c>
      <c r="G115" s="135" t="s">
        <v>1427</v>
      </c>
      <c r="H115" s="136">
        <v>1</v>
      </c>
      <c r="I115" s="137"/>
      <c r="J115" s="138">
        <f>ROUND(I115*H115,2)</f>
        <v>0</v>
      </c>
      <c r="K115" s="134" t="s">
        <v>19</v>
      </c>
      <c r="L115" s="33"/>
      <c r="M115" s="139" t="s">
        <v>19</v>
      </c>
      <c r="N115" s="140" t="s">
        <v>45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153</v>
      </c>
      <c r="AT115" s="143" t="s">
        <v>148</v>
      </c>
      <c r="AU115" s="143" t="s">
        <v>83</v>
      </c>
      <c r="AY115" s="18" t="s">
        <v>146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81</v>
      </c>
      <c r="BK115" s="144">
        <f>ROUND(I115*H115,2)</f>
        <v>0</v>
      </c>
      <c r="BL115" s="18" t="s">
        <v>153</v>
      </c>
      <c r="BM115" s="143" t="s">
        <v>530</v>
      </c>
    </row>
    <row r="116" spans="2:65" s="1" customFormat="1" ht="16.5" customHeight="1">
      <c r="B116" s="33"/>
      <c r="C116" s="132" t="s">
        <v>329</v>
      </c>
      <c r="D116" s="132" t="s">
        <v>148</v>
      </c>
      <c r="E116" s="133" t="s">
        <v>1464</v>
      </c>
      <c r="F116" s="134" t="s">
        <v>1465</v>
      </c>
      <c r="G116" s="135" t="s">
        <v>1427</v>
      </c>
      <c r="H116" s="136">
        <v>1</v>
      </c>
      <c r="I116" s="137"/>
      <c r="J116" s="138">
        <f>ROUND(I116*H116,2)</f>
        <v>0</v>
      </c>
      <c r="K116" s="134" t="s">
        <v>19</v>
      </c>
      <c r="L116" s="33"/>
      <c r="M116" s="139" t="s">
        <v>19</v>
      </c>
      <c r="N116" s="140" t="s">
        <v>45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153</v>
      </c>
      <c r="AT116" s="143" t="s">
        <v>148</v>
      </c>
      <c r="AU116" s="143" t="s">
        <v>83</v>
      </c>
      <c r="AY116" s="18" t="s">
        <v>146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81</v>
      </c>
      <c r="BK116" s="144">
        <f>ROUND(I116*H116,2)</f>
        <v>0</v>
      </c>
      <c r="BL116" s="18" t="s">
        <v>153</v>
      </c>
      <c r="BM116" s="143" t="s">
        <v>489</v>
      </c>
    </row>
    <row r="117" spans="2:65" s="1" customFormat="1" ht="16.5" customHeight="1">
      <c r="B117" s="33"/>
      <c r="C117" s="132" t="s">
        <v>354</v>
      </c>
      <c r="D117" s="132" t="s">
        <v>148</v>
      </c>
      <c r="E117" s="133" t="s">
        <v>1466</v>
      </c>
      <c r="F117" s="134" t="s">
        <v>887</v>
      </c>
      <c r="G117" s="135" t="s">
        <v>1427</v>
      </c>
      <c r="H117" s="136">
        <v>1</v>
      </c>
      <c r="I117" s="137"/>
      <c r="J117" s="138">
        <f>ROUND(I117*H117,2)</f>
        <v>0</v>
      </c>
      <c r="K117" s="134" t="s">
        <v>19</v>
      </c>
      <c r="L117" s="33"/>
      <c r="M117" s="139" t="s">
        <v>19</v>
      </c>
      <c r="N117" s="140" t="s">
        <v>45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153</v>
      </c>
      <c r="AT117" s="143" t="s">
        <v>148</v>
      </c>
      <c r="AU117" s="143" t="s">
        <v>83</v>
      </c>
      <c r="AY117" s="18" t="s">
        <v>146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81</v>
      </c>
      <c r="BK117" s="144">
        <f>ROUND(I117*H117,2)</f>
        <v>0</v>
      </c>
      <c r="BL117" s="18" t="s">
        <v>153</v>
      </c>
      <c r="BM117" s="143" t="s">
        <v>504</v>
      </c>
    </row>
    <row r="118" spans="2:65" s="11" customFormat="1" ht="25.9" customHeight="1">
      <c r="B118" s="120"/>
      <c r="D118" s="121" t="s">
        <v>73</v>
      </c>
      <c r="E118" s="122" t="s">
        <v>83</v>
      </c>
      <c r="F118" s="122" t="s">
        <v>1467</v>
      </c>
      <c r="I118" s="123"/>
      <c r="J118" s="124">
        <f>BK118</f>
        <v>0</v>
      </c>
      <c r="L118" s="120"/>
      <c r="M118" s="125"/>
      <c r="P118" s="126">
        <f>SUM(P119:P120)</f>
        <v>0</v>
      </c>
      <c r="R118" s="126">
        <f>SUM(R119:R120)</f>
        <v>0</v>
      </c>
      <c r="T118" s="127">
        <f>SUM(T119:T120)</f>
        <v>0</v>
      </c>
      <c r="AR118" s="121" t="s">
        <v>81</v>
      </c>
      <c r="AT118" s="128" t="s">
        <v>73</v>
      </c>
      <c r="AU118" s="128" t="s">
        <v>74</v>
      </c>
      <c r="AY118" s="121" t="s">
        <v>146</v>
      </c>
      <c r="BK118" s="129">
        <f>SUM(BK119:BK120)</f>
        <v>0</v>
      </c>
    </row>
    <row r="119" spans="2:65" s="1" customFormat="1" ht="16.5" customHeight="1">
      <c r="B119" s="33"/>
      <c r="C119" s="132" t="s">
        <v>371</v>
      </c>
      <c r="D119" s="132" t="s">
        <v>148</v>
      </c>
      <c r="E119" s="133" t="s">
        <v>1468</v>
      </c>
      <c r="F119" s="134" t="s">
        <v>1469</v>
      </c>
      <c r="G119" s="135" t="s">
        <v>1470</v>
      </c>
      <c r="H119" s="136">
        <v>6</v>
      </c>
      <c r="I119" s="137"/>
      <c r="J119" s="138">
        <f>ROUND(I119*H119,2)</f>
        <v>0</v>
      </c>
      <c r="K119" s="134" t="s">
        <v>19</v>
      </c>
      <c r="L119" s="33"/>
      <c r="M119" s="139" t="s">
        <v>19</v>
      </c>
      <c r="N119" s="140" t="s">
        <v>45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153</v>
      </c>
      <c r="AT119" s="143" t="s">
        <v>148</v>
      </c>
      <c r="AU119" s="143" t="s">
        <v>81</v>
      </c>
      <c r="AY119" s="18" t="s">
        <v>146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81</v>
      </c>
      <c r="BK119" s="144">
        <f>ROUND(I119*H119,2)</f>
        <v>0</v>
      </c>
      <c r="BL119" s="18" t="s">
        <v>153</v>
      </c>
      <c r="BM119" s="143" t="s">
        <v>347</v>
      </c>
    </row>
    <row r="120" spans="2:65" s="1" customFormat="1" ht="16.5" customHeight="1">
      <c r="B120" s="33"/>
      <c r="C120" s="132" t="s">
        <v>384</v>
      </c>
      <c r="D120" s="132" t="s">
        <v>148</v>
      </c>
      <c r="E120" s="133" t="s">
        <v>1471</v>
      </c>
      <c r="F120" s="134" t="s">
        <v>1472</v>
      </c>
      <c r="G120" s="135" t="s">
        <v>1470</v>
      </c>
      <c r="H120" s="136">
        <v>6</v>
      </c>
      <c r="I120" s="137"/>
      <c r="J120" s="138">
        <f>ROUND(I120*H120,2)</f>
        <v>0</v>
      </c>
      <c r="K120" s="134" t="s">
        <v>19</v>
      </c>
      <c r="L120" s="33"/>
      <c r="M120" s="195" t="s">
        <v>19</v>
      </c>
      <c r="N120" s="196" t="s">
        <v>45</v>
      </c>
      <c r="O120" s="193"/>
      <c r="P120" s="197">
        <f>O120*H120</f>
        <v>0</v>
      </c>
      <c r="Q120" s="197">
        <v>0</v>
      </c>
      <c r="R120" s="197">
        <f>Q120*H120</f>
        <v>0</v>
      </c>
      <c r="S120" s="197">
        <v>0</v>
      </c>
      <c r="T120" s="198">
        <f>S120*H120</f>
        <v>0</v>
      </c>
      <c r="AR120" s="143" t="s">
        <v>153</v>
      </c>
      <c r="AT120" s="143" t="s">
        <v>148</v>
      </c>
      <c r="AU120" s="143" t="s">
        <v>81</v>
      </c>
      <c r="AY120" s="18" t="s">
        <v>146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81</v>
      </c>
      <c r="BK120" s="144">
        <f>ROUND(I120*H120,2)</f>
        <v>0</v>
      </c>
      <c r="BL120" s="18" t="s">
        <v>153</v>
      </c>
      <c r="BM120" s="143" t="s">
        <v>378</v>
      </c>
    </row>
    <row r="121" spans="2:65" s="1" customFormat="1" ht="6.95" customHeight="1"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33"/>
    </row>
  </sheetData>
  <sheetProtection algorithmName="SHA-512" hashValue="XvTewRJvwleMvSLzdWqbl6DG0VpJdYBXY4rYqDTYQB0PjylJugXUxy0Z/zKTCBw7DGRj5ASsxcJn23McHSdkaw==" saltValue="GMErm7ebZ5kF+GyBfFjLz2qNleuq+RDjGIPu9E72sCpI2Tw0/gmWZCNlugogdvx1Zk5LMCXdwQJh043QyB1FBA==" spinCount="100000" sheet="1" objects="1" scenarios="1" formatColumns="0" formatRows="0" autoFilter="0"/>
  <autoFilter ref="C89:K120" xr:uid="{00000000-0009-0000-0000-000003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111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Rekonstrukce zázemí tělocvičny 2.ZŠ Dobříš - revize 01</v>
      </c>
      <c r="F7" s="326"/>
      <c r="G7" s="326"/>
      <c r="H7" s="326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3"/>
      <c r="E9" s="325" t="s">
        <v>113</v>
      </c>
      <c r="F9" s="327"/>
      <c r="G9" s="327"/>
      <c r="H9" s="327"/>
      <c r="L9" s="33"/>
    </row>
    <row r="10" spans="2:46" s="1" customFormat="1" ht="12" customHeight="1">
      <c r="B10" s="33"/>
      <c r="D10" s="28" t="s">
        <v>114</v>
      </c>
      <c r="L10" s="33"/>
    </row>
    <row r="11" spans="2:46" s="1" customFormat="1" ht="16.5" customHeight="1">
      <c r="B11" s="33"/>
      <c r="E11" s="284" t="s">
        <v>1473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47.25" customHeight="1">
      <c r="B29" s="92"/>
      <c r="E29" s="314" t="s">
        <v>39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ROUND(J91,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ROUND((SUM(BE91:BE125)),  2)</f>
        <v>0</v>
      </c>
      <c r="I35" s="94">
        <v>0.21</v>
      </c>
      <c r="J35" s="84">
        <f>ROUND(((SUM(BE91:BE125))*I35),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ROUND((SUM(BF91:BF125)),  2)</f>
        <v>0</v>
      </c>
      <c r="I36" s="94">
        <v>0.12</v>
      </c>
      <c r="J36" s="84">
        <f>ROUND(((SUM(BF91:BF125))*I36),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ROUND((SUM(BG91:BG125)),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ROUND((SUM(BH91:BH125)),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ROUND((SUM(BI91:BI125)),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Rekonstrukce zázemí tělocvičny 2.ZŠ Dobříš - revize 01</v>
      </c>
      <c r="F50" s="326"/>
      <c r="G50" s="326"/>
      <c r="H50" s="326"/>
      <c r="L50" s="33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3"/>
      <c r="E52" s="325" t="s">
        <v>113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</v>
      </c>
      <c r="L53" s="33"/>
    </row>
    <row r="54" spans="2:47" s="1" customFormat="1" ht="16.5" customHeight="1">
      <c r="B54" s="33"/>
      <c r="E54" s="284" t="str">
        <f>E11</f>
        <v>KAN - Kanalizace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Školní 1974, Dobříš, k.ú. Dobříš, parc.č.st. 2032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Dobříš</v>
      </c>
      <c r="I58" s="28" t="s">
        <v>32</v>
      </c>
      <c r="J58" s="31" t="str">
        <f>E23</f>
        <v>Ing. arch. Jan Zbíral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117</v>
      </c>
      <c r="D61" s="95"/>
      <c r="E61" s="95"/>
      <c r="F61" s="95"/>
      <c r="G61" s="95"/>
      <c r="H61" s="95"/>
      <c r="I61" s="95"/>
      <c r="J61" s="102" t="s">
        <v>118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J91</f>
        <v>0</v>
      </c>
      <c r="L63" s="33"/>
      <c r="AU63" s="18" t="s">
        <v>119</v>
      </c>
    </row>
    <row r="64" spans="2:47" s="8" customFormat="1" ht="24.95" customHeight="1">
      <c r="B64" s="104"/>
      <c r="D64" s="105" t="s">
        <v>1474</v>
      </c>
      <c r="E64" s="106"/>
      <c r="F64" s="106"/>
      <c r="G64" s="106"/>
      <c r="H64" s="106"/>
      <c r="I64" s="106"/>
      <c r="J64" s="107">
        <f>J92</f>
        <v>0</v>
      </c>
      <c r="L64" s="104"/>
    </row>
    <row r="65" spans="2:12" s="9" customFormat="1" ht="19.899999999999999" customHeight="1">
      <c r="B65" s="108"/>
      <c r="D65" s="109" t="s">
        <v>1475</v>
      </c>
      <c r="E65" s="110"/>
      <c r="F65" s="110"/>
      <c r="G65" s="110"/>
      <c r="H65" s="110"/>
      <c r="I65" s="110"/>
      <c r="J65" s="111">
        <f>J93</f>
        <v>0</v>
      </c>
      <c r="L65" s="108"/>
    </row>
    <row r="66" spans="2:12" s="9" customFormat="1" ht="19.899999999999999" customHeight="1">
      <c r="B66" s="108"/>
      <c r="D66" s="109" t="s">
        <v>1412</v>
      </c>
      <c r="E66" s="110"/>
      <c r="F66" s="110"/>
      <c r="G66" s="110"/>
      <c r="H66" s="110"/>
      <c r="I66" s="110"/>
      <c r="J66" s="111">
        <f>J103</f>
        <v>0</v>
      </c>
      <c r="L66" s="108"/>
    </row>
    <row r="67" spans="2:12" s="9" customFormat="1" ht="19.899999999999999" customHeight="1">
      <c r="B67" s="108"/>
      <c r="D67" s="109" t="s">
        <v>1476</v>
      </c>
      <c r="E67" s="110"/>
      <c r="F67" s="110"/>
      <c r="G67" s="110"/>
      <c r="H67" s="110"/>
      <c r="I67" s="110"/>
      <c r="J67" s="111">
        <f>J108</f>
        <v>0</v>
      </c>
      <c r="L67" s="108"/>
    </row>
    <row r="68" spans="2:12" s="8" customFormat="1" ht="24.95" customHeight="1">
      <c r="B68" s="104"/>
      <c r="D68" s="105" t="s">
        <v>1477</v>
      </c>
      <c r="E68" s="106"/>
      <c r="F68" s="106"/>
      <c r="G68" s="106"/>
      <c r="H68" s="106"/>
      <c r="I68" s="106"/>
      <c r="J68" s="107">
        <f>J114</f>
        <v>0</v>
      </c>
      <c r="L68" s="104"/>
    </row>
    <row r="69" spans="2:12" s="8" customFormat="1" ht="24.95" customHeight="1">
      <c r="B69" s="104"/>
      <c r="D69" s="105" t="s">
        <v>1478</v>
      </c>
      <c r="E69" s="106"/>
      <c r="F69" s="106"/>
      <c r="G69" s="106"/>
      <c r="H69" s="106"/>
      <c r="I69" s="106"/>
      <c r="J69" s="107">
        <f>J123</f>
        <v>0</v>
      </c>
      <c r="L69" s="104"/>
    </row>
    <row r="70" spans="2:12" s="1" customFormat="1" ht="21.75" customHeight="1">
      <c r="B70" s="33"/>
      <c r="L70" s="33"/>
    </row>
    <row r="71" spans="2:12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5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5" customHeight="1">
      <c r="B76" s="33"/>
      <c r="C76" s="22" t="s">
        <v>131</v>
      </c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16.5" customHeight="1">
      <c r="B79" s="33"/>
      <c r="E79" s="325" t="str">
        <f>E7</f>
        <v>Rekonstrukce zázemí tělocvičny 2.ZŠ Dobříš - revize 01</v>
      </c>
      <c r="F79" s="326"/>
      <c r="G79" s="326"/>
      <c r="H79" s="326"/>
      <c r="L79" s="33"/>
    </row>
    <row r="80" spans="2:12" ht="12" customHeight="1">
      <c r="B80" s="21"/>
      <c r="C80" s="28" t="s">
        <v>112</v>
      </c>
      <c r="L80" s="21"/>
    </row>
    <row r="81" spans="2:65" s="1" customFormat="1" ht="16.5" customHeight="1">
      <c r="B81" s="33"/>
      <c r="E81" s="325" t="s">
        <v>113</v>
      </c>
      <c r="F81" s="327"/>
      <c r="G81" s="327"/>
      <c r="H81" s="327"/>
      <c r="L81" s="33"/>
    </row>
    <row r="82" spans="2:65" s="1" customFormat="1" ht="12" customHeight="1">
      <c r="B82" s="33"/>
      <c r="C82" s="28" t="s">
        <v>114</v>
      </c>
      <c r="L82" s="33"/>
    </row>
    <row r="83" spans="2:65" s="1" customFormat="1" ht="16.5" customHeight="1">
      <c r="B83" s="33"/>
      <c r="E83" s="284" t="str">
        <f>E11</f>
        <v>KAN - Kanalizace</v>
      </c>
      <c r="F83" s="327"/>
      <c r="G83" s="327"/>
      <c r="H83" s="327"/>
      <c r="L83" s="33"/>
    </row>
    <row r="84" spans="2:65" s="1" customFormat="1" ht="6.95" customHeight="1">
      <c r="B84" s="33"/>
      <c r="L84" s="33"/>
    </row>
    <row r="85" spans="2:65" s="1" customFormat="1" ht="12" customHeight="1">
      <c r="B85" s="33"/>
      <c r="C85" s="28" t="s">
        <v>21</v>
      </c>
      <c r="F85" s="26" t="str">
        <f>F14</f>
        <v>Školní 1974, Dobříš, k.ú. Dobříš, parc.č.st. 2032</v>
      </c>
      <c r="I85" s="28" t="s">
        <v>23</v>
      </c>
      <c r="J85" s="50" t="str">
        <f>IF(J14="","",J14)</f>
        <v>31. 3. 2025</v>
      </c>
      <c r="L85" s="33"/>
    </row>
    <row r="86" spans="2:65" s="1" customFormat="1" ht="6.95" customHeight="1">
      <c r="B86" s="33"/>
      <c r="L86" s="33"/>
    </row>
    <row r="87" spans="2:65" s="1" customFormat="1" ht="15.2" customHeight="1">
      <c r="B87" s="33"/>
      <c r="C87" s="28" t="s">
        <v>25</v>
      </c>
      <c r="F87" s="26" t="str">
        <f>E17</f>
        <v>Město Dobříš</v>
      </c>
      <c r="I87" s="28" t="s">
        <v>32</v>
      </c>
      <c r="J87" s="31" t="str">
        <f>E23</f>
        <v>Ing. arch. Jan Zbíral</v>
      </c>
      <c r="L87" s="33"/>
    </row>
    <row r="88" spans="2:65" s="1" customFormat="1" ht="15.2" customHeight="1">
      <c r="B88" s="33"/>
      <c r="C88" s="28" t="s">
        <v>30</v>
      </c>
      <c r="F88" s="26" t="str">
        <f>IF(E20="","",E20)</f>
        <v>Vyplň údaj</v>
      </c>
      <c r="I88" s="28" t="s">
        <v>36</v>
      </c>
      <c r="J88" s="31" t="str">
        <f>E26</f>
        <v xml:space="preserve"> </v>
      </c>
      <c r="L88" s="33"/>
    </row>
    <row r="89" spans="2:65" s="1" customFormat="1" ht="10.35" customHeight="1">
      <c r="B89" s="33"/>
      <c r="L89" s="33"/>
    </row>
    <row r="90" spans="2:65" s="10" customFormat="1" ht="29.25" customHeight="1">
      <c r="B90" s="112"/>
      <c r="C90" s="113" t="s">
        <v>132</v>
      </c>
      <c r="D90" s="114" t="s">
        <v>59</v>
      </c>
      <c r="E90" s="114" t="s">
        <v>55</v>
      </c>
      <c r="F90" s="114" t="s">
        <v>56</v>
      </c>
      <c r="G90" s="114" t="s">
        <v>133</v>
      </c>
      <c r="H90" s="114" t="s">
        <v>134</v>
      </c>
      <c r="I90" s="114" t="s">
        <v>135</v>
      </c>
      <c r="J90" s="114" t="s">
        <v>118</v>
      </c>
      <c r="K90" s="115" t="s">
        <v>136</v>
      </c>
      <c r="L90" s="112"/>
      <c r="M90" s="57" t="s">
        <v>19</v>
      </c>
      <c r="N90" s="58" t="s">
        <v>44</v>
      </c>
      <c r="O90" s="58" t="s">
        <v>137</v>
      </c>
      <c r="P90" s="58" t="s">
        <v>138</v>
      </c>
      <c r="Q90" s="58" t="s">
        <v>139</v>
      </c>
      <c r="R90" s="58" t="s">
        <v>140</v>
      </c>
      <c r="S90" s="58" t="s">
        <v>141</v>
      </c>
      <c r="T90" s="59" t="s">
        <v>142</v>
      </c>
    </row>
    <row r="91" spans="2:65" s="1" customFormat="1" ht="22.9" customHeight="1">
      <c r="B91" s="33"/>
      <c r="C91" s="62" t="s">
        <v>143</v>
      </c>
      <c r="J91" s="116">
        <f>BK91</f>
        <v>0</v>
      </c>
      <c r="L91" s="33"/>
      <c r="M91" s="60"/>
      <c r="N91" s="51"/>
      <c r="O91" s="51"/>
      <c r="P91" s="117">
        <f>P92+P114+P123</f>
        <v>0</v>
      </c>
      <c r="Q91" s="51"/>
      <c r="R91" s="117">
        <f>R92+R114+R123</f>
        <v>0</v>
      </c>
      <c r="S91" s="51"/>
      <c r="T91" s="118">
        <f>T92+T114+T123</f>
        <v>0</v>
      </c>
      <c r="AT91" s="18" t="s">
        <v>73</v>
      </c>
      <c r="AU91" s="18" t="s">
        <v>119</v>
      </c>
      <c r="BK91" s="119">
        <f>BK92+BK114+BK123</f>
        <v>0</v>
      </c>
    </row>
    <row r="92" spans="2:65" s="11" customFormat="1" ht="25.9" customHeight="1">
      <c r="B92" s="120"/>
      <c r="D92" s="121" t="s">
        <v>73</v>
      </c>
      <c r="E92" s="122" t="s">
        <v>81</v>
      </c>
      <c r="F92" s="122" t="s">
        <v>96</v>
      </c>
      <c r="I92" s="123"/>
      <c r="J92" s="124">
        <f>BK92</f>
        <v>0</v>
      </c>
      <c r="L92" s="120"/>
      <c r="M92" s="125"/>
      <c r="P92" s="126">
        <f>P93+P103+P108</f>
        <v>0</v>
      </c>
      <c r="R92" s="126">
        <f>R93+R103+R108</f>
        <v>0</v>
      </c>
      <c r="T92" s="127">
        <f>T93+T103+T108</f>
        <v>0</v>
      </c>
      <c r="AR92" s="121" t="s">
        <v>81</v>
      </c>
      <c r="AT92" s="128" t="s">
        <v>73</v>
      </c>
      <c r="AU92" s="128" t="s">
        <v>74</v>
      </c>
      <c r="AY92" s="121" t="s">
        <v>146</v>
      </c>
      <c r="BK92" s="129">
        <f>BK93+BK103+BK108</f>
        <v>0</v>
      </c>
    </row>
    <row r="93" spans="2:65" s="11" customFormat="1" ht="22.9" customHeight="1">
      <c r="B93" s="120"/>
      <c r="D93" s="121" t="s">
        <v>73</v>
      </c>
      <c r="E93" s="130" t="s">
        <v>1415</v>
      </c>
      <c r="F93" s="130" t="s">
        <v>1479</v>
      </c>
      <c r="I93" s="123"/>
      <c r="J93" s="131">
        <f>BK93</f>
        <v>0</v>
      </c>
      <c r="L93" s="120"/>
      <c r="M93" s="125"/>
      <c r="P93" s="126">
        <f>SUM(P94:P102)</f>
        <v>0</v>
      </c>
      <c r="R93" s="126">
        <f>SUM(R94:R102)</f>
        <v>0</v>
      </c>
      <c r="T93" s="127">
        <f>SUM(T94:T102)</f>
        <v>0</v>
      </c>
      <c r="AR93" s="121" t="s">
        <v>81</v>
      </c>
      <c r="AT93" s="128" t="s">
        <v>73</v>
      </c>
      <c r="AU93" s="128" t="s">
        <v>81</v>
      </c>
      <c r="AY93" s="121" t="s">
        <v>146</v>
      </c>
      <c r="BK93" s="129">
        <f>SUM(BK94:BK102)</f>
        <v>0</v>
      </c>
    </row>
    <row r="94" spans="2:65" s="1" customFormat="1" ht="16.5" customHeight="1">
      <c r="B94" s="33"/>
      <c r="C94" s="132" t="s">
        <v>81</v>
      </c>
      <c r="D94" s="132" t="s">
        <v>148</v>
      </c>
      <c r="E94" s="133" t="s">
        <v>1417</v>
      </c>
      <c r="F94" s="134" t="s">
        <v>1480</v>
      </c>
      <c r="G94" s="135" t="s">
        <v>229</v>
      </c>
      <c r="H94" s="136">
        <v>8</v>
      </c>
      <c r="I94" s="137"/>
      <c r="J94" s="138">
        <f t="shared" ref="J94:J102" si="0">ROUND(I94*H94,2)</f>
        <v>0</v>
      </c>
      <c r="K94" s="134" t="s">
        <v>19</v>
      </c>
      <c r="L94" s="33"/>
      <c r="M94" s="139" t="s">
        <v>19</v>
      </c>
      <c r="N94" s="140" t="s">
        <v>45</v>
      </c>
      <c r="P94" s="141">
        <f t="shared" ref="P94:P102" si="1">O94*H94</f>
        <v>0</v>
      </c>
      <c r="Q94" s="141">
        <v>0</v>
      </c>
      <c r="R94" s="141">
        <f t="shared" ref="R94:R102" si="2">Q94*H94</f>
        <v>0</v>
      </c>
      <c r="S94" s="141">
        <v>0</v>
      </c>
      <c r="T94" s="142">
        <f t="shared" ref="T94:T102" si="3">S94*H94</f>
        <v>0</v>
      </c>
      <c r="AR94" s="143" t="s">
        <v>153</v>
      </c>
      <c r="AT94" s="143" t="s">
        <v>148</v>
      </c>
      <c r="AU94" s="143" t="s">
        <v>83</v>
      </c>
      <c r="AY94" s="18" t="s">
        <v>146</v>
      </c>
      <c r="BE94" s="144">
        <f t="shared" ref="BE94:BE102" si="4">IF(N94="základní",J94,0)</f>
        <v>0</v>
      </c>
      <c r="BF94" s="144">
        <f t="shared" ref="BF94:BF102" si="5">IF(N94="snížená",J94,0)</f>
        <v>0</v>
      </c>
      <c r="BG94" s="144">
        <f t="shared" ref="BG94:BG102" si="6">IF(N94="zákl. přenesená",J94,0)</f>
        <v>0</v>
      </c>
      <c r="BH94" s="144">
        <f t="shared" ref="BH94:BH102" si="7">IF(N94="sníž. přenesená",J94,0)</f>
        <v>0</v>
      </c>
      <c r="BI94" s="144">
        <f t="shared" ref="BI94:BI102" si="8">IF(N94="nulová",J94,0)</f>
        <v>0</v>
      </c>
      <c r="BJ94" s="18" t="s">
        <v>81</v>
      </c>
      <c r="BK94" s="144">
        <f t="shared" ref="BK94:BK102" si="9">ROUND(I94*H94,2)</f>
        <v>0</v>
      </c>
      <c r="BL94" s="18" t="s">
        <v>153</v>
      </c>
      <c r="BM94" s="143" t="s">
        <v>83</v>
      </c>
    </row>
    <row r="95" spans="2:65" s="1" customFormat="1" ht="16.5" customHeight="1">
      <c r="B95" s="33"/>
      <c r="C95" s="132" t="s">
        <v>83</v>
      </c>
      <c r="D95" s="132" t="s">
        <v>148</v>
      </c>
      <c r="E95" s="133" t="s">
        <v>1419</v>
      </c>
      <c r="F95" s="134" t="s">
        <v>1481</v>
      </c>
      <c r="G95" s="135" t="s">
        <v>229</v>
      </c>
      <c r="H95" s="136">
        <v>9</v>
      </c>
      <c r="I95" s="137"/>
      <c r="J95" s="138">
        <f t="shared" si="0"/>
        <v>0</v>
      </c>
      <c r="K95" s="134" t="s">
        <v>19</v>
      </c>
      <c r="L95" s="33"/>
      <c r="M95" s="139" t="s">
        <v>19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153</v>
      </c>
      <c r="AT95" s="143" t="s">
        <v>148</v>
      </c>
      <c r="AU95" s="143" t="s">
        <v>83</v>
      </c>
      <c r="AY95" s="18" t="s">
        <v>146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81</v>
      </c>
      <c r="BK95" s="144">
        <f t="shared" si="9"/>
        <v>0</v>
      </c>
      <c r="BL95" s="18" t="s">
        <v>153</v>
      </c>
      <c r="BM95" s="143" t="s">
        <v>153</v>
      </c>
    </row>
    <row r="96" spans="2:65" s="1" customFormat="1" ht="16.5" customHeight="1">
      <c r="B96" s="33"/>
      <c r="C96" s="132" t="s">
        <v>167</v>
      </c>
      <c r="D96" s="132" t="s">
        <v>148</v>
      </c>
      <c r="E96" s="133" t="s">
        <v>1421</v>
      </c>
      <c r="F96" s="134" t="s">
        <v>1482</v>
      </c>
      <c r="G96" s="135" t="s">
        <v>229</v>
      </c>
      <c r="H96" s="136">
        <v>7</v>
      </c>
      <c r="I96" s="137"/>
      <c r="J96" s="138">
        <f t="shared" si="0"/>
        <v>0</v>
      </c>
      <c r="K96" s="134" t="s">
        <v>19</v>
      </c>
      <c r="L96" s="33"/>
      <c r="M96" s="139" t="s">
        <v>19</v>
      </c>
      <c r="N96" s="140" t="s">
        <v>45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153</v>
      </c>
      <c r="AT96" s="143" t="s">
        <v>148</v>
      </c>
      <c r="AU96" s="143" t="s">
        <v>83</v>
      </c>
      <c r="AY96" s="18" t="s">
        <v>146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81</v>
      </c>
      <c r="BK96" s="144">
        <f t="shared" si="9"/>
        <v>0</v>
      </c>
      <c r="BL96" s="18" t="s">
        <v>153</v>
      </c>
      <c r="BM96" s="143" t="s">
        <v>272</v>
      </c>
    </row>
    <row r="97" spans="2:65" s="1" customFormat="1" ht="16.5" customHeight="1">
      <c r="B97" s="33"/>
      <c r="C97" s="132" t="s">
        <v>153</v>
      </c>
      <c r="D97" s="132" t="s">
        <v>148</v>
      </c>
      <c r="E97" s="133" t="s">
        <v>1423</v>
      </c>
      <c r="F97" s="134" t="s">
        <v>1483</v>
      </c>
      <c r="G97" s="135" t="s">
        <v>229</v>
      </c>
      <c r="H97" s="136">
        <v>10</v>
      </c>
      <c r="I97" s="137"/>
      <c r="J97" s="138">
        <f t="shared" si="0"/>
        <v>0</v>
      </c>
      <c r="K97" s="134" t="s">
        <v>19</v>
      </c>
      <c r="L97" s="33"/>
      <c r="M97" s="139" t="s">
        <v>19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153</v>
      </c>
      <c r="AT97" s="143" t="s">
        <v>148</v>
      </c>
      <c r="AU97" s="143" t="s">
        <v>83</v>
      </c>
      <c r="AY97" s="18" t="s">
        <v>146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81</v>
      </c>
      <c r="BK97" s="144">
        <f t="shared" si="9"/>
        <v>0</v>
      </c>
      <c r="BL97" s="18" t="s">
        <v>153</v>
      </c>
      <c r="BM97" s="143" t="s">
        <v>184</v>
      </c>
    </row>
    <row r="98" spans="2:65" s="1" customFormat="1" ht="16.5" customHeight="1">
      <c r="B98" s="33"/>
      <c r="C98" s="132" t="s">
        <v>615</v>
      </c>
      <c r="D98" s="132" t="s">
        <v>148</v>
      </c>
      <c r="E98" s="133" t="s">
        <v>1425</v>
      </c>
      <c r="F98" s="134" t="s">
        <v>1484</v>
      </c>
      <c r="G98" s="135" t="s">
        <v>229</v>
      </c>
      <c r="H98" s="136">
        <v>21</v>
      </c>
      <c r="I98" s="137"/>
      <c r="J98" s="138">
        <f t="shared" si="0"/>
        <v>0</v>
      </c>
      <c r="K98" s="134" t="s">
        <v>19</v>
      </c>
      <c r="L98" s="33"/>
      <c r="M98" s="139" t="s">
        <v>19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153</v>
      </c>
      <c r="AT98" s="143" t="s">
        <v>148</v>
      </c>
      <c r="AU98" s="143" t="s">
        <v>83</v>
      </c>
      <c r="AY98" s="18" t="s">
        <v>146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81</v>
      </c>
      <c r="BK98" s="144">
        <f t="shared" si="9"/>
        <v>0</v>
      </c>
      <c r="BL98" s="18" t="s">
        <v>153</v>
      </c>
      <c r="BM98" s="143" t="s">
        <v>200</v>
      </c>
    </row>
    <row r="99" spans="2:65" s="1" customFormat="1" ht="16.5" customHeight="1">
      <c r="B99" s="33"/>
      <c r="C99" s="132" t="s">
        <v>272</v>
      </c>
      <c r="D99" s="132" t="s">
        <v>148</v>
      </c>
      <c r="E99" s="133" t="s">
        <v>1485</v>
      </c>
      <c r="F99" s="134" t="s">
        <v>1486</v>
      </c>
      <c r="G99" s="135" t="s">
        <v>229</v>
      </c>
      <c r="H99" s="136">
        <v>12</v>
      </c>
      <c r="I99" s="137"/>
      <c r="J99" s="138">
        <f t="shared" si="0"/>
        <v>0</v>
      </c>
      <c r="K99" s="134" t="s">
        <v>19</v>
      </c>
      <c r="L99" s="33"/>
      <c r="M99" s="139" t="s">
        <v>19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153</v>
      </c>
      <c r="AT99" s="143" t="s">
        <v>148</v>
      </c>
      <c r="AU99" s="143" t="s">
        <v>83</v>
      </c>
      <c r="AY99" s="18" t="s">
        <v>146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81</v>
      </c>
      <c r="BK99" s="144">
        <f t="shared" si="9"/>
        <v>0</v>
      </c>
      <c r="BL99" s="18" t="s">
        <v>153</v>
      </c>
      <c r="BM99" s="143" t="s">
        <v>8</v>
      </c>
    </row>
    <row r="100" spans="2:65" s="1" customFormat="1" ht="16.5" customHeight="1">
      <c r="B100" s="33"/>
      <c r="C100" s="132" t="s">
        <v>278</v>
      </c>
      <c r="D100" s="132" t="s">
        <v>148</v>
      </c>
      <c r="E100" s="133" t="s">
        <v>1487</v>
      </c>
      <c r="F100" s="134" t="s">
        <v>1488</v>
      </c>
      <c r="G100" s="135" t="s">
        <v>229</v>
      </c>
      <c r="H100" s="136">
        <v>11</v>
      </c>
      <c r="I100" s="137"/>
      <c r="J100" s="138">
        <f t="shared" si="0"/>
        <v>0</v>
      </c>
      <c r="K100" s="134" t="s">
        <v>19</v>
      </c>
      <c r="L100" s="33"/>
      <c r="M100" s="139" t="s">
        <v>19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153</v>
      </c>
      <c r="AT100" s="143" t="s">
        <v>148</v>
      </c>
      <c r="AU100" s="143" t="s">
        <v>83</v>
      </c>
      <c r="AY100" s="18" t="s">
        <v>146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81</v>
      </c>
      <c r="BK100" s="144">
        <f t="shared" si="9"/>
        <v>0</v>
      </c>
      <c r="BL100" s="18" t="s">
        <v>153</v>
      </c>
      <c r="BM100" s="143" t="s">
        <v>239</v>
      </c>
    </row>
    <row r="101" spans="2:65" s="1" customFormat="1" ht="16.5" customHeight="1">
      <c r="B101" s="33"/>
      <c r="C101" s="132" t="s">
        <v>184</v>
      </c>
      <c r="D101" s="132" t="s">
        <v>148</v>
      </c>
      <c r="E101" s="133" t="s">
        <v>1489</v>
      </c>
      <c r="F101" s="134" t="s">
        <v>1490</v>
      </c>
      <c r="G101" s="135" t="s">
        <v>229</v>
      </c>
      <c r="H101" s="136">
        <v>21</v>
      </c>
      <c r="I101" s="137"/>
      <c r="J101" s="138">
        <f t="shared" si="0"/>
        <v>0</v>
      </c>
      <c r="K101" s="134" t="s">
        <v>19</v>
      </c>
      <c r="L101" s="33"/>
      <c r="M101" s="139" t="s">
        <v>19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153</v>
      </c>
      <c r="AT101" s="143" t="s">
        <v>148</v>
      </c>
      <c r="AU101" s="143" t="s">
        <v>83</v>
      </c>
      <c r="AY101" s="18" t="s">
        <v>146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81</v>
      </c>
      <c r="BK101" s="144">
        <f t="shared" si="9"/>
        <v>0</v>
      </c>
      <c r="BL101" s="18" t="s">
        <v>153</v>
      </c>
      <c r="BM101" s="143" t="s">
        <v>258</v>
      </c>
    </row>
    <row r="102" spans="2:65" s="1" customFormat="1" ht="16.5" customHeight="1">
      <c r="B102" s="33"/>
      <c r="C102" s="132" t="s">
        <v>182</v>
      </c>
      <c r="D102" s="132" t="s">
        <v>148</v>
      </c>
      <c r="E102" s="133" t="s">
        <v>1491</v>
      </c>
      <c r="F102" s="134" t="s">
        <v>1492</v>
      </c>
      <c r="G102" s="135" t="s">
        <v>1427</v>
      </c>
      <c r="H102" s="136">
        <v>22</v>
      </c>
      <c r="I102" s="137"/>
      <c r="J102" s="138">
        <f t="shared" si="0"/>
        <v>0</v>
      </c>
      <c r="K102" s="134" t="s">
        <v>19</v>
      </c>
      <c r="L102" s="33"/>
      <c r="M102" s="139" t="s">
        <v>19</v>
      </c>
      <c r="N102" s="140" t="s">
        <v>45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153</v>
      </c>
      <c r="AT102" s="143" t="s">
        <v>148</v>
      </c>
      <c r="AU102" s="143" t="s">
        <v>83</v>
      </c>
      <c r="AY102" s="18" t="s">
        <v>146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81</v>
      </c>
      <c r="BK102" s="144">
        <f t="shared" si="9"/>
        <v>0</v>
      </c>
      <c r="BL102" s="18" t="s">
        <v>153</v>
      </c>
      <c r="BM102" s="143" t="s">
        <v>293</v>
      </c>
    </row>
    <row r="103" spans="2:65" s="11" customFormat="1" ht="22.9" customHeight="1">
      <c r="B103" s="120"/>
      <c r="D103" s="121" t="s">
        <v>73</v>
      </c>
      <c r="E103" s="130" t="s">
        <v>1428</v>
      </c>
      <c r="F103" s="130" t="s">
        <v>1429</v>
      </c>
      <c r="I103" s="123"/>
      <c r="J103" s="131">
        <f>BK103</f>
        <v>0</v>
      </c>
      <c r="L103" s="120"/>
      <c r="M103" s="125"/>
      <c r="P103" s="126">
        <f>SUM(P104:P107)</f>
        <v>0</v>
      </c>
      <c r="R103" s="126">
        <f>SUM(R104:R107)</f>
        <v>0</v>
      </c>
      <c r="T103" s="127">
        <f>SUM(T104:T107)</f>
        <v>0</v>
      </c>
      <c r="AR103" s="121" t="s">
        <v>81</v>
      </c>
      <c r="AT103" s="128" t="s">
        <v>73</v>
      </c>
      <c r="AU103" s="128" t="s">
        <v>81</v>
      </c>
      <c r="AY103" s="121" t="s">
        <v>146</v>
      </c>
      <c r="BK103" s="129">
        <f>SUM(BK104:BK107)</f>
        <v>0</v>
      </c>
    </row>
    <row r="104" spans="2:65" s="1" customFormat="1" ht="21.75" customHeight="1">
      <c r="B104" s="33"/>
      <c r="C104" s="132" t="s">
        <v>200</v>
      </c>
      <c r="D104" s="132" t="s">
        <v>148</v>
      </c>
      <c r="E104" s="133" t="s">
        <v>1430</v>
      </c>
      <c r="F104" s="134" t="s">
        <v>1493</v>
      </c>
      <c r="G104" s="135" t="s">
        <v>1427</v>
      </c>
      <c r="H104" s="136">
        <v>1</v>
      </c>
      <c r="I104" s="137"/>
      <c r="J104" s="138">
        <f>ROUND(I104*H104,2)</f>
        <v>0</v>
      </c>
      <c r="K104" s="134" t="s">
        <v>19</v>
      </c>
      <c r="L104" s="33"/>
      <c r="M104" s="139" t="s">
        <v>19</v>
      </c>
      <c r="N104" s="140" t="s">
        <v>45</v>
      </c>
      <c r="P104" s="141">
        <f>O104*H104</f>
        <v>0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143" t="s">
        <v>153</v>
      </c>
      <c r="AT104" s="143" t="s">
        <v>148</v>
      </c>
      <c r="AU104" s="143" t="s">
        <v>83</v>
      </c>
      <c r="AY104" s="18" t="s">
        <v>146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81</v>
      </c>
      <c r="BK104" s="144">
        <f>ROUND(I104*H104,2)</f>
        <v>0</v>
      </c>
      <c r="BL104" s="18" t="s">
        <v>153</v>
      </c>
      <c r="BM104" s="143" t="s">
        <v>308</v>
      </c>
    </row>
    <row r="105" spans="2:65" s="1" customFormat="1" ht="16.5" customHeight="1">
      <c r="B105" s="33"/>
      <c r="C105" s="132" t="s">
        <v>207</v>
      </c>
      <c r="D105" s="132" t="s">
        <v>148</v>
      </c>
      <c r="E105" s="133" t="s">
        <v>1432</v>
      </c>
      <c r="F105" s="134" t="s">
        <v>1494</v>
      </c>
      <c r="G105" s="135" t="s">
        <v>1427</v>
      </c>
      <c r="H105" s="136">
        <v>5</v>
      </c>
      <c r="I105" s="137"/>
      <c r="J105" s="138">
        <f>ROUND(I105*H105,2)</f>
        <v>0</v>
      </c>
      <c r="K105" s="134" t="s">
        <v>19</v>
      </c>
      <c r="L105" s="33"/>
      <c r="M105" s="139" t="s">
        <v>19</v>
      </c>
      <c r="N105" s="140" t="s">
        <v>45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153</v>
      </c>
      <c r="AT105" s="143" t="s">
        <v>148</v>
      </c>
      <c r="AU105" s="143" t="s">
        <v>83</v>
      </c>
      <c r="AY105" s="18" t="s">
        <v>146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81</v>
      </c>
      <c r="BK105" s="144">
        <f>ROUND(I105*H105,2)</f>
        <v>0</v>
      </c>
      <c r="BL105" s="18" t="s">
        <v>153</v>
      </c>
      <c r="BM105" s="143" t="s">
        <v>329</v>
      </c>
    </row>
    <row r="106" spans="2:65" s="1" customFormat="1" ht="21.75" customHeight="1">
      <c r="B106" s="33"/>
      <c r="C106" s="132" t="s">
        <v>8</v>
      </c>
      <c r="D106" s="132" t="s">
        <v>148</v>
      </c>
      <c r="E106" s="133" t="s">
        <v>1434</v>
      </c>
      <c r="F106" s="134" t="s">
        <v>1495</v>
      </c>
      <c r="G106" s="135" t="s">
        <v>1427</v>
      </c>
      <c r="H106" s="136">
        <v>3</v>
      </c>
      <c r="I106" s="137"/>
      <c r="J106" s="138">
        <f>ROUND(I106*H106,2)</f>
        <v>0</v>
      </c>
      <c r="K106" s="134" t="s">
        <v>19</v>
      </c>
      <c r="L106" s="33"/>
      <c r="M106" s="139" t="s">
        <v>19</v>
      </c>
      <c r="N106" s="140" t="s">
        <v>45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153</v>
      </c>
      <c r="AT106" s="143" t="s">
        <v>148</v>
      </c>
      <c r="AU106" s="143" t="s">
        <v>83</v>
      </c>
      <c r="AY106" s="18" t="s">
        <v>146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81</v>
      </c>
      <c r="BK106" s="144">
        <f>ROUND(I106*H106,2)</f>
        <v>0</v>
      </c>
      <c r="BL106" s="18" t="s">
        <v>153</v>
      </c>
      <c r="BM106" s="143" t="s">
        <v>371</v>
      </c>
    </row>
    <row r="107" spans="2:65" s="1" customFormat="1" ht="21.75" customHeight="1">
      <c r="B107" s="33"/>
      <c r="C107" s="132" t="s">
        <v>226</v>
      </c>
      <c r="D107" s="132" t="s">
        <v>148</v>
      </c>
      <c r="E107" s="133" t="s">
        <v>1436</v>
      </c>
      <c r="F107" s="134" t="s">
        <v>1496</v>
      </c>
      <c r="G107" s="135" t="s">
        <v>1427</v>
      </c>
      <c r="H107" s="136">
        <v>1</v>
      </c>
      <c r="I107" s="137"/>
      <c r="J107" s="138">
        <f>ROUND(I107*H107,2)</f>
        <v>0</v>
      </c>
      <c r="K107" s="134" t="s">
        <v>19</v>
      </c>
      <c r="L107" s="33"/>
      <c r="M107" s="139" t="s">
        <v>19</v>
      </c>
      <c r="N107" s="140" t="s">
        <v>45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153</v>
      </c>
      <c r="AT107" s="143" t="s">
        <v>148</v>
      </c>
      <c r="AU107" s="143" t="s">
        <v>83</v>
      </c>
      <c r="AY107" s="18" t="s">
        <v>146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81</v>
      </c>
      <c r="BK107" s="144">
        <f>ROUND(I107*H107,2)</f>
        <v>0</v>
      </c>
      <c r="BL107" s="18" t="s">
        <v>153</v>
      </c>
      <c r="BM107" s="143" t="s">
        <v>390</v>
      </c>
    </row>
    <row r="108" spans="2:65" s="11" customFormat="1" ht="22.9" customHeight="1">
      <c r="B108" s="120"/>
      <c r="D108" s="121" t="s">
        <v>73</v>
      </c>
      <c r="E108" s="130" t="s">
        <v>1497</v>
      </c>
      <c r="F108" s="130" t="s">
        <v>1457</v>
      </c>
      <c r="I108" s="123"/>
      <c r="J108" s="131">
        <f>BK108</f>
        <v>0</v>
      </c>
      <c r="L108" s="120"/>
      <c r="M108" s="125"/>
      <c r="P108" s="126">
        <f>SUM(P109:P113)</f>
        <v>0</v>
      </c>
      <c r="R108" s="126">
        <f>SUM(R109:R113)</f>
        <v>0</v>
      </c>
      <c r="T108" s="127">
        <f>SUM(T109:T113)</f>
        <v>0</v>
      </c>
      <c r="AR108" s="121" t="s">
        <v>81</v>
      </c>
      <c r="AT108" s="128" t="s">
        <v>73</v>
      </c>
      <c r="AU108" s="128" t="s">
        <v>81</v>
      </c>
      <c r="AY108" s="121" t="s">
        <v>146</v>
      </c>
      <c r="BK108" s="129">
        <f>SUM(BK109:BK113)</f>
        <v>0</v>
      </c>
    </row>
    <row r="109" spans="2:65" s="1" customFormat="1" ht="16.5" customHeight="1">
      <c r="B109" s="33"/>
      <c r="C109" s="132" t="s">
        <v>239</v>
      </c>
      <c r="D109" s="132" t="s">
        <v>148</v>
      </c>
      <c r="E109" s="133" t="s">
        <v>1498</v>
      </c>
      <c r="F109" s="134" t="s">
        <v>1499</v>
      </c>
      <c r="G109" s="135" t="s">
        <v>229</v>
      </c>
      <c r="H109" s="136">
        <v>90</v>
      </c>
      <c r="I109" s="137"/>
      <c r="J109" s="138">
        <f>ROUND(I109*H109,2)</f>
        <v>0</v>
      </c>
      <c r="K109" s="134" t="s">
        <v>19</v>
      </c>
      <c r="L109" s="33"/>
      <c r="M109" s="139" t="s">
        <v>19</v>
      </c>
      <c r="N109" s="140" t="s">
        <v>45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153</v>
      </c>
      <c r="AT109" s="143" t="s">
        <v>148</v>
      </c>
      <c r="AU109" s="143" t="s">
        <v>83</v>
      </c>
      <c r="AY109" s="18" t="s">
        <v>146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81</v>
      </c>
      <c r="BK109" s="144">
        <f>ROUND(I109*H109,2)</f>
        <v>0</v>
      </c>
      <c r="BL109" s="18" t="s">
        <v>153</v>
      </c>
      <c r="BM109" s="143" t="s">
        <v>402</v>
      </c>
    </row>
    <row r="110" spans="2:65" s="1" customFormat="1" ht="16.5" customHeight="1">
      <c r="B110" s="33"/>
      <c r="C110" s="132" t="s">
        <v>247</v>
      </c>
      <c r="D110" s="132" t="s">
        <v>148</v>
      </c>
      <c r="E110" s="133" t="s">
        <v>1500</v>
      </c>
      <c r="F110" s="134" t="s">
        <v>887</v>
      </c>
      <c r="G110" s="135" t="s">
        <v>1427</v>
      </c>
      <c r="H110" s="136">
        <v>1</v>
      </c>
      <c r="I110" s="137"/>
      <c r="J110" s="138">
        <f>ROUND(I110*H110,2)</f>
        <v>0</v>
      </c>
      <c r="K110" s="134" t="s">
        <v>19</v>
      </c>
      <c r="L110" s="33"/>
      <c r="M110" s="139" t="s">
        <v>19</v>
      </c>
      <c r="N110" s="140" t="s">
        <v>45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153</v>
      </c>
      <c r="AT110" s="143" t="s">
        <v>148</v>
      </c>
      <c r="AU110" s="143" t="s">
        <v>83</v>
      </c>
      <c r="AY110" s="18" t="s">
        <v>146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81</v>
      </c>
      <c r="BK110" s="144">
        <f>ROUND(I110*H110,2)</f>
        <v>0</v>
      </c>
      <c r="BL110" s="18" t="s">
        <v>153</v>
      </c>
      <c r="BM110" s="143" t="s">
        <v>412</v>
      </c>
    </row>
    <row r="111" spans="2:65" s="1" customFormat="1" ht="16.5" customHeight="1">
      <c r="B111" s="33"/>
      <c r="C111" s="132" t="s">
        <v>258</v>
      </c>
      <c r="D111" s="132" t="s">
        <v>148</v>
      </c>
      <c r="E111" s="133" t="s">
        <v>1501</v>
      </c>
      <c r="F111" s="134" t="s">
        <v>1465</v>
      </c>
      <c r="G111" s="135" t="s">
        <v>1427</v>
      </c>
      <c r="H111" s="136">
        <v>1</v>
      </c>
      <c r="I111" s="137"/>
      <c r="J111" s="138">
        <f>ROUND(I111*H111,2)</f>
        <v>0</v>
      </c>
      <c r="K111" s="134" t="s">
        <v>19</v>
      </c>
      <c r="L111" s="33"/>
      <c r="M111" s="139" t="s">
        <v>19</v>
      </c>
      <c r="N111" s="140" t="s">
        <v>45</v>
      </c>
      <c r="P111" s="141">
        <f>O111*H111</f>
        <v>0</v>
      </c>
      <c r="Q111" s="141">
        <v>0</v>
      </c>
      <c r="R111" s="141">
        <f>Q111*H111</f>
        <v>0</v>
      </c>
      <c r="S111" s="141">
        <v>0</v>
      </c>
      <c r="T111" s="142">
        <f>S111*H111</f>
        <v>0</v>
      </c>
      <c r="AR111" s="143" t="s">
        <v>153</v>
      </c>
      <c r="AT111" s="143" t="s">
        <v>148</v>
      </c>
      <c r="AU111" s="143" t="s">
        <v>83</v>
      </c>
      <c r="AY111" s="18" t="s">
        <v>146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81</v>
      </c>
      <c r="BK111" s="144">
        <f>ROUND(I111*H111,2)</f>
        <v>0</v>
      </c>
      <c r="BL111" s="18" t="s">
        <v>153</v>
      </c>
      <c r="BM111" s="143" t="s">
        <v>430</v>
      </c>
    </row>
    <row r="112" spans="2:65" s="1" customFormat="1" ht="16.5" customHeight="1">
      <c r="B112" s="33"/>
      <c r="C112" s="132" t="s">
        <v>287</v>
      </c>
      <c r="D112" s="132" t="s">
        <v>148</v>
      </c>
      <c r="E112" s="133" t="s">
        <v>1502</v>
      </c>
      <c r="F112" s="134" t="s">
        <v>1503</v>
      </c>
      <c r="G112" s="135" t="s">
        <v>1427</v>
      </c>
      <c r="H112" s="136">
        <v>1</v>
      </c>
      <c r="I112" s="137"/>
      <c r="J112" s="138">
        <f>ROUND(I112*H112,2)</f>
        <v>0</v>
      </c>
      <c r="K112" s="134" t="s">
        <v>19</v>
      </c>
      <c r="L112" s="33"/>
      <c r="M112" s="139" t="s">
        <v>19</v>
      </c>
      <c r="N112" s="140" t="s">
        <v>45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153</v>
      </c>
      <c r="AT112" s="143" t="s">
        <v>148</v>
      </c>
      <c r="AU112" s="143" t="s">
        <v>83</v>
      </c>
      <c r="AY112" s="18" t="s">
        <v>146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81</v>
      </c>
      <c r="BK112" s="144">
        <f>ROUND(I112*H112,2)</f>
        <v>0</v>
      </c>
      <c r="BL112" s="18" t="s">
        <v>153</v>
      </c>
      <c r="BM112" s="143" t="s">
        <v>450</v>
      </c>
    </row>
    <row r="113" spans="2:65" s="1" customFormat="1" ht="16.5" customHeight="1">
      <c r="B113" s="33"/>
      <c r="C113" s="132" t="s">
        <v>293</v>
      </c>
      <c r="D113" s="132" t="s">
        <v>148</v>
      </c>
      <c r="E113" s="133" t="s">
        <v>1504</v>
      </c>
      <c r="F113" s="134" t="s">
        <v>1505</v>
      </c>
      <c r="G113" s="135" t="s">
        <v>1427</v>
      </c>
      <c r="H113" s="136">
        <v>1</v>
      </c>
      <c r="I113" s="137"/>
      <c r="J113" s="138">
        <f>ROUND(I113*H113,2)</f>
        <v>0</v>
      </c>
      <c r="K113" s="134" t="s">
        <v>19</v>
      </c>
      <c r="L113" s="33"/>
      <c r="M113" s="139" t="s">
        <v>19</v>
      </c>
      <c r="N113" s="140" t="s">
        <v>45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153</v>
      </c>
      <c r="AT113" s="143" t="s">
        <v>148</v>
      </c>
      <c r="AU113" s="143" t="s">
        <v>83</v>
      </c>
      <c r="AY113" s="18" t="s">
        <v>146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81</v>
      </c>
      <c r="BK113" s="144">
        <f>ROUND(I113*H113,2)</f>
        <v>0</v>
      </c>
      <c r="BL113" s="18" t="s">
        <v>153</v>
      </c>
      <c r="BM113" s="143" t="s">
        <v>464</v>
      </c>
    </row>
    <row r="114" spans="2:65" s="11" customFormat="1" ht="25.9" customHeight="1">
      <c r="B114" s="120"/>
      <c r="D114" s="121" t="s">
        <v>73</v>
      </c>
      <c r="E114" s="122" t="s">
        <v>83</v>
      </c>
      <c r="F114" s="122" t="s">
        <v>1506</v>
      </c>
      <c r="I114" s="123"/>
      <c r="J114" s="124">
        <f>BK114</f>
        <v>0</v>
      </c>
      <c r="L114" s="120"/>
      <c r="M114" s="125"/>
      <c r="P114" s="126">
        <f>SUM(P115:P122)</f>
        <v>0</v>
      </c>
      <c r="R114" s="126">
        <f>SUM(R115:R122)</f>
        <v>0</v>
      </c>
      <c r="T114" s="127">
        <f>SUM(T115:T122)</f>
        <v>0</v>
      </c>
      <c r="AR114" s="121" t="s">
        <v>81</v>
      </c>
      <c r="AT114" s="128" t="s">
        <v>73</v>
      </c>
      <c r="AU114" s="128" t="s">
        <v>74</v>
      </c>
      <c r="AY114" s="121" t="s">
        <v>146</v>
      </c>
      <c r="BK114" s="129">
        <f>SUM(BK115:BK122)</f>
        <v>0</v>
      </c>
    </row>
    <row r="115" spans="2:65" s="1" customFormat="1" ht="33" customHeight="1">
      <c r="B115" s="33"/>
      <c r="C115" s="132" t="s">
        <v>300</v>
      </c>
      <c r="D115" s="132" t="s">
        <v>148</v>
      </c>
      <c r="E115" s="133" t="s">
        <v>1468</v>
      </c>
      <c r="F115" s="134" t="s">
        <v>1507</v>
      </c>
      <c r="G115" s="135" t="s">
        <v>303</v>
      </c>
      <c r="H115" s="136">
        <v>5</v>
      </c>
      <c r="I115" s="137"/>
      <c r="J115" s="138">
        <f t="shared" ref="J115:J122" si="10">ROUND(I115*H115,2)</f>
        <v>0</v>
      </c>
      <c r="K115" s="134" t="s">
        <v>19</v>
      </c>
      <c r="L115" s="33"/>
      <c r="M115" s="139" t="s">
        <v>19</v>
      </c>
      <c r="N115" s="140" t="s">
        <v>45</v>
      </c>
      <c r="P115" s="141">
        <f t="shared" ref="P115:P122" si="11">O115*H115</f>
        <v>0</v>
      </c>
      <c r="Q115" s="141">
        <v>0</v>
      </c>
      <c r="R115" s="141">
        <f t="shared" ref="R115:R122" si="12">Q115*H115</f>
        <v>0</v>
      </c>
      <c r="S115" s="141">
        <v>0</v>
      </c>
      <c r="T115" s="142">
        <f t="shared" ref="T115:T122" si="13">S115*H115</f>
        <v>0</v>
      </c>
      <c r="AR115" s="143" t="s">
        <v>153</v>
      </c>
      <c r="AT115" s="143" t="s">
        <v>148</v>
      </c>
      <c r="AU115" s="143" t="s">
        <v>81</v>
      </c>
      <c r="AY115" s="18" t="s">
        <v>146</v>
      </c>
      <c r="BE115" s="144">
        <f t="shared" ref="BE115:BE122" si="14">IF(N115="základní",J115,0)</f>
        <v>0</v>
      </c>
      <c r="BF115" s="144">
        <f t="shared" ref="BF115:BF122" si="15">IF(N115="snížená",J115,0)</f>
        <v>0</v>
      </c>
      <c r="BG115" s="144">
        <f t="shared" ref="BG115:BG122" si="16">IF(N115="zákl. přenesená",J115,0)</f>
        <v>0</v>
      </c>
      <c r="BH115" s="144">
        <f t="shared" ref="BH115:BH122" si="17">IF(N115="sníž. přenesená",J115,0)</f>
        <v>0</v>
      </c>
      <c r="BI115" s="144">
        <f t="shared" ref="BI115:BI122" si="18">IF(N115="nulová",J115,0)</f>
        <v>0</v>
      </c>
      <c r="BJ115" s="18" t="s">
        <v>81</v>
      </c>
      <c r="BK115" s="144">
        <f t="shared" ref="BK115:BK122" si="19">ROUND(I115*H115,2)</f>
        <v>0</v>
      </c>
      <c r="BL115" s="18" t="s">
        <v>153</v>
      </c>
      <c r="BM115" s="143" t="s">
        <v>475</v>
      </c>
    </row>
    <row r="116" spans="2:65" s="1" customFormat="1" ht="24.2" customHeight="1">
      <c r="B116" s="33"/>
      <c r="C116" s="132" t="s">
        <v>308</v>
      </c>
      <c r="D116" s="132" t="s">
        <v>148</v>
      </c>
      <c r="E116" s="133" t="s">
        <v>1471</v>
      </c>
      <c r="F116" s="134" t="s">
        <v>1508</v>
      </c>
      <c r="G116" s="135" t="s">
        <v>303</v>
      </c>
      <c r="H116" s="136">
        <v>9</v>
      </c>
      <c r="I116" s="137"/>
      <c r="J116" s="138">
        <f t="shared" si="10"/>
        <v>0</v>
      </c>
      <c r="K116" s="134" t="s">
        <v>19</v>
      </c>
      <c r="L116" s="33"/>
      <c r="M116" s="139" t="s">
        <v>19</v>
      </c>
      <c r="N116" s="140" t="s">
        <v>45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153</v>
      </c>
      <c r="AT116" s="143" t="s">
        <v>148</v>
      </c>
      <c r="AU116" s="143" t="s">
        <v>81</v>
      </c>
      <c r="AY116" s="18" t="s">
        <v>146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81</v>
      </c>
      <c r="BK116" s="144">
        <f t="shared" si="19"/>
        <v>0</v>
      </c>
      <c r="BL116" s="18" t="s">
        <v>153</v>
      </c>
      <c r="BM116" s="143" t="s">
        <v>512</v>
      </c>
    </row>
    <row r="117" spans="2:65" s="1" customFormat="1" ht="16.5" customHeight="1">
      <c r="B117" s="33"/>
      <c r="C117" s="132" t="s">
        <v>7</v>
      </c>
      <c r="D117" s="132" t="s">
        <v>148</v>
      </c>
      <c r="E117" s="133" t="s">
        <v>1509</v>
      </c>
      <c r="F117" s="134" t="s">
        <v>1510</v>
      </c>
      <c r="G117" s="135" t="s">
        <v>303</v>
      </c>
      <c r="H117" s="136">
        <v>2</v>
      </c>
      <c r="I117" s="137"/>
      <c r="J117" s="138">
        <f t="shared" si="10"/>
        <v>0</v>
      </c>
      <c r="K117" s="134" t="s">
        <v>19</v>
      </c>
      <c r="L117" s="33"/>
      <c r="M117" s="139" t="s">
        <v>19</v>
      </c>
      <c r="N117" s="140" t="s">
        <v>45</v>
      </c>
      <c r="P117" s="141">
        <f t="shared" si="11"/>
        <v>0</v>
      </c>
      <c r="Q117" s="141">
        <v>0</v>
      </c>
      <c r="R117" s="141">
        <f t="shared" si="12"/>
        <v>0</v>
      </c>
      <c r="S117" s="141">
        <v>0</v>
      </c>
      <c r="T117" s="142">
        <f t="shared" si="13"/>
        <v>0</v>
      </c>
      <c r="AR117" s="143" t="s">
        <v>153</v>
      </c>
      <c r="AT117" s="143" t="s">
        <v>148</v>
      </c>
      <c r="AU117" s="143" t="s">
        <v>81</v>
      </c>
      <c r="AY117" s="18" t="s">
        <v>146</v>
      </c>
      <c r="BE117" s="144">
        <f t="shared" si="14"/>
        <v>0</v>
      </c>
      <c r="BF117" s="144">
        <f t="shared" si="15"/>
        <v>0</v>
      </c>
      <c r="BG117" s="144">
        <f t="shared" si="16"/>
        <v>0</v>
      </c>
      <c r="BH117" s="144">
        <f t="shared" si="17"/>
        <v>0</v>
      </c>
      <c r="BI117" s="144">
        <f t="shared" si="18"/>
        <v>0</v>
      </c>
      <c r="BJ117" s="18" t="s">
        <v>81</v>
      </c>
      <c r="BK117" s="144">
        <f t="shared" si="19"/>
        <v>0</v>
      </c>
      <c r="BL117" s="18" t="s">
        <v>153</v>
      </c>
      <c r="BM117" s="143" t="s">
        <v>530</v>
      </c>
    </row>
    <row r="118" spans="2:65" s="1" customFormat="1" ht="16.5" customHeight="1">
      <c r="B118" s="33"/>
      <c r="C118" s="132" t="s">
        <v>329</v>
      </c>
      <c r="D118" s="132" t="s">
        <v>148</v>
      </c>
      <c r="E118" s="133" t="s">
        <v>1511</v>
      </c>
      <c r="F118" s="134" t="s">
        <v>1512</v>
      </c>
      <c r="G118" s="135" t="s">
        <v>1427</v>
      </c>
      <c r="H118" s="136">
        <v>1</v>
      </c>
      <c r="I118" s="137"/>
      <c r="J118" s="138">
        <f t="shared" si="10"/>
        <v>0</v>
      </c>
      <c r="K118" s="134" t="s">
        <v>19</v>
      </c>
      <c r="L118" s="33"/>
      <c r="M118" s="139" t="s">
        <v>19</v>
      </c>
      <c r="N118" s="140" t="s">
        <v>45</v>
      </c>
      <c r="P118" s="141">
        <f t="shared" si="11"/>
        <v>0</v>
      </c>
      <c r="Q118" s="141">
        <v>0</v>
      </c>
      <c r="R118" s="141">
        <f t="shared" si="12"/>
        <v>0</v>
      </c>
      <c r="S118" s="141">
        <v>0</v>
      </c>
      <c r="T118" s="142">
        <f t="shared" si="13"/>
        <v>0</v>
      </c>
      <c r="AR118" s="143" t="s">
        <v>153</v>
      </c>
      <c r="AT118" s="143" t="s">
        <v>148</v>
      </c>
      <c r="AU118" s="143" t="s">
        <v>81</v>
      </c>
      <c r="AY118" s="18" t="s">
        <v>146</v>
      </c>
      <c r="BE118" s="144">
        <f t="shared" si="14"/>
        <v>0</v>
      </c>
      <c r="BF118" s="144">
        <f t="shared" si="15"/>
        <v>0</v>
      </c>
      <c r="BG118" s="144">
        <f t="shared" si="16"/>
        <v>0</v>
      </c>
      <c r="BH118" s="144">
        <f t="shared" si="17"/>
        <v>0</v>
      </c>
      <c r="BI118" s="144">
        <f t="shared" si="18"/>
        <v>0</v>
      </c>
      <c r="BJ118" s="18" t="s">
        <v>81</v>
      </c>
      <c r="BK118" s="144">
        <f t="shared" si="19"/>
        <v>0</v>
      </c>
      <c r="BL118" s="18" t="s">
        <v>153</v>
      </c>
      <c r="BM118" s="143" t="s">
        <v>489</v>
      </c>
    </row>
    <row r="119" spans="2:65" s="1" customFormat="1" ht="16.5" customHeight="1">
      <c r="B119" s="33"/>
      <c r="C119" s="132" t="s">
        <v>354</v>
      </c>
      <c r="D119" s="132" t="s">
        <v>148</v>
      </c>
      <c r="E119" s="133" t="s">
        <v>1513</v>
      </c>
      <c r="F119" s="134" t="s">
        <v>1514</v>
      </c>
      <c r="G119" s="135" t="s">
        <v>1427</v>
      </c>
      <c r="H119" s="136">
        <v>1</v>
      </c>
      <c r="I119" s="137"/>
      <c r="J119" s="138">
        <f t="shared" si="10"/>
        <v>0</v>
      </c>
      <c r="K119" s="134" t="s">
        <v>19</v>
      </c>
      <c r="L119" s="33"/>
      <c r="M119" s="139" t="s">
        <v>19</v>
      </c>
      <c r="N119" s="140" t="s">
        <v>45</v>
      </c>
      <c r="P119" s="141">
        <f t="shared" si="11"/>
        <v>0</v>
      </c>
      <c r="Q119" s="141">
        <v>0</v>
      </c>
      <c r="R119" s="141">
        <f t="shared" si="12"/>
        <v>0</v>
      </c>
      <c r="S119" s="141">
        <v>0</v>
      </c>
      <c r="T119" s="142">
        <f t="shared" si="13"/>
        <v>0</v>
      </c>
      <c r="AR119" s="143" t="s">
        <v>153</v>
      </c>
      <c r="AT119" s="143" t="s">
        <v>148</v>
      </c>
      <c r="AU119" s="143" t="s">
        <v>81</v>
      </c>
      <c r="AY119" s="18" t="s">
        <v>146</v>
      </c>
      <c r="BE119" s="144">
        <f t="shared" si="14"/>
        <v>0</v>
      </c>
      <c r="BF119" s="144">
        <f t="shared" si="15"/>
        <v>0</v>
      </c>
      <c r="BG119" s="144">
        <f t="shared" si="16"/>
        <v>0</v>
      </c>
      <c r="BH119" s="144">
        <f t="shared" si="17"/>
        <v>0</v>
      </c>
      <c r="BI119" s="144">
        <f t="shared" si="18"/>
        <v>0</v>
      </c>
      <c r="BJ119" s="18" t="s">
        <v>81</v>
      </c>
      <c r="BK119" s="144">
        <f t="shared" si="19"/>
        <v>0</v>
      </c>
      <c r="BL119" s="18" t="s">
        <v>153</v>
      </c>
      <c r="BM119" s="143" t="s">
        <v>504</v>
      </c>
    </row>
    <row r="120" spans="2:65" s="1" customFormat="1" ht="16.5" customHeight="1">
      <c r="B120" s="33"/>
      <c r="C120" s="132" t="s">
        <v>371</v>
      </c>
      <c r="D120" s="132" t="s">
        <v>148</v>
      </c>
      <c r="E120" s="133" t="s">
        <v>1515</v>
      </c>
      <c r="F120" s="134" t="s">
        <v>1516</v>
      </c>
      <c r="G120" s="135" t="s">
        <v>1427</v>
      </c>
      <c r="H120" s="136">
        <v>6</v>
      </c>
      <c r="I120" s="137"/>
      <c r="J120" s="138">
        <f t="shared" si="10"/>
        <v>0</v>
      </c>
      <c r="K120" s="134" t="s">
        <v>19</v>
      </c>
      <c r="L120" s="33"/>
      <c r="M120" s="139" t="s">
        <v>19</v>
      </c>
      <c r="N120" s="140" t="s">
        <v>45</v>
      </c>
      <c r="P120" s="141">
        <f t="shared" si="11"/>
        <v>0</v>
      </c>
      <c r="Q120" s="141">
        <v>0</v>
      </c>
      <c r="R120" s="141">
        <f t="shared" si="12"/>
        <v>0</v>
      </c>
      <c r="S120" s="141">
        <v>0</v>
      </c>
      <c r="T120" s="142">
        <f t="shared" si="13"/>
        <v>0</v>
      </c>
      <c r="AR120" s="143" t="s">
        <v>153</v>
      </c>
      <c r="AT120" s="143" t="s">
        <v>148</v>
      </c>
      <c r="AU120" s="143" t="s">
        <v>81</v>
      </c>
      <c r="AY120" s="18" t="s">
        <v>146</v>
      </c>
      <c r="BE120" s="144">
        <f t="shared" si="14"/>
        <v>0</v>
      </c>
      <c r="BF120" s="144">
        <f t="shared" si="15"/>
        <v>0</v>
      </c>
      <c r="BG120" s="144">
        <f t="shared" si="16"/>
        <v>0</v>
      </c>
      <c r="BH120" s="144">
        <f t="shared" si="17"/>
        <v>0</v>
      </c>
      <c r="BI120" s="144">
        <f t="shared" si="18"/>
        <v>0</v>
      </c>
      <c r="BJ120" s="18" t="s">
        <v>81</v>
      </c>
      <c r="BK120" s="144">
        <f t="shared" si="19"/>
        <v>0</v>
      </c>
      <c r="BL120" s="18" t="s">
        <v>153</v>
      </c>
      <c r="BM120" s="143" t="s">
        <v>347</v>
      </c>
    </row>
    <row r="121" spans="2:65" s="1" customFormat="1" ht="24.2" customHeight="1">
      <c r="B121" s="33"/>
      <c r="C121" s="132" t="s">
        <v>384</v>
      </c>
      <c r="D121" s="132" t="s">
        <v>148</v>
      </c>
      <c r="E121" s="133" t="s">
        <v>1517</v>
      </c>
      <c r="F121" s="134" t="s">
        <v>1518</v>
      </c>
      <c r="G121" s="135" t="s">
        <v>303</v>
      </c>
      <c r="H121" s="136">
        <v>2</v>
      </c>
      <c r="I121" s="137"/>
      <c r="J121" s="138">
        <f t="shared" si="10"/>
        <v>0</v>
      </c>
      <c r="K121" s="134" t="s">
        <v>19</v>
      </c>
      <c r="L121" s="33"/>
      <c r="M121" s="139" t="s">
        <v>19</v>
      </c>
      <c r="N121" s="140" t="s">
        <v>45</v>
      </c>
      <c r="P121" s="141">
        <f t="shared" si="11"/>
        <v>0</v>
      </c>
      <c r="Q121" s="141">
        <v>0</v>
      </c>
      <c r="R121" s="141">
        <f t="shared" si="12"/>
        <v>0</v>
      </c>
      <c r="S121" s="141">
        <v>0</v>
      </c>
      <c r="T121" s="142">
        <f t="shared" si="13"/>
        <v>0</v>
      </c>
      <c r="AR121" s="143" t="s">
        <v>153</v>
      </c>
      <c r="AT121" s="143" t="s">
        <v>148</v>
      </c>
      <c r="AU121" s="143" t="s">
        <v>81</v>
      </c>
      <c r="AY121" s="18" t="s">
        <v>146</v>
      </c>
      <c r="BE121" s="144">
        <f t="shared" si="14"/>
        <v>0</v>
      </c>
      <c r="BF121" s="144">
        <f t="shared" si="15"/>
        <v>0</v>
      </c>
      <c r="BG121" s="144">
        <f t="shared" si="16"/>
        <v>0</v>
      </c>
      <c r="BH121" s="144">
        <f t="shared" si="17"/>
        <v>0</v>
      </c>
      <c r="BI121" s="144">
        <f t="shared" si="18"/>
        <v>0</v>
      </c>
      <c r="BJ121" s="18" t="s">
        <v>81</v>
      </c>
      <c r="BK121" s="144">
        <f t="shared" si="19"/>
        <v>0</v>
      </c>
      <c r="BL121" s="18" t="s">
        <v>153</v>
      </c>
      <c r="BM121" s="143" t="s">
        <v>378</v>
      </c>
    </row>
    <row r="122" spans="2:65" s="1" customFormat="1" ht="24.2" customHeight="1">
      <c r="B122" s="33"/>
      <c r="C122" s="132" t="s">
        <v>390</v>
      </c>
      <c r="D122" s="132" t="s">
        <v>148</v>
      </c>
      <c r="E122" s="133" t="s">
        <v>1519</v>
      </c>
      <c r="F122" s="134" t="s">
        <v>1520</v>
      </c>
      <c r="G122" s="135" t="s">
        <v>303</v>
      </c>
      <c r="H122" s="136">
        <v>1</v>
      </c>
      <c r="I122" s="137"/>
      <c r="J122" s="138">
        <f t="shared" si="10"/>
        <v>0</v>
      </c>
      <c r="K122" s="134" t="s">
        <v>19</v>
      </c>
      <c r="L122" s="33"/>
      <c r="M122" s="139" t="s">
        <v>19</v>
      </c>
      <c r="N122" s="140" t="s">
        <v>45</v>
      </c>
      <c r="P122" s="141">
        <f t="shared" si="11"/>
        <v>0</v>
      </c>
      <c r="Q122" s="141">
        <v>0</v>
      </c>
      <c r="R122" s="141">
        <f t="shared" si="12"/>
        <v>0</v>
      </c>
      <c r="S122" s="141">
        <v>0</v>
      </c>
      <c r="T122" s="142">
        <f t="shared" si="13"/>
        <v>0</v>
      </c>
      <c r="AR122" s="143" t="s">
        <v>153</v>
      </c>
      <c r="AT122" s="143" t="s">
        <v>148</v>
      </c>
      <c r="AU122" s="143" t="s">
        <v>81</v>
      </c>
      <c r="AY122" s="18" t="s">
        <v>146</v>
      </c>
      <c r="BE122" s="144">
        <f t="shared" si="14"/>
        <v>0</v>
      </c>
      <c r="BF122" s="144">
        <f t="shared" si="15"/>
        <v>0</v>
      </c>
      <c r="BG122" s="144">
        <f t="shared" si="16"/>
        <v>0</v>
      </c>
      <c r="BH122" s="144">
        <f t="shared" si="17"/>
        <v>0</v>
      </c>
      <c r="BI122" s="144">
        <f t="shared" si="18"/>
        <v>0</v>
      </c>
      <c r="BJ122" s="18" t="s">
        <v>81</v>
      </c>
      <c r="BK122" s="144">
        <f t="shared" si="19"/>
        <v>0</v>
      </c>
      <c r="BL122" s="18" t="s">
        <v>153</v>
      </c>
      <c r="BM122" s="143" t="s">
        <v>926</v>
      </c>
    </row>
    <row r="123" spans="2:65" s="11" customFormat="1" ht="25.9" customHeight="1">
      <c r="B123" s="120"/>
      <c r="D123" s="121" t="s">
        <v>73</v>
      </c>
      <c r="E123" s="122" t="s">
        <v>167</v>
      </c>
      <c r="F123" s="122" t="s">
        <v>1467</v>
      </c>
      <c r="I123" s="123"/>
      <c r="J123" s="124">
        <f>BK123</f>
        <v>0</v>
      </c>
      <c r="L123" s="120"/>
      <c r="M123" s="125"/>
      <c r="P123" s="126">
        <f>SUM(P124:P125)</f>
        <v>0</v>
      </c>
      <c r="R123" s="126">
        <f>SUM(R124:R125)</f>
        <v>0</v>
      </c>
      <c r="T123" s="127">
        <f>SUM(T124:T125)</f>
        <v>0</v>
      </c>
      <c r="AR123" s="121" t="s">
        <v>81</v>
      </c>
      <c r="AT123" s="128" t="s">
        <v>73</v>
      </c>
      <c r="AU123" s="128" t="s">
        <v>74</v>
      </c>
      <c r="AY123" s="121" t="s">
        <v>146</v>
      </c>
      <c r="BK123" s="129">
        <f>SUM(BK124:BK125)</f>
        <v>0</v>
      </c>
    </row>
    <row r="124" spans="2:65" s="1" customFormat="1" ht="16.5" customHeight="1">
      <c r="B124" s="33"/>
      <c r="C124" s="132" t="s">
        <v>395</v>
      </c>
      <c r="D124" s="132" t="s">
        <v>148</v>
      </c>
      <c r="E124" s="133" t="s">
        <v>1521</v>
      </c>
      <c r="F124" s="134" t="s">
        <v>1469</v>
      </c>
      <c r="G124" s="135" t="s">
        <v>1470</v>
      </c>
      <c r="H124" s="136">
        <v>6</v>
      </c>
      <c r="I124" s="137"/>
      <c r="J124" s="138">
        <f>ROUND(I124*H124,2)</f>
        <v>0</v>
      </c>
      <c r="K124" s="134" t="s">
        <v>19</v>
      </c>
      <c r="L124" s="33"/>
      <c r="M124" s="139" t="s">
        <v>19</v>
      </c>
      <c r="N124" s="140" t="s">
        <v>45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153</v>
      </c>
      <c r="AT124" s="143" t="s">
        <v>148</v>
      </c>
      <c r="AU124" s="143" t="s">
        <v>81</v>
      </c>
      <c r="AY124" s="18" t="s">
        <v>146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81</v>
      </c>
      <c r="BK124" s="144">
        <f>ROUND(I124*H124,2)</f>
        <v>0</v>
      </c>
      <c r="BL124" s="18" t="s">
        <v>153</v>
      </c>
      <c r="BM124" s="143" t="s">
        <v>938</v>
      </c>
    </row>
    <row r="125" spans="2:65" s="1" customFormat="1" ht="16.5" customHeight="1">
      <c r="B125" s="33"/>
      <c r="C125" s="132" t="s">
        <v>402</v>
      </c>
      <c r="D125" s="132" t="s">
        <v>148</v>
      </c>
      <c r="E125" s="133" t="s">
        <v>1522</v>
      </c>
      <c r="F125" s="134" t="s">
        <v>1472</v>
      </c>
      <c r="G125" s="135" t="s">
        <v>1470</v>
      </c>
      <c r="H125" s="136">
        <v>6</v>
      </c>
      <c r="I125" s="137"/>
      <c r="J125" s="138">
        <f>ROUND(I125*H125,2)</f>
        <v>0</v>
      </c>
      <c r="K125" s="134" t="s">
        <v>19</v>
      </c>
      <c r="L125" s="33"/>
      <c r="M125" s="195" t="s">
        <v>19</v>
      </c>
      <c r="N125" s="196" t="s">
        <v>45</v>
      </c>
      <c r="O125" s="193"/>
      <c r="P125" s="197">
        <f>O125*H125</f>
        <v>0</v>
      </c>
      <c r="Q125" s="197">
        <v>0</v>
      </c>
      <c r="R125" s="197">
        <f>Q125*H125</f>
        <v>0</v>
      </c>
      <c r="S125" s="197">
        <v>0</v>
      </c>
      <c r="T125" s="198">
        <f>S125*H125</f>
        <v>0</v>
      </c>
      <c r="AR125" s="143" t="s">
        <v>153</v>
      </c>
      <c r="AT125" s="143" t="s">
        <v>148</v>
      </c>
      <c r="AU125" s="143" t="s">
        <v>81</v>
      </c>
      <c r="AY125" s="18" t="s">
        <v>146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81</v>
      </c>
      <c r="BK125" s="144">
        <f>ROUND(I125*H125,2)</f>
        <v>0</v>
      </c>
      <c r="BL125" s="18" t="s">
        <v>153</v>
      </c>
      <c r="BM125" s="143" t="s">
        <v>950</v>
      </c>
    </row>
    <row r="126" spans="2:65" s="1" customFormat="1" ht="6.95" customHeight="1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33"/>
    </row>
  </sheetData>
  <sheetProtection algorithmName="SHA-512" hashValue="iA5RwbWIA6Alrd9FZGIMKLe7zYkyAkNzeE79KhvXL9/Y0sbAP8/6PMeQvosEEprgENSqD4Dq4M+wFhjDePteLQ==" saltValue="N++hRiKceFGiPwpxQlw17Zf9KERLNm5wQ1y6EP1fkKhDk2KuuLCa/t7p2lxQubAf7LaF6eN/h9P8RC/OAwyh4g==" spinCount="100000" sheet="1" objects="1" scenarios="1" formatColumns="0" formatRows="0" autoFilter="0"/>
  <autoFilter ref="C90:K125" xr:uid="{00000000-0009-0000-0000-000004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111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Rekonstrukce zázemí tělocvičny 2.ZŠ Dobříš - revize 01</v>
      </c>
      <c r="F7" s="326"/>
      <c r="G7" s="326"/>
      <c r="H7" s="326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3"/>
      <c r="E9" s="325" t="s">
        <v>113</v>
      </c>
      <c r="F9" s="327"/>
      <c r="G9" s="327"/>
      <c r="H9" s="327"/>
      <c r="L9" s="33"/>
    </row>
    <row r="10" spans="2:46" s="1" customFormat="1" ht="12" customHeight="1">
      <c r="B10" s="33"/>
      <c r="D10" s="28" t="s">
        <v>114</v>
      </c>
      <c r="L10" s="33"/>
    </row>
    <row r="11" spans="2:46" s="1" customFormat="1" ht="16.5" customHeight="1">
      <c r="B11" s="33"/>
      <c r="E11" s="284" t="s">
        <v>1523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47.25" customHeight="1">
      <c r="B29" s="92"/>
      <c r="E29" s="314" t="s">
        <v>39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ROUND((SUM(BE89:BE217)),  2)</f>
        <v>0</v>
      </c>
      <c r="I35" s="94">
        <v>0.21</v>
      </c>
      <c r="J35" s="84">
        <f>ROUND(((SUM(BE89:BE217))*I35),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ROUND((SUM(BF89:BF217)),  2)</f>
        <v>0</v>
      </c>
      <c r="I36" s="94">
        <v>0.12</v>
      </c>
      <c r="J36" s="84">
        <f>ROUND(((SUM(BF89:BF217))*I36),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ROUND((SUM(BG89:BG217)),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ROUND((SUM(BH89:BH217)),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ROUND((SUM(BI89:BI217)),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Rekonstrukce zázemí tělocvičny 2.ZŠ Dobříš - revize 01</v>
      </c>
      <c r="F50" s="326"/>
      <c r="G50" s="326"/>
      <c r="H50" s="326"/>
      <c r="L50" s="33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3"/>
      <c r="E52" s="325" t="s">
        <v>113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</v>
      </c>
      <c r="L53" s="33"/>
    </row>
    <row r="54" spans="2:47" s="1" customFormat="1" ht="16.5" customHeight="1">
      <c r="B54" s="33"/>
      <c r="E54" s="284" t="str">
        <f>E11</f>
        <v>VZT - Vzduchotechnika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Školní 1974, Dobříš, k.ú. Dobříš, parc.č.st. 2032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Dobříš</v>
      </c>
      <c r="I58" s="28" t="s">
        <v>32</v>
      </c>
      <c r="J58" s="31" t="str">
        <f>E23</f>
        <v>Ing. arch. Jan Zbíral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117</v>
      </c>
      <c r="D61" s="95"/>
      <c r="E61" s="95"/>
      <c r="F61" s="95"/>
      <c r="G61" s="95"/>
      <c r="H61" s="95"/>
      <c r="I61" s="95"/>
      <c r="J61" s="102" t="s">
        <v>118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J89</f>
        <v>0</v>
      </c>
      <c r="L63" s="33"/>
      <c r="AU63" s="18" t="s">
        <v>119</v>
      </c>
    </row>
    <row r="64" spans="2:47" s="8" customFormat="1" ht="24.95" customHeight="1">
      <c r="B64" s="104"/>
      <c r="D64" s="105" t="s">
        <v>1524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8" customFormat="1" ht="24.95" customHeight="1">
      <c r="B65" s="104"/>
      <c r="D65" s="105" t="s">
        <v>1525</v>
      </c>
      <c r="E65" s="106"/>
      <c r="F65" s="106"/>
      <c r="G65" s="106"/>
      <c r="H65" s="106"/>
      <c r="I65" s="106"/>
      <c r="J65" s="107">
        <f>J95</f>
        <v>0</v>
      </c>
      <c r="L65" s="104"/>
    </row>
    <row r="66" spans="2:12" s="8" customFormat="1" ht="24.95" customHeight="1">
      <c r="B66" s="104"/>
      <c r="D66" s="105" t="s">
        <v>1526</v>
      </c>
      <c r="E66" s="106"/>
      <c r="F66" s="106"/>
      <c r="G66" s="106"/>
      <c r="H66" s="106"/>
      <c r="I66" s="106"/>
      <c r="J66" s="107">
        <f>J117</f>
        <v>0</v>
      </c>
      <c r="L66" s="104"/>
    </row>
    <row r="67" spans="2:12" s="8" customFormat="1" ht="24.95" customHeight="1">
      <c r="B67" s="104"/>
      <c r="D67" s="105" t="s">
        <v>1527</v>
      </c>
      <c r="E67" s="106"/>
      <c r="F67" s="106"/>
      <c r="G67" s="106"/>
      <c r="H67" s="106"/>
      <c r="I67" s="106"/>
      <c r="J67" s="107">
        <f>J161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131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5" t="str">
        <f>E7</f>
        <v>Rekonstrukce zázemí tělocvičny 2.ZŠ Dobříš - revize 01</v>
      </c>
      <c r="F77" s="326"/>
      <c r="G77" s="326"/>
      <c r="H77" s="326"/>
      <c r="L77" s="33"/>
    </row>
    <row r="78" spans="2:12" ht="12" customHeight="1">
      <c r="B78" s="21"/>
      <c r="C78" s="28" t="s">
        <v>112</v>
      </c>
      <c r="L78" s="21"/>
    </row>
    <row r="79" spans="2:12" s="1" customFormat="1" ht="16.5" customHeight="1">
      <c r="B79" s="33"/>
      <c r="E79" s="325" t="s">
        <v>113</v>
      </c>
      <c r="F79" s="327"/>
      <c r="G79" s="327"/>
      <c r="H79" s="327"/>
      <c r="L79" s="33"/>
    </row>
    <row r="80" spans="2:12" s="1" customFormat="1" ht="12" customHeight="1">
      <c r="B80" s="33"/>
      <c r="C80" s="28" t="s">
        <v>114</v>
      </c>
      <c r="L80" s="33"/>
    </row>
    <row r="81" spans="2:65" s="1" customFormat="1" ht="16.5" customHeight="1">
      <c r="B81" s="33"/>
      <c r="E81" s="284" t="str">
        <f>E11</f>
        <v>VZT - Vzduchotechnika</v>
      </c>
      <c r="F81" s="327"/>
      <c r="G81" s="327"/>
      <c r="H81" s="327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21</v>
      </c>
      <c r="F83" s="26" t="str">
        <f>F14</f>
        <v>Školní 1974, Dobříš, k.ú. Dobříš, parc.č.st. 2032</v>
      </c>
      <c r="I83" s="28" t="s">
        <v>23</v>
      </c>
      <c r="J83" s="50" t="str">
        <f>IF(J14="","",J14)</f>
        <v>31. 3. 2025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25</v>
      </c>
      <c r="F85" s="26" t="str">
        <f>E17</f>
        <v>Město Dobříš</v>
      </c>
      <c r="I85" s="28" t="s">
        <v>32</v>
      </c>
      <c r="J85" s="31" t="str">
        <f>E23</f>
        <v>Ing. arch. Jan Zbíral</v>
      </c>
      <c r="L85" s="33"/>
    </row>
    <row r="86" spans="2:65" s="1" customFormat="1" ht="15.2" customHeight="1">
      <c r="B86" s="33"/>
      <c r="C86" s="28" t="s">
        <v>30</v>
      </c>
      <c r="F86" s="26" t="str">
        <f>IF(E20="","",E20)</f>
        <v>Vyplň údaj</v>
      </c>
      <c r="I86" s="28" t="s">
        <v>36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132</v>
      </c>
      <c r="D88" s="114" t="s">
        <v>59</v>
      </c>
      <c r="E88" s="114" t="s">
        <v>55</v>
      </c>
      <c r="F88" s="114" t="s">
        <v>56</v>
      </c>
      <c r="G88" s="114" t="s">
        <v>133</v>
      </c>
      <c r="H88" s="114" t="s">
        <v>134</v>
      </c>
      <c r="I88" s="114" t="s">
        <v>135</v>
      </c>
      <c r="J88" s="114" t="s">
        <v>118</v>
      </c>
      <c r="K88" s="115" t="s">
        <v>136</v>
      </c>
      <c r="L88" s="112"/>
      <c r="M88" s="57" t="s">
        <v>19</v>
      </c>
      <c r="N88" s="58" t="s">
        <v>44</v>
      </c>
      <c r="O88" s="58" t="s">
        <v>137</v>
      </c>
      <c r="P88" s="58" t="s">
        <v>138</v>
      </c>
      <c r="Q88" s="58" t="s">
        <v>139</v>
      </c>
      <c r="R88" s="58" t="s">
        <v>140</v>
      </c>
      <c r="S88" s="58" t="s">
        <v>141</v>
      </c>
      <c r="T88" s="59" t="s">
        <v>142</v>
      </c>
    </row>
    <row r="89" spans="2:65" s="1" customFormat="1" ht="22.9" customHeight="1">
      <c r="B89" s="33"/>
      <c r="C89" s="62" t="s">
        <v>143</v>
      </c>
      <c r="J89" s="116">
        <f>BK89</f>
        <v>0</v>
      </c>
      <c r="L89" s="33"/>
      <c r="M89" s="60"/>
      <c r="N89" s="51"/>
      <c r="O89" s="51"/>
      <c r="P89" s="117">
        <f>P90+P95+P117+P161</f>
        <v>0</v>
      </c>
      <c r="Q89" s="51"/>
      <c r="R89" s="117">
        <f>R90+R95+R117+R161</f>
        <v>0</v>
      </c>
      <c r="S89" s="51"/>
      <c r="T89" s="118">
        <f>T90+T95+T117+T161</f>
        <v>0</v>
      </c>
      <c r="AT89" s="18" t="s">
        <v>73</v>
      </c>
      <c r="AU89" s="18" t="s">
        <v>119</v>
      </c>
      <c r="BK89" s="119">
        <f>BK90+BK95+BK117+BK161</f>
        <v>0</v>
      </c>
    </row>
    <row r="90" spans="2:65" s="11" customFormat="1" ht="25.9" customHeight="1">
      <c r="B90" s="120"/>
      <c r="D90" s="121" t="s">
        <v>73</v>
      </c>
      <c r="E90" s="122" t="s">
        <v>1528</v>
      </c>
      <c r="F90" s="122" t="s">
        <v>1529</v>
      </c>
      <c r="I90" s="123"/>
      <c r="J90" s="124">
        <f>BK90</f>
        <v>0</v>
      </c>
      <c r="L90" s="120"/>
      <c r="M90" s="125"/>
      <c r="P90" s="126">
        <f>SUM(P91:P94)</f>
        <v>0</v>
      </c>
      <c r="R90" s="126">
        <f>SUM(R91:R94)</f>
        <v>0</v>
      </c>
      <c r="T90" s="127">
        <f>SUM(T91:T94)</f>
        <v>0</v>
      </c>
      <c r="AR90" s="121" t="s">
        <v>81</v>
      </c>
      <c r="AT90" s="128" t="s">
        <v>73</v>
      </c>
      <c r="AU90" s="128" t="s">
        <v>74</v>
      </c>
      <c r="AY90" s="121" t="s">
        <v>146</v>
      </c>
      <c r="BK90" s="129">
        <f>SUM(BK91:BK94)</f>
        <v>0</v>
      </c>
    </row>
    <row r="91" spans="2:65" s="1" customFormat="1" ht="24.2" customHeight="1">
      <c r="B91" s="33"/>
      <c r="C91" s="132" t="s">
        <v>81</v>
      </c>
      <c r="D91" s="132" t="s">
        <v>148</v>
      </c>
      <c r="E91" s="133" t="s">
        <v>1530</v>
      </c>
      <c r="F91" s="134" t="s">
        <v>1531</v>
      </c>
      <c r="G91" s="135" t="s">
        <v>1427</v>
      </c>
      <c r="H91" s="136">
        <v>1</v>
      </c>
      <c r="I91" s="137"/>
      <c r="J91" s="138">
        <f>ROUND(I91*H91,2)</f>
        <v>0</v>
      </c>
      <c r="K91" s="134" t="s">
        <v>19</v>
      </c>
      <c r="L91" s="33"/>
      <c r="M91" s="139" t="s">
        <v>19</v>
      </c>
      <c r="N91" s="140" t="s">
        <v>45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153</v>
      </c>
      <c r="AT91" s="143" t="s">
        <v>148</v>
      </c>
      <c r="AU91" s="143" t="s">
        <v>81</v>
      </c>
      <c r="AY91" s="18" t="s">
        <v>146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81</v>
      </c>
      <c r="BK91" s="144">
        <f>ROUND(I91*H91,2)</f>
        <v>0</v>
      </c>
      <c r="BL91" s="18" t="s">
        <v>153</v>
      </c>
      <c r="BM91" s="143" t="s">
        <v>83</v>
      </c>
    </row>
    <row r="92" spans="2:65" s="1" customFormat="1" ht="19.5">
      <c r="B92" s="33"/>
      <c r="D92" s="150" t="s">
        <v>195</v>
      </c>
      <c r="F92" s="170" t="s">
        <v>1532</v>
      </c>
      <c r="I92" s="147"/>
      <c r="L92" s="33"/>
      <c r="M92" s="148"/>
      <c r="T92" s="54"/>
      <c r="AT92" s="18" t="s">
        <v>195</v>
      </c>
      <c r="AU92" s="18" t="s">
        <v>81</v>
      </c>
    </row>
    <row r="93" spans="2:65" s="1" customFormat="1" ht="16.5" customHeight="1">
      <c r="B93" s="33"/>
      <c r="C93" s="132" t="s">
        <v>83</v>
      </c>
      <c r="D93" s="132" t="s">
        <v>148</v>
      </c>
      <c r="E93" s="133" t="s">
        <v>1533</v>
      </c>
      <c r="F93" s="134" t="s">
        <v>1534</v>
      </c>
      <c r="G93" s="135" t="s">
        <v>1427</v>
      </c>
      <c r="H93" s="136">
        <v>1</v>
      </c>
      <c r="I93" s="137"/>
      <c r="J93" s="138">
        <f>ROUND(I93*H93,2)</f>
        <v>0</v>
      </c>
      <c r="K93" s="134" t="s">
        <v>19</v>
      </c>
      <c r="L93" s="33"/>
      <c r="M93" s="139" t="s">
        <v>19</v>
      </c>
      <c r="N93" s="140" t="s">
        <v>45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153</v>
      </c>
      <c r="AT93" s="143" t="s">
        <v>148</v>
      </c>
      <c r="AU93" s="143" t="s">
        <v>81</v>
      </c>
      <c r="AY93" s="18" t="s">
        <v>146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81</v>
      </c>
      <c r="BK93" s="144">
        <f>ROUND(I93*H93,2)</f>
        <v>0</v>
      </c>
      <c r="BL93" s="18" t="s">
        <v>153</v>
      </c>
      <c r="BM93" s="143" t="s">
        <v>153</v>
      </c>
    </row>
    <row r="94" spans="2:65" s="1" customFormat="1" ht="19.5">
      <c r="B94" s="33"/>
      <c r="D94" s="150" t="s">
        <v>195</v>
      </c>
      <c r="F94" s="170" t="s">
        <v>1535</v>
      </c>
      <c r="I94" s="147"/>
      <c r="L94" s="33"/>
      <c r="M94" s="148"/>
      <c r="T94" s="54"/>
      <c r="AT94" s="18" t="s">
        <v>195</v>
      </c>
      <c r="AU94" s="18" t="s">
        <v>81</v>
      </c>
    </row>
    <row r="95" spans="2:65" s="11" customFormat="1" ht="25.9" customHeight="1">
      <c r="B95" s="120"/>
      <c r="D95" s="121" t="s">
        <v>73</v>
      </c>
      <c r="E95" s="122" t="s">
        <v>1536</v>
      </c>
      <c r="F95" s="122" t="s">
        <v>1537</v>
      </c>
      <c r="I95" s="123"/>
      <c r="J95" s="124">
        <f>BK95</f>
        <v>0</v>
      </c>
      <c r="L95" s="120"/>
      <c r="M95" s="125"/>
      <c r="P95" s="126">
        <f>SUM(P96:P116)</f>
        <v>0</v>
      </c>
      <c r="R95" s="126">
        <f>SUM(R96:R116)</f>
        <v>0</v>
      </c>
      <c r="T95" s="127">
        <f>SUM(T96:T116)</f>
        <v>0</v>
      </c>
      <c r="AR95" s="121" t="s">
        <v>81</v>
      </c>
      <c r="AT95" s="128" t="s">
        <v>73</v>
      </c>
      <c r="AU95" s="128" t="s">
        <v>74</v>
      </c>
      <c r="AY95" s="121" t="s">
        <v>146</v>
      </c>
      <c r="BK95" s="129">
        <f>SUM(BK96:BK116)</f>
        <v>0</v>
      </c>
    </row>
    <row r="96" spans="2:65" s="1" customFormat="1" ht="24.2" customHeight="1">
      <c r="B96" s="33"/>
      <c r="C96" s="132" t="s">
        <v>167</v>
      </c>
      <c r="D96" s="132" t="s">
        <v>148</v>
      </c>
      <c r="E96" s="133" t="s">
        <v>1538</v>
      </c>
      <c r="F96" s="134" t="s">
        <v>1539</v>
      </c>
      <c r="G96" s="135" t="s">
        <v>1427</v>
      </c>
      <c r="H96" s="136">
        <v>1</v>
      </c>
      <c r="I96" s="137"/>
      <c r="J96" s="138">
        <f>ROUND(I96*H96,2)</f>
        <v>0</v>
      </c>
      <c r="K96" s="134" t="s">
        <v>19</v>
      </c>
      <c r="L96" s="33"/>
      <c r="M96" s="139" t="s">
        <v>19</v>
      </c>
      <c r="N96" s="140" t="s">
        <v>45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153</v>
      </c>
      <c r="AT96" s="143" t="s">
        <v>148</v>
      </c>
      <c r="AU96" s="143" t="s">
        <v>81</v>
      </c>
      <c r="AY96" s="18" t="s">
        <v>146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81</v>
      </c>
      <c r="BK96" s="144">
        <f>ROUND(I96*H96,2)</f>
        <v>0</v>
      </c>
      <c r="BL96" s="18" t="s">
        <v>153</v>
      </c>
      <c r="BM96" s="143" t="s">
        <v>272</v>
      </c>
    </row>
    <row r="97" spans="2:65" s="1" customFormat="1" ht="19.5">
      <c r="B97" s="33"/>
      <c r="D97" s="150" t="s">
        <v>195</v>
      </c>
      <c r="F97" s="170" t="s">
        <v>1540</v>
      </c>
      <c r="I97" s="147"/>
      <c r="L97" s="33"/>
      <c r="M97" s="148"/>
      <c r="T97" s="54"/>
      <c r="AT97" s="18" t="s">
        <v>195</v>
      </c>
      <c r="AU97" s="18" t="s">
        <v>81</v>
      </c>
    </row>
    <row r="98" spans="2:65" s="1" customFormat="1" ht="16.5" customHeight="1">
      <c r="B98" s="33"/>
      <c r="C98" s="132" t="s">
        <v>153</v>
      </c>
      <c r="D98" s="132" t="s">
        <v>148</v>
      </c>
      <c r="E98" s="133" t="s">
        <v>1541</v>
      </c>
      <c r="F98" s="134" t="s">
        <v>1542</v>
      </c>
      <c r="G98" s="135" t="s">
        <v>19</v>
      </c>
      <c r="H98" s="136">
        <v>0</v>
      </c>
      <c r="I98" s="137"/>
      <c r="J98" s="138">
        <f>ROUND(I98*H98,2)</f>
        <v>0</v>
      </c>
      <c r="K98" s="134" t="s">
        <v>19</v>
      </c>
      <c r="L98" s="33"/>
      <c r="M98" s="139" t="s">
        <v>19</v>
      </c>
      <c r="N98" s="140" t="s">
        <v>45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153</v>
      </c>
      <c r="AT98" s="143" t="s">
        <v>148</v>
      </c>
      <c r="AU98" s="143" t="s">
        <v>81</v>
      </c>
      <c r="AY98" s="18" t="s">
        <v>146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81</v>
      </c>
      <c r="BK98" s="144">
        <f>ROUND(I98*H98,2)</f>
        <v>0</v>
      </c>
      <c r="BL98" s="18" t="s">
        <v>153</v>
      </c>
      <c r="BM98" s="143" t="s">
        <v>184</v>
      </c>
    </row>
    <row r="99" spans="2:65" s="1" customFormat="1" ht="16.5" customHeight="1">
      <c r="B99" s="33"/>
      <c r="C99" s="132" t="s">
        <v>615</v>
      </c>
      <c r="D99" s="132" t="s">
        <v>148</v>
      </c>
      <c r="E99" s="133" t="s">
        <v>1543</v>
      </c>
      <c r="F99" s="134" t="s">
        <v>1544</v>
      </c>
      <c r="G99" s="135" t="s">
        <v>1427</v>
      </c>
      <c r="H99" s="136">
        <v>1</v>
      </c>
      <c r="I99" s="137"/>
      <c r="J99" s="138">
        <f>ROUND(I99*H99,2)</f>
        <v>0</v>
      </c>
      <c r="K99" s="134" t="s">
        <v>19</v>
      </c>
      <c r="L99" s="33"/>
      <c r="M99" s="139" t="s">
        <v>19</v>
      </c>
      <c r="N99" s="140" t="s">
        <v>45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153</v>
      </c>
      <c r="AT99" s="143" t="s">
        <v>148</v>
      </c>
      <c r="AU99" s="143" t="s">
        <v>81</v>
      </c>
      <c r="AY99" s="18" t="s">
        <v>146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81</v>
      </c>
      <c r="BK99" s="144">
        <f>ROUND(I99*H99,2)</f>
        <v>0</v>
      </c>
      <c r="BL99" s="18" t="s">
        <v>153</v>
      </c>
      <c r="BM99" s="143" t="s">
        <v>200</v>
      </c>
    </row>
    <row r="100" spans="2:65" s="1" customFormat="1" ht="24.2" customHeight="1">
      <c r="B100" s="33"/>
      <c r="C100" s="132" t="s">
        <v>272</v>
      </c>
      <c r="D100" s="132" t="s">
        <v>148</v>
      </c>
      <c r="E100" s="133" t="s">
        <v>1545</v>
      </c>
      <c r="F100" s="134" t="s">
        <v>1546</v>
      </c>
      <c r="G100" s="135" t="s">
        <v>1427</v>
      </c>
      <c r="H100" s="136">
        <v>1</v>
      </c>
      <c r="I100" s="137"/>
      <c r="J100" s="138">
        <f>ROUND(I100*H100,2)</f>
        <v>0</v>
      </c>
      <c r="K100" s="134" t="s">
        <v>19</v>
      </c>
      <c r="L100" s="33"/>
      <c r="M100" s="139" t="s">
        <v>19</v>
      </c>
      <c r="N100" s="140" t="s">
        <v>45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153</v>
      </c>
      <c r="AT100" s="143" t="s">
        <v>148</v>
      </c>
      <c r="AU100" s="143" t="s">
        <v>81</v>
      </c>
      <c r="AY100" s="18" t="s">
        <v>146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81</v>
      </c>
      <c r="BK100" s="144">
        <f>ROUND(I100*H100,2)</f>
        <v>0</v>
      </c>
      <c r="BL100" s="18" t="s">
        <v>153</v>
      </c>
      <c r="BM100" s="143" t="s">
        <v>8</v>
      </c>
    </row>
    <row r="101" spans="2:65" s="1" customFormat="1" ht="19.5">
      <c r="B101" s="33"/>
      <c r="D101" s="150" t="s">
        <v>195</v>
      </c>
      <c r="F101" s="170" t="s">
        <v>1540</v>
      </c>
      <c r="I101" s="147"/>
      <c r="L101" s="33"/>
      <c r="M101" s="148"/>
      <c r="T101" s="54"/>
      <c r="AT101" s="18" t="s">
        <v>195</v>
      </c>
      <c r="AU101" s="18" t="s">
        <v>81</v>
      </c>
    </row>
    <row r="102" spans="2:65" s="1" customFormat="1" ht="16.5" customHeight="1">
      <c r="B102" s="33"/>
      <c r="C102" s="132" t="s">
        <v>278</v>
      </c>
      <c r="D102" s="132" t="s">
        <v>148</v>
      </c>
      <c r="E102" s="133" t="s">
        <v>1547</v>
      </c>
      <c r="F102" s="134" t="s">
        <v>1548</v>
      </c>
      <c r="G102" s="135" t="s">
        <v>19</v>
      </c>
      <c r="H102" s="136">
        <v>0</v>
      </c>
      <c r="I102" s="137"/>
      <c r="J102" s="138">
        <f t="shared" ref="J102:J116" si="0">ROUND(I102*H102,2)</f>
        <v>0</v>
      </c>
      <c r="K102" s="134" t="s">
        <v>19</v>
      </c>
      <c r="L102" s="33"/>
      <c r="M102" s="139" t="s">
        <v>19</v>
      </c>
      <c r="N102" s="140" t="s">
        <v>45</v>
      </c>
      <c r="P102" s="141">
        <f t="shared" ref="P102:P116" si="1">O102*H102</f>
        <v>0</v>
      </c>
      <c r="Q102" s="141">
        <v>0</v>
      </c>
      <c r="R102" s="141">
        <f t="shared" ref="R102:R116" si="2">Q102*H102</f>
        <v>0</v>
      </c>
      <c r="S102" s="141">
        <v>0</v>
      </c>
      <c r="T102" s="142">
        <f t="shared" ref="T102:T116" si="3">S102*H102</f>
        <v>0</v>
      </c>
      <c r="AR102" s="143" t="s">
        <v>153</v>
      </c>
      <c r="AT102" s="143" t="s">
        <v>148</v>
      </c>
      <c r="AU102" s="143" t="s">
        <v>81</v>
      </c>
      <c r="AY102" s="18" t="s">
        <v>146</v>
      </c>
      <c r="BE102" s="144">
        <f t="shared" ref="BE102:BE116" si="4">IF(N102="základní",J102,0)</f>
        <v>0</v>
      </c>
      <c r="BF102" s="144">
        <f t="shared" ref="BF102:BF116" si="5">IF(N102="snížená",J102,0)</f>
        <v>0</v>
      </c>
      <c r="BG102" s="144">
        <f t="shared" ref="BG102:BG116" si="6">IF(N102="zákl. přenesená",J102,0)</f>
        <v>0</v>
      </c>
      <c r="BH102" s="144">
        <f t="shared" ref="BH102:BH116" si="7">IF(N102="sníž. přenesená",J102,0)</f>
        <v>0</v>
      </c>
      <c r="BI102" s="144">
        <f t="shared" ref="BI102:BI116" si="8">IF(N102="nulová",J102,0)</f>
        <v>0</v>
      </c>
      <c r="BJ102" s="18" t="s">
        <v>81</v>
      </c>
      <c r="BK102" s="144">
        <f t="shared" ref="BK102:BK116" si="9">ROUND(I102*H102,2)</f>
        <v>0</v>
      </c>
      <c r="BL102" s="18" t="s">
        <v>153</v>
      </c>
      <c r="BM102" s="143" t="s">
        <v>239</v>
      </c>
    </row>
    <row r="103" spans="2:65" s="1" customFormat="1" ht="16.5" customHeight="1">
      <c r="B103" s="33"/>
      <c r="C103" s="132" t="s">
        <v>184</v>
      </c>
      <c r="D103" s="132" t="s">
        <v>148</v>
      </c>
      <c r="E103" s="133" t="s">
        <v>1543</v>
      </c>
      <c r="F103" s="134" t="s">
        <v>1544</v>
      </c>
      <c r="G103" s="135" t="s">
        <v>1427</v>
      </c>
      <c r="H103" s="136">
        <v>1</v>
      </c>
      <c r="I103" s="137"/>
      <c r="J103" s="138">
        <f t="shared" si="0"/>
        <v>0</v>
      </c>
      <c r="K103" s="134" t="s">
        <v>19</v>
      </c>
      <c r="L103" s="33"/>
      <c r="M103" s="139" t="s">
        <v>19</v>
      </c>
      <c r="N103" s="140" t="s">
        <v>45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153</v>
      </c>
      <c r="AT103" s="143" t="s">
        <v>148</v>
      </c>
      <c r="AU103" s="143" t="s">
        <v>81</v>
      </c>
      <c r="AY103" s="18" t="s">
        <v>146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81</v>
      </c>
      <c r="BK103" s="144">
        <f t="shared" si="9"/>
        <v>0</v>
      </c>
      <c r="BL103" s="18" t="s">
        <v>153</v>
      </c>
      <c r="BM103" s="143" t="s">
        <v>258</v>
      </c>
    </row>
    <row r="104" spans="2:65" s="1" customFormat="1" ht="16.5" customHeight="1">
      <c r="B104" s="33"/>
      <c r="C104" s="132" t="s">
        <v>182</v>
      </c>
      <c r="D104" s="132" t="s">
        <v>148</v>
      </c>
      <c r="E104" s="133" t="s">
        <v>1549</v>
      </c>
      <c r="F104" s="134" t="s">
        <v>1550</v>
      </c>
      <c r="G104" s="135" t="s">
        <v>1427</v>
      </c>
      <c r="H104" s="136">
        <v>1</v>
      </c>
      <c r="I104" s="137"/>
      <c r="J104" s="138">
        <f t="shared" si="0"/>
        <v>0</v>
      </c>
      <c r="K104" s="134" t="s">
        <v>19</v>
      </c>
      <c r="L104" s="33"/>
      <c r="M104" s="139" t="s">
        <v>19</v>
      </c>
      <c r="N104" s="140" t="s">
        <v>45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153</v>
      </c>
      <c r="AT104" s="143" t="s">
        <v>148</v>
      </c>
      <c r="AU104" s="143" t="s">
        <v>81</v>
      </c>
      <c r="AY104" s="18" t="s">
        <v>146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81</v>
      </c>
      <c r="BK104" s="144">
        <f t="shared" si="9"/>
        <v>0</v>
      </c>
      <c r="BL104" s="18" t="s">
        <v>153</v>
      </c>
      <c r="BM104" s="143" t="s">
        <v>293</v>
      </c>
    </row>
    <row r="105" spans="2:65" s="1" customFormat="1" ht="24.2" customHeight="1">
      <c r="B105" s="33"/>
      <c r="C105" s="132" t="s">
        <v>200</v>
      </c>
      <c r="D105" s="132" t="s">
        <v>148</v>
      </c>
      <c r="E105" s="133" t="s">
        <v>1551</v>
      </c>
      <c r="F105" s="134" t="s">
        <v>1552</v>
      </c>
      <c r="G105" s="135" t="s">
        <v>1427</v>
      </c>
      <c r="H105" s="136">
        <v>4</v>
      </c>
      <c r="I105" s="137"/>
      <c r="J105" s="138">
        <f t="shared" si="0"/>
        <v>0</v>
      </c>
      <c r="K105" s="134" t="s">
        <v>19</v>
      </c>
      <c r="L105" s="33"/>
      <c r="M105" s="139" t="s">
        <v>19</v>
      </c>
      <c r="N105" s="140" t="s">
        <v>45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153</v>
      </c>
      <c r="AT105" s="143" t="s">
        <v>148</v>
      </c>
      <c r="AU105" s="143" t="s">
        <v>81</v>
      </c>
      <c r="AY105" s="18" t="s">
        <v>146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8" t="s">
        <v>81</v>
      </c>
      <c r="BK105" s="144">
        <f t="shared" si="9"/>
        <v>0</v>
      </c>
      <c r="BL105" s="18" t="s">
        <v>153</v>
      </c>
      <c r="BM105" s="143" t="s">
        <v>308</v>
      </c>
    </row>
    <row r="106" spans="2:65" s="1" customFormat="1" ht="24.2" customHeight="1">
      <c r="B106" s="33"/>
      <c r="C106" s="132" t="s">
        <v>207</v>
      </c>
      <c r="D106" s="132" t="s">
        <v>148</v>
      </c>
      <c r="E106" s="133" t="s">
        <v>1553</v>
      </c>
      <c r="F106" s="134" t="s">
        <v>1554</v>
      </c>
      <c r="G106" s="135" t="s">
        <v>1427</v>
      </c>
      <c r="H106" s="136">
        <v>2</v>
      </c>
      <c r="I106" s="137"/>
      <c r="J106" s="138">
        <f t="shared" si="0"/>
        <v>0</v>
      </c>
      <c r="K106" s="134" t="s">
        <v>19</v>
      </c>
      <c r="L106" s="33"/>
      <c r="M106" s="139" t="s">
        <v>19</v>
      </c>
      <c r="N106" s="140" t="s">
        <v>45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153</v>
      </c>
      <c r="AT106" s="143" t="s">
        <v>148</v>
      </c>
      <c r="AU106" s="143" t="s">
        <v>81</v>
      </c>
      <c r="AY106" s="18" t="s">
        <v>146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8" t="s">
        <v>81</v>
      </c>
      <c r="BK106" s="144">
        <f t="shared" si="9"/>
        <v>0</v>
      </c>
      <c r="BL106" s="18" t="s">
        <v>153</v>
      </c>
      <c r="BM106" s="143" t="s">
        <v>329</v>
      </c>
    </row>
    <row r="107" spans="2:65" s="1" customFormat="1" ht="24.2" customHeight="1">
      <c r="B107" s="33"/>
      <c r="C107" s="132" t="s">
        <v>8</v>
      </c>
      <c r="D107" s="132" t="s">
        <v>148</v>
      </c>
      <c r="E107" s="133" t="s">
        <v>1555</v>
      </c>
      <c r="F107" s="134" t="s">
        <v>1556</v>
      </c>
      <c r="G107" s="135" t="s">
        <v>1427</v>
      </c>
      <c r="H107" s="136">
        <v>2</v>
      </c>
      <c r="I107" s="137"/>
      <c r="J107" s="138">
        <f t="shared" si="0"/>
        <v>0</v>
      </c>
      <c r="K107" s="134" t="s">
        <v>19</v>
      </c>
      <c r="L107" s="33"/>
      <c r="M107" s="139" t="s">
        <v>19</v>
      </c>
      <c r="N107" s="140" t="s">
        <v>45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153</v>
      </c>
      <c r="AT107" s="143" t="s">
        <v>148</v>
      </c>
      <c r="AU107" s="143" t="s">
        <v>81</v>
      </c>
      <c r="AY107" s="18" t="s">
        <v>146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8" t="s">
        <v>81</v>
      </c>
      <c r="BK107" s="144">
        <f t="shared" si="9"/>
        <v>0</v>
      </c>
      <c r="BL107" s="18" t="s">
        <v>153</v>
      </c>
      <c r="BM107" s="143" t="s">
        <v>371</v>
      </c>
    </row>
    <row r="108" spans="2:65" s="1" customFormat="1" ht="24.2" customHeight="1">
      <c r="B108" s="33"/>
      <c r="C108" s="132" t="s">
        <v>226</v>
      </c>
      <c r="D108" s="132" t="s">
        <v>148</v>
      </c>
      <c r="E108" s="133" t="s">
        <v>1557</v>
      </c>
      <c r="F108" s="134" t="s">
        <v>1558</v>
      </c>
      <c r="G108" s="135" t="s">
        <v>1559</v>
      </c>
      <c r="H108" s="136">
        <v>2</v>
      </c>
      <c r="I108" s="137"/>
      <c r="J108" s="138">
        <f t="shared" si="0"/>
        <v>0</v>
      </c>
      <c r="K108" s="134" t="s">
        <v>19</v>
      </c>
      <c r="L108" s="33"/>
      <c r="M108" s="139" t="s">
        <v>19</v>
      </c>
      <c r="N108" s="140" t="s">
        <v>45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153</v>
      </c>
      <c r="AT108" s="143" t="s">
        <v>148</v>
      </c>
      <c r="AU108" s="143" t="s">
        <v>81</v>
      </c>
      <c r="AY108" s="18" t="s">
        <v>146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8" t="s">
        <v>81</v>
      </c>
      <c r="BK108" s="144">
        <f t="shared" si="9"/>
        <v>0</v>
      </c>
      <c r="BL108" s="18" t="s">
        <v>153</v>
      </c>
      <c r="BM108" s="143" t="s">
        <v>390</v>
      </c>
    </row>
    <row r="109" spans="2:65" s="1" customFormat="1" ht="24.2" customHeight="1">
      <c r="B109" s="33"/>
      <c r="C109" s="132" t="s">
        <v>239</v>
      </c>
      <c r="D109" s="132" t="s">
        <v>148</v>
      </c>
      <c r="E109" s="133" t="s">
        <v>1560</v>
      </c>
      <c r="F109" s="134" t="s">
        <v>1561</v>
      </c>
      <c r="G109" s="135" t="s">
        <v>1559</v>
      </c>
      <c r="H109" s="136">
        <v>1</v>
      </c>
      <c r="I109" s="137"/>
      <c r="J109" s="138">
        <f t="shared" si="0"/>
        <v>0</v>
      </c>
      <c r="K109" s="134" t="s">
        <v>19</v>
      </c>
      <c r="L109" s="33"/>
      <c r="M109" s="139" t="s">
        <v>19</v>
      </c>
      <c r="N109" s="140" t="s">
        <v>45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153</v>
      </c>
      <c r="AT109" s="143" t="s">
        <v>148</v>
      </c>
      <c r="AU109" s="143" t="s">
        <v>81</v>
      </c>
      <c r="AY109" s="18" t="s">
        <v>146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8" t="s">
        <v>81</v>
      </c>
      <c r="BK109" s="144">
        <f t="shared" si="9"/>
        <v>0</v>
      </c>
      <c r="BL109" s="18" t="s">
        <v>153</v>
      </c>
      <c r="BM109" s="143" t="s">
        <v>402</v>
      </c>
    </row>
    <row r="110" spans="2:65" s="1" customFormat="1" ht="24.2" customHeight="1">
      <c r="B110" s="33"/>
      <c r="C110" s="132" t="s">
        <v>247</v>
      </c>
      <c r="D110" s="132" t="s">
        <v>148</v>
      </c>
      <c r="E110" s="133" t="s">
        <v>1562</v>
      </c>
      <c r="F110" s="134" t="s">
        <v>1563</v>
      </c>
      <c r="G110" s="135" t="s">
        <v>1559</v>
      </c>
      <c r="H110" s="136">
        <v>13</v>
      </c>
      <c r="I110" s="137"/>
      <c r="J110" s="138">
        <f t="shared" si="0"/>
        <v>0</v>
      </c>
      <c r="K110" s="134" t="s">
        <v>19</v>
      </c>
      <c r="L110" s="33"/>
      <c r="M110" s="139" t="s">
        <v>19</v>
      </c>
      <c r="N110" s="140" t="s">
        <v>45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153</v>
      </c>
      <c r="AT110" s="143" t="s">
        <v>148</v>
      </c>
      <c r="AU110" s="143" t="s">
        <v>81</v>
      </c>
      <c r="AY110" s="18" t="s">
        <v>146</v>
      </c>
      <c r="BE110" s="144">
        <f t="shared" si="4"/>
        <v>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8" t="s">
        <v>81</v>
      </c>
      <c r="BK110" s="144">
        <f t="shared" si="9"/>
        <v>0</v>
      </c>
      <c r="BL110" s="18" t="s">
        <v>153</v>
      </c>
      <c r="BM110" s="143" t="s">
        <v>412</v>
      </c>
    </row>
    <row r="111" spans="2:65" s="1" customFormat="1" ht="16.5" customHeight="1">
      <c r="B111" s="33"/>
      <c r="C111" s="132" t="s">
        <v>258</v>
      </c>
      <c r="D111" s="132" t="s">
        <v>148</v>
      </c>
      <c r="E111" s="133" t="s">
        <v>1564</v>
      </c>
      <c r="F111" s="134" t="s">
        <v>1565</v>
      </c>
      <c r="G111" s="135" t="s">
        <v>1559</v>
      </c>
      <c r="H111" s="136">
        <v>1</v>
      </c>
      <c r="I111" s="137"/>
      <c r="J111" s="138">
        <f t="shared" si="0"/>
        <v>0</v>
      </c>
      <c r="K111" s="134" t="s">
        <v>19</v>
      </c>
      <c r="L111" s="33"/>
      <c r="M111" s="139" t="s">
        <v>19</v>
      </c>
      <c r="N111" s="140" t="s">
        <v>45</v>
      </c>
      <c r="P111" s="141">
        <f t="shared" si="1"/>
        <v>0</v>
      </c>
      <c r="Q111" s="141">
        <v>0</v>
      </c>
      <c r="R111" s="141">
        <f t="shared" si="2"/>
        <v>0</v>
      </c>
      <c r="S111" s="141">
        <v>0</v>
      </c>
      <c r="T111" s="142">
        <f t="shared" si="3"/>
        <v>0</v>
      </c>
      <c r="AR111" s="143" t="s">
        <v>153</v>
      </c>
      <c r="AT111" s="143" t="s">
        <v>148</v>
      </c>
      <c r="AU111" s="143" t="s">
        <v>81</v>
      </c>
      <c r="AY111" s="18" t="s">
        <v>146</v>
      </c>
      <c r="BE111" s="144">
        <f t="shared" si="4"/>
        <v>0</v>
      </c>
      <c r="BF111" s="144">
        <f t="shared" si="5"/>
        <v>0</v>
      </c>
      <c r="BG111" s="144">
        <f t="shared" si="6"/>
        <v>0</v>
      </c>
      <c r="BH111" s="144">
        <f t="shared" si="7"/>
        <v>0</v>
      </c>
      <c r="BI111" s="144">
        <f t="shared" si="8"/>
        <v>0</v>
      </c>
      <c r="BJ111" s="18" t="s">
        <v>81</v>
      </c>
      <c r="BK111" s="144">
        <f t="shared" si="9"/>
        <v>0</v>
      </c>
      <c r="BL111" s="18" t="s">
        <v>153</v>
      </c>
      <c r="BM111" s="143" t="s">
        <v>430</v>
      </c>
    </row>
    <row r="112" spans="2:65" s="1" customFormat="1" ht="16.5" customHeight="1">
      <c r="B112" s="33"/>
      <c r="C112" s="132" t="s">
        <v>287</v>
      </c>
      <c r="D112" s="132" t="s">
        <v>148</v>
      </c>
      <c r="E112" s="133" t="s">
        <v>1566</v>
      </c>
      <c r="F112" s="134" t="s">
        <v>1567</v>
      </c>
      <c r="G112" s="135" t="s">
        <v>214</v>
      </c>
      <c r="H112" s="136">
        <v>4</v>
      </c>
      <c r="I112" s="137"/>
      <c r="J112" s="138">
        <f t="shared" si="0"/>
        <v>0</v>
      </c>
      <c r="K112" s="134" t="s">
        <v>19</v>
      </c>
      <c r="L112" s="33"/>
      <c r="M112" s="139" t="s">
        <v>19</v>
      </c>
      <c r="N112" s="140" t="s">
        <v>45</v>
      </c>
      <c r="P112" s="141">
        <f t="shared" si="1"/>
        <v>0</v>
      </c>
      <c r="Q112" s="141">
        <v>0</v>
      </c>
      <c r="R112" s="141">
        <f t="shared" si="2"/>
        <v>0</v>
      </c>
      <c r="S112" s="141">
        <v>0</v>
      </c>
      <c r="T112" s="142">
        <f t="shared" si="3"/>
        <v>0</v>
      </c>
      <c r="AR112" s="143" t="s">
        <v>153</v>
      </c>
      <c r="AT112" s="143" t="s">
        <v>148</v>
      </c>
      <c r="AU112" s="143" t="s">
        <v>81</v>
      </c>
      <c r="AY112" s="18" t="s">
        <v>146</v>
      </c>
      <c r="BE112" s="144">
        <f t="shared" si="4"/>
        <v>0</v>
      </c>
      <c r="BF112" s="144">
        <f t="shared" si="5"/>
        <v>0</v>
      </c>
      <c r="BG112" s="144">
        <f t="shared" si="6"/>
        <v>0</v>
      </c>
      <c r="BH112" s="144">
        <f t="shared" si="7"/>
        <v>0</v>
      </c>
      <c r="BI112" s="144">
        <f t="shared" si="8"/>
        <v>0</v>
      </c>
      <c r="BJ112" s="18" t="s">
        <v>81</v>
      </c>
      <c r="BK112" s="144">
        <f t="shared" si="9"/>
        <v>0</v>
      </c>
      <c r="BL112" s="18" t="s">
        <v>153</v>
      </c>
      <c r="BM112" s="143" t="s">
        <v>450</v>
      </c>
    </row>
    <row r="113" spans="2:65" s="1" customFormat="1" ht="16.5" customHeight="1">
      <c r="B113" s="33"/>
      <c r="C113" s="132" t="s">
        <v>293</v>
      </c>
      <c r="D113" s="132" t="s">
        <v>148</v>
      </c>
      <c r="E113" s="133" t="s">
        <v>1568</v>
      </c>
      <c r="F113" s="134" t="s">
        <v>1569</v>
      </c>
      <c r="G113" s="135" t="s">
        <v>214</v>
      </c>
      <c r="H113" s="136">
        <v>1</v>
      </c>
      <c r="I113" s="137"/>
      <c r="J113" s="138">
        <f t="shared" si="0"/>
        <v>0</v>
      </c>
      <c r="K113" s="134" t="s">
        <v>19</v>
      </c>
      <c r="L113" s="33"/>
      <c r="M113" s="139" t="s">
        <v>19</v>
      </c>
      <c r="N113" s="140" t="s">
        <v>45</v>
      </c>
      <c r="P113" s="141">
        <f t="shared" si="1"/>
        <v>0</v>
      </c>
      <c r="Q113" s="141">
        <v>0</v>
      </c>
      <c r="R113" s="141">
        <f t="shared" si="2"/>
        <v>0</v>
      </c>
      <c r="S113" s="141">
        <v>0</v>
      </c>
      <c r="T113" s="142">
        <f t="shared" si="3"/>
        <v>0</v>
      </c>
      <c r="AR113" s="143" t="s">
        <v>153</v>
      </c>
      <c r="AT113" s="143" t="s">
        <v>148</v>
      </c>
      <c r="AU113" s="143" t="s">
        <v>81</v>
      </c>
      <c r="AY113" s="18" t="s">
        <v>146</v>
      </c>
      <c r="BE113" s="144">
        <f t="shared" si="4"/>
        <v>0</v>
      </c>
      <c r="BF113" s="144">
        <f t="shared" si="5"/>
        <v>0</v>
      </c>
      <c r="BG113" s="144">
        <f t="shared" si="6"/>
        <v>0</v>
      </c>
      <c r="BH113" s="144">
        <f t="shared" si="7"/>
        <v>0</v>
      </c>
      <c r="BI113" s="144">
        <f t="shared" si="8"/>
        <v>0</v>
      </c>
      <c r="BJ113" s="18" t="s">
        <v>81</v>
      </c>
      <c r="BK113" s="144">
        <f t="shared" si="9"/>
        <v>0</v>
      </c>
      <c r="BL113" s="18" t="s">
        <v>153</v>
      </c>
      <c r="BM113" s="143" t="s">
        <v>464</v>
      </c>
    </row>
    <row r="114" spans="2:65" s="1" customFormat="1" ht="16.5" customHeight="1">
      <c r="B114" s="33"/>
      <c r="C114" s="132" t="s">
        <v>300</v>
      </c>
      <c r="D114" s="132" t="s">
        <v>148</v>
      </c>
      <c r="E114" s="133" t="s">
        <v>1570</v>
      </c>
      <c r="F114" s="134" t="s">
        <v>1571</v>
      </c>
      <c r="G114" s="135" t="s">
        <v>1572</v>
      </c>
      <c r="H114" s="136">
        <v>10</v>
      </c>
      <c r="I114" s="137"/>
      <c r="J114" s="138">
        <f t="shared" si="0"/>
        <v>0</v>
      </c>
      <c r="K114" s="134" t="s">
        <v>19</v>
      </c>
      <c r="L114" s="33"/>
      <c r="M114" s="139" t="s">
        <v>19</v>
      </c>
      <c r="N114" s="140" t="s">
        <v>45</v>
      </c>
      <c r="P114" s="141">
        <f t="shared" si="1"/>
        <v>0</v>
      </c>
      <c r="Q114" s="141">
        <v>0</v>
      </c>
      <c r="R114" s="141">
        <f t="shared" si="2"/>
        <v>0</v>
      </c>
      <c r="S114" s="141">
        <v>0</v>
      </c>
      <c r="T114" s="142">
        <f t="shared" si="3"/>
        <v>0</v>
      </c>
      <c r="AR114" s="143" t="s">
        <v>153</v>
      </c>
      <c r="AT114" s="143" t="s">
        <v>148</v>
      </c>
      <c r="AU114" s="143" t="s">
        <v>81</v>
      </c>
      <c r="AY114" s="18" t="s">
        <v>146</v>
      </c>
      <c r="BE114" s="144">
        <f t="shared" si="4"/>
        <v>0</v>
      </c>
      <c r="BF114" s="144">
        <f t="shared" si="5"/>
        <v>0</v>
      </c>
      <c r="BG114" s="144">
        <f t="shared" si="6"/>
        <v>0</v>
      </c>
      <c r="BH114" s="144">
        <f t="shared" si="7"/>
        <v>0</v>
      </c>
      <c r="BI114" s="144">
        <f t="shared" si="8"/>
        <v>0</v>
      </c>
      <c r="BJ114" s="18" t="s">
        <v>81</v>
      </c>
      <c r="BK114" s="144">
        <f t="shared" si="9"/>
        <v>0</v>
      </c>
      <c r="BL114" s="18" t="s">
        <v>153</v>
      </c>
      <c r="BM114" s="143" t="s">
        <v>475</v>
      </c>
    </row>
    <row r="115" spans="2:65" s="1" customFormat="1" ht="16.5" customHeight="1">
      <c r="B115" s="33"/>
      <c r="C115" s="132" t="s">
        <v>308</v>
      </c>
      <c r="D115" s="132" t="s">
        <v>148</v>
      </c>
      <c r="E115" s="133" t="s">
        <v>1573</v>
      </c>
      <c r="F115" s="134" t="s">
        <v>1574</v>
      </c>
      <c r="G115" s="135" t="s">
        <v>1427</v>
      </c>
      <c r="H115" s="136">
        <v>1</v>
      </c>
      <c r="I115" s="137"/>
      <c r="J115" s="138">
        <f t="shared" si="0"/>
        <v>0</v>
      </c>
      <c r="K115" s="134" t="s">
        <v>19</v>
      </c>
      <c r="L115" s="33"/>
      <c r="M115" s="139" t="s">
        <v>19</v>
      </c>
      <c r="N115" s="140" t="s">
        <v>45</v>
      </c>
      <c r="P115" s="141">
        <f t="shared" si="1"/>
        <v>0</v>
      </c>
      <c r="Q115" s="141">
        <v>0</v>
      </c>
      <c r="R115" s="141">
        <f t="shared" si="2"/>
        <v>0</v>
      </c>
      <c r="S115" s="141">
        <v>0</v>
      </c>
      <c r="T115" s="142">
        <f t="shared" si="3"/>
        <v>0</v>
      </c>
      <c r="AR115" s="143" t="s">
        <v>153</v>
      </c>
      <c r="AT115" s="143" t="s">
        <v>148</v>
      </c>
      <c r="AU115" s="143" t="s">
        <v>81</v>
      </c>
      <c r="AY115" s="18" t="s">
        <v>146</v>
      </c>
      <c r="BE115" s="144">
        <f t="shared" si="4"/>
        <v>0</v>
      </c>
      <c r="BF115" s="144">
        <f t="shared" si="5"/>
        <v>0</v>
      </c>
      <c r="BG115" s="144">
        <f t="shared" si="6"/>
        <v>0</v>
      </c>
      <c r="BH115" s="144">
        <f t="shared" si="7"/>
        <v>0</v>
      </c>
      <c r="BI115" s="144">
        <f t="shared" si="8"/>
        <v>0</v>
      </c>
      <c r="BJ115" s="18" t="s">
        <v>81</v>
      </c>
      <c r="BK115" s="144">
        <f t="shared" si="9"/>
        <v>0</v>
      </c>
      <c r="BL115" s="18" t="s">
        <v>153</v>
      </c>
      <c r="BM115" s="143" t="s">
        <v>512</v>
      </c>
    </row>
    <row r="116" spans="2:65" s="1" customFormat="1" ht="16.5" customHeight="1">
      <c r="B116" s="33"/>
      <c r="C116" s="132" t="s">
        <v>7</v>
      </c>
      <c r="D116" s="132" t="s">
        <v>148</v>
      </c>
      <c r="E116" s="133" t="s">
        <v>1575</v>
      </c>
      <c r="F116" s="134" t="s">
        <v>1576</v>
      </c>
      <c r="G116" s="135" t="s">
        <v>19</v>
      </c>
      <c r="H116" s="136">
        <v>0</v>
      </c>
      <c r="I116" s="137"/>
      <c r="J116" s="138">
        <f t="shared" si="0"/>
        <v>0</v>
      </c>
      <c r="K116" s="134" t="s">
        <v>19</v>
      </c>
      <c r="L116" s="33"/>
      <c r="M116" s="139" t="s">
        <v>19</v>
      </c>
      <c r="N116" s="140" t="s">
        <v>45</v>
      </c>
      <c r="P116" s="141">
        <f t="shared" si="1"/>
        <v>0</v>
      </c>
      <c r="Q116" s="141">
        <v>0</v>
      </c>
      <c r="R116" s="141">
        <f t="shared" si="2"/>
        <v>0</v>
      </c>
      <c r="S116" s="141">
        <v>0</v>
      </c>
      <c r="T116" s="142">
        <f t="shared" si="3"/>
        <v>0</v>
      </c>
      <c r="AR116" s="143" t="s">
        <v>153</v>
      </c>
      <c r="AT116" s="143" t="s">
        <v>148</v>
      </c>
      <c r="AU116" s="143" t="s">
        <v>81</v>
      </c>
      <c r="AY116" s="18" t="s">
        <v>146</v>
      </c>
      <c r="BE116" s="144">
        <f t="shared" si="4"/>
        <v>0</v>
      </c>
      <c r="BF116" s="144">
        <f t="shared" si="5"/>
        <v>0</v>
      </c>
      <c r="BG116" s="144">
        <f t="shared" si="6"/>
        <v>0</v>
      </c>
      <c r="BH116" s="144">
        <f t="shared" si="7"/>
        <v>0</v>
      </c>
      <c r="BI116" s="144">
        <f t="shared" si="8"/>
        <v>0</v>
      </c>
      <c r="BJ116" s="18" t="s">
        <v>81</v>
      </c>
      <c r="BK116" s="144">
        <f t="shared" si="9"/>
        <v>0</v>
      </c>
      <c r="BL116" s="18" t="s">
        <v>153</v>
      </c>
      <c r="BM116" s="143" t="s">
        <v>530</v>
      </c>
    </row>
    <row r="117" spans="2:65" s="11" customFormat="1" ht="25.9" customHeight="1">
      <c r="B117" s="120"/>
      <c r="D117" s="121" t="s">
        <v>73</v>
      </c>
      <c r="E117" s="122" t="s">
        <v>1577</v>
      </c>
      <c r="F117" s="122" t="s">
        <v>1578</v>
      </c>
      <c r="I117" s="123"/>
      <c r="J117" s="124">
        <f>BK117</f>
        <v>0</v>
      </c>
      <c r="L117" s="120"/>
      <c r="M117" s="125"/>
      <c r="P117" s="126">
        <f>SUM(P118:P160)</f>
        <v>0</v>
      </c>
      <c r="R117" s="126">
        <f>SUM(R118:R160)</f>
        <v>0</v>
      </c>
      <c r="T117" s="127">
        <f>SUM(T118:T160)</f>
        <v>0</v>
      </c>
      <c r="AR117" s="121" t="s">
        <v>81</v>
      </c>
      <c r="AT117" s="128" t="s">
        <v>73</v>
      </c>
      <c r="AU117" s="128" t="s">
        <v>74</v>
      </c>
      <c r="AY117" s="121" t="s">
        <v>146</v>
      </c>
      <c r="BK117" s="129">
        <f>SUM(BK118:BK160)</f>
        <v>0</v>
      </c>
    </row>
    <row r="118" spans="2:65" s="1" customFormat="1" ht="101.25" customHeight="1">
      <c r="B118" s="33"/>
      <c r="C118" s="132" t="s">
        <v>329</v>
      </c>
      <c r="D118" s="132" t="s">
        <v>148</v>
      </c>
      <c r="E118" s="133" t="s">
        <v>1579</v>
      </c>
      <c r="F118" s="134" t="s">
        <v>1580</v>
      </c>
      <c r="G118" s="135" t="s">
        <v>1427</v>
      </c>
      <c r="H118" s="136">
        <v>1</v>
      </c>
      <c r="I118" s="137"/>
      <c r="J118" s="138">
        <f>ROUND(I118*H118,2)</f>
        <v>0</v>
      </c>
      <c r="K118" s="134" t="s">
        <v>19</v>
      </c>
      <c r="L118" s="33"/>
      <c r="M118" s="139" t="s">
        <v>19</v>
      </c>
      <c r="N118" s="140" t="s">
        <v>45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153</v>
      </c>
      <c r="AT118" s="143" t="s">
        <v>148</v>
      </c>
      <c r="AU118" s="143" t="s">
        <v>81</v>
      </c>
      <c r="AY118" s="18" t="s">
        <v>146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81</v>
      </c>
      <c r="BK118" s="144">
        <f>ROUND(I118*H118,2)</f>
        <v>0</v>
      </c>
      <c r="BL118" s="18" t="s">
        <v>153</v>
      </c>
      <c r="BM118" s="143" t="s">
        <v>489</v>
      </c>
    </row>
    <row r="119" spans="2:65" s="1" customFormat="1" ht="19.5">
      <c r="B119" s="33"/>
      <c r="D119" s="150" t="s">
        <v>195</v>
      </c>
      <c r="F119" s="170" t="s">
        <v>1540</v>
      </c>
      <c r="I119" s="147"/>
      <c r="L119" s="33"/>
      <c r="M119" s="148"/>
      <c r="T119" s="54"/>
      <c r="AT119" s="18" t="s">
        <v>195</v>
      </c>
      <c r="AU119" s="18" t="s">
        <v>81</v>
      </c>
    </row>
    <row r="120" spans="2:65" s="1" customFormat="1" ht="55.5" customHeight="1">
      <c r="B120" s="33"/>
      <c r="C120" s="132" t="s">
        <v>354</v>
      </c>
      <c r="D120" s="132" t="s">
        <v>148</v>
      </c>
      <c r="E120" s="133" t="s">
        <v>1581</v>
      </c>
      <c r="F120" s="134" t="s">
        <v>1582</v>
      </c>
      <c r="G120" s="135" t="s">
        <v>1427</v>
      </c>
      <c r="H120" s="136">
        <v>1</v>
      </c>
      <c r="I120" s="137"/>
      <c r="J120" s="138">
        <f>ROUND(I120*H120,2)</f>
        <v>0</v>
      </c>
      <c r="K120" s="134" t="s">
        <v>19</v>
      </c>
      <c r="L120" s="33"/>
      <c r="M120" s="139" t="s">
        <v>19</v>
      </c>
      <c r="N120" s="140" t="s">
        <v>45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153</v>
      </c>
      <c r="AT120" s="143" t="s">
        <v>148</v>
      </c>
      <c r="AU120" s="143" t="s">
        <v>81</v>
      </c>
      <c r="AY120" s="18" t="s">
        <v>146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81</v>
      </c>
      <c r="BK120" s="144">
        <f>ROUND(I120*H120,2)</f>
        <v>0</v>
      </c>
      <c r="BL120" s="18" t="s">
        <v>153</v>
      </c>
      <c r="BM120" s="143" t="s">
        <v>504</v>
      </c>
    </row>
    <row r="121" spans="2:65" s="1" customFormat="1" ht="19.5">
      <c r="B121" s="33"/>
      <c r="D121" s="150" t="s">
        <v>195</v>
      </c>
      <c r="F121" s="170" t="s">
        <v>1540</v>
      </c>
      <c r="I121" s="147"/>
      <c r="L121" s="33"/>
      <c r="M121" s="148"/>
      <c r="T121" s="54"/>
      <c r="AT121" s="18" t="s">
        <v>195</v>
      </c>
      <c r="AU121" s="18" t="s">
        <v>81</v>
      </c>
    </row>
    <row r="122" spans="2:65" s="1" customFormat="1" ht="24.2" customHeight="1">
      <c r="B122" s="33"/>
      <c r="C122" s="132" t="s">
        <v>371</v>
      </c>
      <c r="D122" s="132" t="s">
        <v>148</v>
      </c>
      <c r="E122" s="133" t="s">
        <v>1583</v>
      </c>
      <c r="F122" s="134" t="s">
        <v>1584</v>
      </c>
      <c r="G122" s="135" t="s">
        <v>19</v>
      </c>
      <c r="H122" s="136">
        <v>0</v>
      </c>
      <c r="I122" s="137"/>
      <c r="J122" s="138">
        <f>ROUND(I122*H122,2)</f>
        <v>0</v>
      </c>
      <c r="K122" s="134" t="s">
        <v>19</v>
      </c>
      <c r="L122" s="33"/>
      <c r="M122" s="139" t="s">
        <v>19</v>
      </c>
      <c r="N122" s="140" t="s">
        <v>45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153</v>
      </c>
      <c r="AT122" s="143" t="s">
        <v>148</v>
      </c>
      <c r="AU122" s="143" t="s">
        <v>81</v>
      </c>
      <c r="AY122" s="18" t="s">
        <v>146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81</v>
      </c>
      <c r="BK122" s="144">
        <f>ROUND(I122*H122,2)</f>
        <v>0</v>
      </c>
      <c r="BL122" s="18" t="s">
        <v>153</v>
      </c>
      <c r="BM122" s="143" t="s">
        <v>347</v>
      </c>
    </row>
    <row r="123" spans="2:65" s="1" customFormat="1" ht="24.2" customHeight="1">
      <c r="B123" s="33"/>
      <c r="C123" s="132" t="s">
        <v>384</v>
      </c>
      <c r="D123" s="132" t="s">
        <v>148</v>
      </c>
      <c r="E123" s="133" t="s">
        <v>1585</v>
      </c>
      <c r="F123" s="134" t="s">
        <v>1586</v>
      </c>
      <c r="G123" s="135" t="s">
        <v>1427</v>
      </c>
      <c r="H123" s="136">
        <v>2</v>
      </c>
      <c r="I123" s="137"/>
      <c r="J123" s="138">
        <f>ROUND(I123*H123,2)</f>
        <v>0</v>
      </c>
      <c r="K123" s="134" t="s">
        <v>19</v>
      </c>
      <c r="L123" s="33"/>
      <c r="M123" s="139" t="s">
        <v>19</v>
      </c>
      <c r="N123" s="140" t="s">
        <v>45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153</v>
      </c>
      <c r="AT123" s="143" t="s">
        <v>148</v>
      </c>
      <c r="AU123" s="143" t="s">
        <v>81</v>
      </c>
      <c r="AY123" s="18" t="s">
        <v>146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81</v>
      </c>
      <c r="BK123" s="144">
        <f>ROUND(I123*H123,2)</f>
        <v>0</v>
      </c>
      <c r="BL123" s="18" t="s">
        <v>153</v>
      </c>
      <c r="BM123" s="143" t="s">
        <v>378</v>
      </c>
    </row>
    <row r="124" spans="2:65" s="1" customFormat="1" ht="24.2" customHeight="1">
      <c r="B124" s="33"/>
      <c r="C124" s="132" t="s">
        <v>390</v>
      </c>
      <c r="D124" s="132" t="s">
        <v>148</v>
      </c>
      <c r="E124" s="133" t="s">
        <v>1587</v>
      </c>
      <c r="F124" s="134" t="s">
        <v>1588</v>
      </c>
      <c r="G124" s="135" t="s">
        <v>1427</v>
      </c>
      <c r="H124" s="136">
        <v>1</v>
      </c>
      <c r="I124" s="137"/>
      <c r="J124" s="138">
        <f>ROUND(I124*H124,2)</f>
        <v>0</v>
      </c>
      <c r="K124" s="134" t="s">
        <v>19</v>
      </c>
      <c r="L124" s="33"/>
      <c r="M124" s="139" t="s">
        <v>19</v>
      </c>
      <c r="N124" s="140" t="s">
        <v>45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153</v>
      </c>
      <c r="AT124" s="143" t="s">
        <v>148</v>
      </c>
      <c r="AU124" s="143" t="s">
        <v>81</v>
      </c>
      <c r="AY124" s="18" t="s">
        <v>146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81</v>
      </c>
      <c r="BK124" s="144">
        <f>ROUND(I124*H124,2)</f>
        <v>0</v>
      </c>
      <c r="BL124" s="18" t="s">
        <v>153</v>
      </c>
      <c r="BM124" s="143" t="s">
        <v>926</v>
      </c>
    </row>
    <row r="125" spans="2:65" s="1" customFormat="1" ht="24.2" customHeight="1">
      <c r="B125" s="33"/>
      <c r="C125" s="132" t="s">
        <v>395</v>
      </c>
      <c r="D125" s="132" t="s">
        <v>148</v>
      </c>
      <c r="E125" s="133" t="s">
        <v>1589</v>
      </c>
      <c r="F125" s="134" t="s">
        <v>1590</v>
      </c>
      <c r="G125" s="135" t="s">
        <v>1427</v>
      </c>
      <c r="H125" s="136">
        <v>1</v>
      </c>
      <c r="I125" s="137"/>
      <c r="J125" s="138">
        <f>ROUND(I125*H125,2)</f>
        <v>0</v>
      </c>
      <c r="K125" s="134" t="s">
        <v>19</v>
      </c>
      <c r="L125" s="33"/>
      <c r="M125" s="139" t="s">
        <v>19</v>
      </c>
      <c r="N125" s="140" t="s">
        <v>45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153</v>
      </c>
      <c r="AT125" s="143" t="s">
        <v>148</v>
      </c>
      <c r="AU125" s="143" t="s">
        <v>81</v>
      </c>
      <c r="AY125" s="18" t="s">
        <v>146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81</v>
      </c>
      <c r="BK125" s="144">
        <f>ROUND(I125*H125,2)</f>
        <v>0</v>
      </c>
      <c r="BL125" s="18" t="s">
        <v>153</v>
      </c>
      <c r="BM125" s="143" t="s">
        <v>938</v>
      </c>
    </row>
    <row r="126" spans="2:65" s="1" customFormat="1" ht="24.2" customHeight="1">
      <c r="B126" s="33"/>
      <c r="C126" s="132" t="s">
        <v>402</v>
      </c>
      <c r="D126" s="132" t="s">
        <v>148</v>
      </c>
      <c r="E126" s="133" t="s">
        <v>1591</v>
      </c>
      <c r="F126" s="134" t="s">
        <v>1592</v>
      </c>
      <c r="G126" s="135" t="s">
        <v>1427</v>
      </c>
      <c r="H126" s="136">
        <v>1</v>
      </c>
      <c r="I126" s="137"/>
      <c r="J126" s="138">
        <f>ROUND(I126*H126,2)</f>
        <v>0</v>
      </c>
      <c r="K126" s="134" t="s">
        <v>19</v>
      </c>
      <c r="L126" s="33"/>
      <c r="M126" s="139" t="s">
        <v>19</v>
      </c>
      <c r="N126" s="140" t="s">
        <v>45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153</v>
      </c>
      <c r="AT126" s="143" t="s">
        <v>148</v>
      </c>
      <c r="AU126" s="143" t="s">
        <v>81</v>
      </c>
      <c r="AY126" s="18" t="s">
        <v>146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81</v>
      </c>
      <c r="BK126" s="144">
        <f>ROUND(I126*H126,2)</f>
        <v>0</v>
      </c>
      <c r="BL126" s="18" t="s">
        <v>153</v>
      </c>
      <c r="BM126" s="143" t="s">
        <v>950</v>
      </c>
    </row>
    <row r="127" spans="2:65" s="1" customFormat="1" ht="19.5">
      <c r="B127" s="33"/>
      <c r="D127" s="150" t="s">
        <v>195</v>
      </c>
      <c r="F127" s="170" t="s">
        <v>1540</v>
      </c>
      <c r="I127" s="147"/>
      <c r="L127" s="33"/>
      <c r="M127" s="148"/>
      <c r="T127" s="54"/>
      <c r="AT127" s="18" t="s">
        <v>195</v>
      </c>
      <c r="AU127" s="18" t="s">
        <v>81</v>
      </c>
    </row>
    <row r="128" spans="2:65" s="1" customFormat="1" ht="16.5" customHeight="1">
      <c r="B128" s="33"/>
      <c r="C128" s="132" t="s">
        <v>407</v>
      </c>
      <c r="D128" s="132" t="s">
        <v>148</v>
      </c>
      <c r="E128" s="133" t="s">
        <v>1593</v>
      </c>
      <c r="F128" s="134" t="s">
        <v>1594</v>
      </c>
      <c r="G128" s="135" t="s">
        <v>1427</v>
      </c>
      <c r="H128" s="136">
        <v>4</v>
      </c>
      <c r="I128" s="137"/>
      <c r="J128" s="138">
        <f t="shared" ref="J128:J160" si="10">ROUND(I128*H128,2)</f>
        <v>0</v>
      </c>
      <c r="K128" s="134" t="s">
        <v>19</v>
      </c>
      <c r="L128" s="33"/>
      <c r="M128" s="139" t="s">
        <v>19</v>
      </c>
      <c r="N128" s="140" t="s">
        <v>45</v>
      </c>
      <c r="P128" s="141">
        <f t="shared" ref="P128:P160" si="11">O128*H128</f>
        <v>0</v>
      </c>
      <c r="Q128" s="141">
        <v>0</v>
      </c>
      <c r="R128" s="141">
        <f t="shared" ref="R128:R160" si="12">Q128*H128</f>
        <v>0</v>
      </c>
      <c r="S128" s="141">
        <v>0</v>
      </c>
      <c r="T128" s="142">
        <f t="shared" ref="T128:T160" si="13">S128*H128</f>
        <v>0</v>
      </c>
      <c r="AR128" s="143" t="s">
        <v>153</v>
      </c>
      <c r="AT128" s="143" t="s">
        <v>148</v>
      </c>
      <c r="AU128" s="143" t="s">
        <v>81</v>
      </c>
      <c r="AY128" s="18" t="s">
        <v>146</v>
      </c>
      <c r="BE128" s="144">
        <f t="shared" ref="BE128:BE160" si="14">IF(N128="základní",J128,0)</f>
        <v>0</v>
      </c>
      <c r="BF128" s="144">
        <f t="shared" ref="BF128:BF160" si="15">IF(N128="snížená",J128,0)</f>
        <v>0</v>
      </c>
      <c r="BG128" s="144">
        <f t="shared" ref="BG128:BG160" si="16">IF(N128="zákl. přenesená",J128,0)</f>
        <v>0</v>
      </c>
      <c r="BH128" s="144">
        <f t="shared" ref="BH128:BH160" si="17">IF(N128="sníž. přenesená",J128,0)</f>
        <v>0</v>
      </c>
      <c r="BI128" s="144">
        <f t="shared" ref="BI128:BI160" si="18">IF(N128="nulová",J128,0)</f>
        <v>0</v>
      </c>
      <c r="BJ128" s="18" t="s">
        <v>81</v>
      </c>
      <c r="BK128" s="144">
        <f t="shared" ref="BK128:BK160" si="19">ROUND(I128*H128,2)</f>
        <v>0</v>
      </c>
      <c r="BL128" s="18" t="s">
        <v>153</v>
      </c>
      <c r="BM128" s="143" t="s">
        <v>962</v>
      </c>
    </row>
    <row r="129" spans="2:65" s="1" customFormat="1" ht="16.5" customHeight="1">
      <c r="B129" s="33"/>
      <c r="C129" s="132" t="s">
        <v>412</v>
      </c>
      <c r="D129" s="132" t="s">
        <v>148</v>
      </c>
      <c r="E129" s="133" t="s">
        <v>1595</v>
      </c>
      <c r="F129" s="134" t="s">
        <v>1596</v>
      </c>
      <c r="G129" s="135" t="s">
        <v>1427</v>
      </c>
      <c r="H129" s="136">
        <v>1</v>
      </c>
      <c r="I129" s="137"/>
      <c r="J129" s="138">
        <f t="shared" si="10"/>
        <v>0</v>
      </c>
      <c r="K129" s="134" t="s">
        <v>19</v>
      </c>
      <c r="L129" s="33"/>
      <c r="M129" s="139" t="s">
        <v>19</v>
      </c>
      <c r="N129" s="140" t="s">
        <v>45</v>
      </c>
      <c r="P129" s="141">
        <f t="shared" si="11"/>
        <v>0</v>
      </c>
      <c r="Q129" s="141">
        <v>0</v>
      </c>
      <c r="R129" s="141">
        <f t="shared" si="12"/>
        <v>0</v>
      </c>
      <c r="S129" s="141">
        <v>0</v>
      </c>
      <c r="T129" s="142">
        <f t="shared" si="13"/>
        <v>0</v>
      </c>
      <c r="AR129" s="143" t="s">
        <v>153</v>
      </c>
      <c r="AT129" s="143" t="s">
        <v>148</v>
      </c>
      <c r="AU129" s="143" t="s">
        <v>81</v>
      </c>
      <c r="AY129" s="18" t="s">
        <v>146</v>
      </c>
      <c r="BE129" s="144">
        <f t="shared" si="14"/>
        <v>0</v>
      </c>
      <c r="BF129" s="144">
        <f t="shared" si="15"/>
        <v>0</v>
      </c>
      <c r="BG129" s="144">
        <f t="shared" si="16"/>
        <v>0</v>
      </c>
      <c r="BH129" s="144">
        <f t="shared" si="17"/>
        <v>0</v>
      </c>
      <c r="BI129" s="144">
        <f t="shared" si="18"/>
        <v>0</v>
      </c>
      <c r="BJ129" s="18" t="s">
        <v>81</v>
      </c>
      <c r="BK129" s="144">
        <f t="shared" si="19"/>
        <v>0</v>
      </c>
      <c r="BL129" s="18" t="s">
        <v>153</v>
      </c>
      <c r="BM129" s="143" t="s">
        <v>973</v>
      </c>
    </row>
    <row r="130" spans="2:65" s="1" customFormat="1" ht="24.2" customHeight="1">
      <c r="B130" s="33"/>
      <c r="C130" s="132" t="s">
        <v>417</v>
      </c>
      <c r="D130" s="132" t="s">
        <v>148</v>
      </c>
      <c r="E130" s="133" t="s">
        <v>1597</v>
      </c>
      <c r="F130" s="134" t="s">
        <v>1598</v>
      </c>
      <c r="G130" s="135" t="s">
        <v>1427</v>
      </c>
      <c r="H130" s="136">
        <v>10</v>
      </c>
      <c r="I130" s="137"/>
      <c r="J130" s="138">
        <f t="shared" si="10"/>
        <v>0</v>
      </c>
      <c r="K130" s="134" t="s">
        <v>19</v>
      </c>
      <c r="L130" s="33"/>
      <c r="M130" s="139" t="s">
        <v>19</v>
      </c>
      <c r="N130" s="140" t="s">
        <v>45</v>
      </c>
      <c r="P130" s="141">
        <f t="shared" si="11"/>
        <v>0</v>
      </c>
      <c r="Q130" s="141">
        <v>0</v>
      </c>
      <c r="R130" s="141">
        <f t="shared" si="12"/>
        <v>0</v>
      </c>
      <c r="S130" s="141">
        <v>0</v>
      </c>
      <c r="T130" s="142">
        <f t="shared" si="13"/>
        <v>0</v>
      </c>
      <c r="AR130" s="143" t="s">
        <v>153</v>
      </c>
      <c r="AT130" s="143" t="s">
        <v>148</v>
      </c>
      <c r="AU130" s="143" t="s">
        <v>81</v>
      </c>
      <c r="AY130" s="18" t="s">
        <v>146</v>
      </c>
      <c r="BE130" s="144">
        <f t="shared" si="14"/>
        <v>0</v>
      </c>
      <c r="BF130" s="144">
        <f t="shared" si="15"/>
        <v>0</v>
      </c>
      <c r="BG130" s="144">
        <f t="shared" si="16"/>
        <v>0</v>
      </c>
      <c r="BH130" s="144">
        <f t="shared" si="17"/>
        <v>0</v>
      </c>
      <c r="BI130" s="144">
        <f t="shared" si="18"/>
        <v>0</v>
      </c>
      <c r="BJ130" s="18" t="s">
        <v>81</v>
      </c>
      <c r="BK130" s="144">
        <f t="shared" si="19"/>
        <v>0</v>
      </c>
      <c r="BL130" s="18" t="s">
        <v>153</v>
      </c>
      <c r="BM130" s="143" t="s">
        <v>986</v>
      </c>
    </row>
    <row r="131" spans="2:65" s="1" customFormat="1" ht="24.2" customHeight="1">
      <c r="B131" s="33"/>
      <c r="C131" s="132" t="s">
        <v>430</v>
      </c>
      <c r="D131" s="132" t="s">
        <v>148</v>
      </c>
      <c r="E131" s="133" t="s">
        <v>1599</v>
      </c>
      <c r="F131" s="134" t="s">
        <v>1600</v>
      </c>
      <c r="G131" s="135" t="s">
        <v>1427</v>
      </c>
      <c r="H131" s="136">
        <v>3</v>
      </c>
      <c r="I131" s="137"/>
      <c r="J131" s="138">
        <f t="shared" si="10"/>
        <v>0</v>
      </c>
      <c r="K131" s="134" t="s">
        <v>19</v>
      </c>
      <c r="L131" s="33"/>
      <c r="M131" s="139" t="s">
        <v>19</v>
      </c>
      <c r="N131" s="140" t="s">
        <v>45</v>
      </c>
      <c r="P131" s="141">
        <f t="shared" si="11"/>
        <v>0</v>
      </c>
      <c r="Q131" s="141">
        <v>0</v>
      </c>
      <c r="R131" s="141">
        <f t="shared" si="12"/>
        <v>0</v>
      </c>
      <c r="S131" s="141">
        <v>0</v>
      </c>
      <c r="T131" s="142">
        <f t="shared" si="13"/>
        <v>0</v>
      </c>
      <c r="AR131" s="143" t="s">
        <v>153</v>
      </c>
      <c r="AT131" s="143" t="s">
        <v>148</v>
      </c>
      <c r="AU131" s="143" t="s">
        <v>81</v>
      </c>
      <c r="AY131" s="18" t="s">
        <v>146</v>
      </c>
      <c r="BE131" s="144">
        <f t="shared" si="14"/>
        <v>0</v>
      </c>
      <c r="BF131" s="144">
        <f t="shared" si="15"/>
        <v>0</v>
      </c>
      <c r="BG131" s="144">
        <f t="shared" si="16"/>
        <v>0</v>
      </c>
      <c r="BH131" s="144">
        <f t="shared" si="17"/>
        <v>0</v>
      </c>
      <c r="BI131" s="144">
        <f t="shared" si="18"/>
        <v>0</v>
      </c>
      <c r="BJ131" s="18" t="s">
        <v>81</v>
      </c>
      <c r="BK131" s="144">
        <f t="shared" si="19"/>
        <v>0</v>
      </c>
      <c r="BL131" s="18" t="s">
        <v>153</v>
      </c>
      <c r="BM131" s="143" t="s">
        <v>997</v>
      </c>
    </row>
    <row r="132" spans="2:65" s="1" customFormat="1" ht="24.2" customHeight="1">
      <c r="B132" s="33"/>
      <c r="C132" s="132" t="s">
        <v>443</v>
      </c>
      <c r="D132" s="132" t="s">
        <v>148</v>
      </c>
      <c r="E132" s="133" t="s">
        <v>1601</v>
      </c>
      <c r="F132" s="134" t="s">
        <v>1602</v>
      </c>
      <c r="G132" s="135" t="s">
        <v>1427</v>
      </c>
      <c r="H132" s="136">
        <v>8</v>
      </c>
      <c r="I132" s="137"/>
      <c r="J132" s="138">
        <f t="shared" si="10"/>
        <v>0</v>
      </c>
      <c r="K132" s="134" t="s">
        <v>19</v>
      </c>
      <c r="L132" s="33"/>
      <c r="M132" s="139" t="s">
        <v>19</v>
      </c>
      <c r="N132" s="140" t="s">
        <v>45</v>
      </c>
      <c r="P132" s="141">
        <f t="shared" si="11"/>
        <v>0</v>
      </c>
      <c r="Q132" s="141">
        <v>0</v>
      </c>
      <c r="R132" s="141">
        <f t="shared" si="12"/>
        <v>0</v>
      </c>
      <c r="S132" s="141">
        <v>0</v>
      </c>
      <c r="T132" s="142">
        <f t="shared" si="13"/>
        <v>0</v>
      </c>
      <c r="AR132" s="143" t="s">
        <v>153</v>
      </c>
      <c r="AT132" s="143" t="s">
        <v>148</v>
      </c>
      <c r="AU132" s="143" t="s">
        <v>81</v>
      </c>
      <c r="AY132" s="18" t="s">
        <v>146</v>
      </c>
      <c r="BE132" s="144">
        <f t="shared" si="14"/>
        <v>0</v>
      </c>
      <c r="BF132" s="144">
        <f t="shared" si="15"/>
        <v>0</v>
      </c>
      <c r="BG132" s="144">
        <f t="shared" si="16"/>
        <v>0</v>
      </c>
      <c r="BH132" s="144">
        <f t="shared" si="17"/>
        <v>0</v>
      </c>
      <c r="BI132" s="144">
        <f t="shared" si="18"/>
        <v>0</v>
      </c>
      <c r="BJ132" s="18" t="s">
        <v>81</v>
      </c>
      <c r="BK132" s="144">
        <f t="shared" si="19"/>
        <v>0</v>
      </c>
      <c r="BL132" s="18" t="s">
        <v>153</v>
      </c>
      <c r="BM132" s="143" t="s">
        <v>1008</v>
      </c>
    </row>
    <row r="133" spans="2:65" s="1" customFormat="1" ht="37.9" customHeight="1">
      <c r="B133" s="33"/>
      <c r="C133" s="132" t="s">
        <v>450</v>
      </c>
      <c r="D133" s="132" t="s">
        <v>148</v>
      </c>
      <c r="E133" s="133" t="s">
        <v>1603</v>
      </c>
      <c r="F133" s="134" t="s">
        <v>1604</v>
      </c>
      <c r="G133" s="135" t="s">
        <v>1605</v>
      </c>
      <c r="H133" s="136">
        <v>1</v>
      </c>
      <c r="I133" s="137"/>
      <c r="J133" s="138">
        <f t="shared" si="10"/>
        <v>0</v>
      </c>
      <c r="K133" s="134" t="s">
        <v>19</v>
      </c>
      <c r="L133" s="33"/>
      <c r="M133" s="139" t="s">
        <v>19</v>
      </c>
      <c r="N133" s="140" t="s">
        <v>45</v>
      </c>
      <c r="P133" s="141">
        <f t="shared" si="11"/>
        <v>0</v>
      </c>
      <c r="Q133" s="141">
        <v>0</v>
      </c>
      <c r="R133" s="141">
        <f t="shared" si="12"/>
        <v>0</v>
      </c>
      <c r="S133" s="141">
        <v>0</v>
      </c>
      <c r="T133" s="142">
        <f t="shared" si="13"/>
        <v>0</v>
      </c>
      <c r="AR133" s="143" t="s">
        <v>153</v>
      </c>
      <c r="AT133" s="143" t="s">
        <v>148</v>
      </c>
      <c r="AU133" s="143" t="s">
        <v>81</v>
      </c>
      <c r="AY133" s="18" t="s">
        <v>146</v>
      </c>
      <c r="BE133" s="144">
        <f t="shared" si="14"/>
        <v>0</v>
      </c>
      <c r="BF133" s="144">
        <f t="shared" si="15"/>
        <v>0</v>
      </c>
      <c r="BG133" s="144">
        <f t="shared" si="16"/>
        <v>0</v>
      </c>
      <c r="BH133" s="144">
        <f t="shared" si="17"/>
        <v>0</v>
      </c>
      <c r="BI133" s="144">
        <f t="shared" si="18"/>
        <v>0</v>
      </c>
      <c r="BJ133" s="18" t="s">
        <v>81</v>
      </c>
      <c r="BK133" s="144">
        <f t="shared" si="19"/>
        <v>0</v>
      </c>
      <c r="BL133" s="18" t="s">
        <v>153</v>
      </c>
      <c r="BM133" s="143" t="s">
        <v>1018</v>
      </c>
    </row>
    <row r="134" spans="2:65" s="1" customFormat="1" ht="21.75" customHeight="1">
      <c r="B134" s="33"/>
      <c r="C134" s="132" t="s">
        <v>456</v>
      </c>
      <c r="D134" s="132" t="s">
        <v>148</v>
      </c>
      <c r="E134" s="133" t="s">
        <v>1606</v>
      </c>
      <c r="F134" s="134" t="s">
        <v>1607</v>
      </c>
      <c r="G134" s="135" t="s">
        <v>1427</v>
      </c>
      <c r="H134" s="136">
        <v>1</v>
      </c>
      <c r="I134" s="137"/>
      <c r="J134" s="138">
        <f t="shared" si="10"/>
        <v>0</v>
      </c>
      <c r="K134" s="134" t="s">
        <v>19</v>
      </c>
      <c r="L134" s="33"/>
      <c r="M134" s="139" t="s">
        <v>19</v>
      </c>
      <c r="N134" s="140" t="s">
        <v>45</v>
      </c>
      <c r="P134" s="141">
        <f t="shared" si="11"/>
        <v>0</v>
      </c>
      <c r="Q134" s="141">
        <v>0</v>
      </c>
      <c r="R134" s="141">
        <f t="shared" si="12"/>
        <v>0</v>
      </c>
      <c r="S134" s="141">
        <v>0</v>
      </c>
      <c r="T134" s="142">
        <f t="shared" si="13"/>
        <v>0</v>
      </c>
      <c r="AR134" s="143" t="s">
        <v>153</v>
      </c>
      <c r="AT134" s="143" t="s">
        <v>148</v>
      </c>
      <c r="AU134" s="143" t="s">
        <v>81</v>
      </c>
      <c r="AY134" s="18" t="s">
        <v>146</v>
      </c>
      <c r="BE134" s="144">
        <f t="shared" si="14"/>
        <v>0</v>
      </c>
      <c r="BF134" s="144">
        <f t="shared" si="15"/>
        <v>0</v>
      </c>
      <c r="BG134" s="144">
        <f t="shared" si="16"/>
        <v>0</v>
      </c>
      <c r="BH134" s="144">
        <f t="shared" si="17"/>
        <v>0</v>
      </c>
      <c r="BI134" s="144">
        <f t="shared" si="18"/>
        <v>0</v>
      </c>
      <c r="BJ134" s="18" t="s">
        <v>81</v>
      </c>
      <c r="BK134" s="144">
        <f t="shared" si="19"/>
        <v>0</v>
      </c>
      <c r="BL134" s="18" t="s">
        <v>153</v>
      </c>
      <c r="BM134" s="143" t="s">
        <v>1029</v>
      </c>
    </row>
    <row r="135" spans="2:65" s="1" customFormat="1" ht="16.5" customHeight="1">
      <c r="B135" s="33"/>
      <c r="C135" s="132" t="s">
        <v>464</v>
      </c>
      <c r="D135" s="132" t="s">
        <v>148</v>
      </c>
      <c r="E135" s="133" t="s">
        <v>1608</v>
      </c>
      <c r="F135" s="134" t="s">
        <v>1609</v>
      </c>
      <c r="G135" s="135" t="s">
        <v>1605</v>
      </c>
      <c r="H135" s="136">
        <v>1</v>
      </c>
      <c r="I135" s="137"/>
      <c r="J135" s="138">
        <f t="shared" si="10"/>
        <v>0</v>
      </c>
      <c r="K135" s="134" t="s">
        <v>19</v>
      </c>
      <c r="L135" s="33"/>
      <c r="M135" s="139" t="s">
        <v>19</v>
      </c>
      <c r="N135" s="140" t="s">
        <v>45</v>
      </c>
      <c r="P135" s="141">
        <f t="shared" si="11"/>
        <v>0</v>
      </c>
      <c r="Q135" s="141">
        <v>0</v>
      </c>
      <c r="R135" s="141">
        <f t="shared" si="12"/>
        <v>0</v>
      </c>
      <c r="S135" s="141">
        <v>0</v>
      </c>
      <c r="T135" s="142">
        <f t="shared" si="13"/>
        <v>0</v>
      </c>
      <c r="AR135" s="143" t="s">
        <v>153</v>
      </c>
      <c r="AT135" s="143" t="s">
        <v>148</v>
      </c>
      <c r="AU135" s="143" t="s">
        <v>81</v>
      </c>
      <c r="AY135" s="18" t="s">
        <v>146</v>
      </c>
      <c r="BE135" s="144">
        <f t="shared" si="14"/>
        <v>0</v>
      </c>
      <c r="BF135" s="144">
        <f t="shared" si="15"/>
        <v>0</v>
      </c>
      <c r="BG135" s="144">
        <f t="shared" si="16"/>
        <v>0</v>
      </c>
      <c r="BH135" s="144">
        <f t="shared" si="17"/>
        <v>0</v>
      </c>
      <c r="BI135" s="144">
        <f t="shared" si="18"/>
        <v>0</v>
      </c>
      <c r="BJ135" s="18" t="s">
        <v>81</v>
      </c>
      <c r="BK135" s="144">
        <f t="shared" si="19"/>
        <v>0</v>
      </c>
      <c r="BL135" s="18" t="s">
        <v>153</v>
      </c>
      <c r="BM135" s="143" t="s">
        <v>1038</v>
      </c>
    </row>
    <row r="136" spans="2:65" s="1" customFormat="1" ht="16.5" customHeight="1">
      <c r="B136" s="33"/>
      <c r="C136" s="132" t="s">
        <v>470</v>
      </c>
      <c r="D136" s="132" t="s">
        <v>148</v>
      </c>
      <c r="E136" s="133" t="s">
        <v>1610</v>
      </c>
      <c r="F136" s="134" t="s">
        <v>1611</v>
      </c>
      <c r="G136" s="135" t="s">
        <v>1605</v>
      </c>
      <c r="H136" s="136">
        <v>1</v>
      </c>
      <c r="I136" s="137"/>
      <c r="J136" s="138">
        <f t="shared" si="10"/>
        <v>0</v>
      </c>
      <c r="K136" s="134" t="s">
        <v>19</v>
      </c>
      <c r="L136" s="33"/>
      <c r="M136" s="139" t="s">
        <v>19</v>
      </c>
      <c r="N136" s="140" t="s">
        <v>45</v>
      </c>
      <c r="P136" s="141">
        <f t="shared" si="11"/>
        <v>0</v>
      </c>
      <c r="Q136" s="141">
        <v>0</v>
      </c>
      <c r="R136" s="141">
        <f t="shared" si="12"/>
        <v>0</v>
      </c>
      <c r="S136" s="141">
        <v>0</v>
      </c>
      <c r="T136" s="142">
        <f t="shared" si="13"/>
        <v>0</v>
      </c>
      <c r="AR136" s="143" t="s">
        <v>153</v>
      </c>
      <c r="AT136" s="143" t="s">
        <v>148</v>
      </c>
      <c r="AU136" s="143" t="s">
        <v>81</v>
      </c>
      <c r="AY136" s="18" t="s">
        <v>146</v>
      </c>
      <c r="BE136" s="144">
        <f t="shared" si="14"/>
        <v>0</v>
      </c>
      <c r="BF136" s="144">
        <f t="shared" si="15"/>
        <v>0</v>
      </c>
      <c r="BG136" s="144">
        <f t="shared" si="16"/>
        <v>0</v>
      </c>
      <c r="BH136" s="144">
        <f t="shared" si="17"/>
        <v>0</v>
      </c>
      <c r="BI136" s="144">
        <f t="shared" si="18"/>
        <v>0</v>
      </c>
      <c r="BJ136" s="18" t="s">
        <v>81</v>
      </c>
      <c r="BK136" s="144">
        <f t="shared" si="19"/>
        <v>0</v>
      </c>
      <c r="BL136" s="18" t="s">
        <v>153</v>
      </c>
      <c r="BM136" s="143" t="s">
        <v>1047</v>
      </c>
    </row>
    <row r="137" spans="2:65" s="1" customFormat="1" ht="16.5" customHeight="1">
      <c r="B137" s="33"/>
      <c r="C137" s="132" t="s">
        <v>475</v>
      </c>
      <c r="D137" s="132" t="s">
        <v>148</v>
      </c>
      <c r="E137" s="133" t="s">
        <v>1612</v>
      </c>
      <c r="F137" s="134" t="s">
        <v>1613</v>
      </c>
      <c r="G137" s="135" t="s">
        <v>1605</v>
      </c>
      <c r="H137" s="136">
        <v>1</v>
      </c>
      <c r="I137" s="137"/>
      <c r="J137" s="138">
        <f t="shared" si="10"/>
        <v>0</v>
      </c>
      <c r="K137" s="134" t="s">
        <v>19</v>
      </c>
      <c r="L137" s="33"/>
      <c r="M137" s="139" t="s">
        <v>19</v>
      </c>
      <c r="N137" s="140" t="s">
        <v>45</v>
      </c>
      <c r="P137" s="141">
        <f t="shared" si="11"/>
        <v>0</v>
      </c>
      <c r="Q137" s="141">
        <v>0</v>
      </c>
      <c r="R137" s="141">
        <f t="shared" si="12"/>
        <v>0</v>
      </c>
      <c r="S137" s="141">
        <v>0</v>
      </c>
      <c r="T137" s="142">
        <f t="shared" si="13"/>
        <v>0</v>
      </c>
      <c r="AR137" s="143" t="s">
        <v>153</v>
      </c>
      <c r="AT137" s="143" t="s">
        <v>148</v>
      </c>
      <c r="AU137" s="143" t="s">
        <v>81</v>
      </c>
      <c r="AY137" s="18" t="s">
        <v>146</v>
      </c>
      <c r="BE137" s="144">
        <f t="shared" si="14"/>
        <v>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8" t="s">
        <v>81</v>
      </c>
      <c r="BK137" s="144">
        <f t="shared" si="19"/>
        <v>0</v>
      </c>
      <c r="BL137" s="18" t="s">
        <v>153</v>
      </c>
      <c r="BM137" s="143" t="s">
        <v>1056</v>
      </c>
    </row>
    <row r="138" spans="2:65" s="1" customFormat="1" ht="24.2" customHeight="1">
      <c r="B138" s="33"/>
      <c r="C138" s="132" t="s">
        <v>482</v>
      </c>
      <c r="D138" s="132" t="s">
        <v>148</v>
      </c>
      <c r="E138" s="133" t="s">
        <v>1614</v>
      </c>
      <c r="F138" s="134" t="s">
        <v>1615</v>
      </c>
      <c r="G138" s="135" t="s">
        <v>1427</v>
      </c>
      <c r="H138" s="136">
        <v>3</v>
      </c>
      <c r="I138" s="137"/>
      <c r="J138" s="138">
        <f t="shared" si="10"/>
        <v>0</v>
      </c>
      <c r="K138" s="134" t="s">
        <v>19</v>
      </c>
      <c r="L138" s="33"/>
      <c r="M138" s="139" t="s">
        <v>19</v>
      </c>
      <c r="N138" s="140" t="s">
        <v>45</v>
      </c>
      <c r="P138" s="141">
        <f t="shared" si="11"/>
        <v>0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153</v>
      </c>
      <c r="AT138" s="143" t="s">
        <v>148</v>
      </c>
      <c r="AU138" s="143" t="s">
        <v>81</v>
      </c>
      <c r="AY138" s="18" t="s">
        <v>146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8" t="s">
        <v>81</v>
      </c>
      <c r="BK138" s="144">
        <f t="shared" si="19"/>
        <v>0</v>
      </c>
      <c r="BL138" s="18" t="s">
        <v>153</v>
      </c>
      <c r="BM138" s="143" t="s">
        <v>1065</v>
      </c>
    </row>
    <row r="139" spans="2:65" s="1" customFormat="1" ht="24.2" customHeight="1">
      <c r="B139" s="33"/>
      <c r="C139" s="132" t="s">
        <v>512</v>
      </c>
      <c r="D139" s="132" t="s">
        <v>148</v>
      </c>
      <c r="E139" s="133" t="s">
        <v>1616</v>
      </c>
      <c r="F139" s="134" t="s">
        <v>1617</v>
      </c>
      <c r="G139" s="135" t="s">
        <v>1427</v>
      </c>
      <c r="H139" s="136">
        <v>2</v>
      </c>
      <c r="I139" s="137"/>
      <c r="J139" s="138">
        <f t="shared" si="10"/>
        <v>0</v>
      </c>
      <c r="K139" s="134" t="s">
        <v>19</v>
      </c>
      <c r="L139" s="33"/>
      <c r="M139" s="139" t="s">
        <v>19</v>
      </c>
      <c r="N139" s="140" t="s">
        <v>45</v>
      </c>
      <c r="P139" s="141">
        <f t="shared" si="11"/>
        <v>0</v>
      </c>
      <c r="Q139" s="141">
        <v>0</v>
      </c>
      <c r="R139" s="141">
        <f t="shared" si="12"/>
        <v>0</v>
      </c>
      <c r="S139" s="141">
        <v>0</v>
      </c>
      <c r="T139" s="142">
        <f t="shared" si="13"/>
        <v>0</v>
      </c>
      <c r="AR139" s="143" t="s">
        <v>153</v>
      </c>
      <c r="AT139" s="143" t="s">
        <v>148</v>
      </c>
      <c r="AU139" s="143" t="s">
        <v>81</v>
      </c>
      <c r="AY139" s="18" t="s">
        <v>146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8" t="s">
        <v>81</v>
      </c>
      <c r="BK139" s="144">
        <f t="shared" si="19"/>
        <v>0</v>
      </c>
      <c r="BL139" s="18" t="s">
        <v>153</v>
      </c>
      <c r="BM139" s="143" t="s">
        <v>1074</v>
      </c>
    </row>
    <row r="140" spans="2:65" s="1" customFormat="1" ht="24.2" customHeight="1">
      <c r="B140" s="33"/>
      <c r="C140" s="132" t="s">
        <v>520</v>
      </c>
      <c r="D140" s="132" t="s">
        <v>148</v>
      </c>
      <c r="E140" s="133" t="s">
        <v>1618</v>
      </c>
      <c r="F140" s="134" t="s">
        <v>1619</v>
      </c>
      <c r="G140" s="135" t="s">
        <v>1427</v>
      </c>
      <c r="H140" s="136">
        <v>4</v>
      </c>
      <c r="I140" s="137"/>
      <c r="J140" s="138">
        <f t="shared" si="10"/>
        <v>0</v>
      </c>
      <c r="K140" s="134" t="s">
        <v>19</v>
      </c>
      <c r="L140" s="33"/>
      <c r="M140" s="139" t="s">
        <v>19</v>
      </c>
      <c r="N140" s="140" t="s">
        <v>45</v>
      </c>
      <c r="P140" s="141">
        <f t="shared" si="11"/>
        <v>0</v>
      </c>
      <c r="Q140" s="141">
        <v>0</v>
      </c>
      <c r="R140" s="141">
        <f t="shared" si="12"/>
        <v>0</v>
      </c>
      <c r="S140" s="141">
        <v>0</v>
      </c>
      <c r="T140" s="142">
        <f t="shared" si="13"/>
        <v>0</v>
      </c>
      <c r="AR140" s="143" t="s">
        <v>153</v>
      </c>
      <c r="AT140" s="143" t="s">
        <v>148</v>
      </c>
      <c r="AU140" s="143" t="s">
        <v>81</v>
      </c>
      <c r="AY140" s="18" t="s">
        <v>146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8" t="s">
        <v>81</v>
      </c>
      <c r="BK140" s="144">
        <f t="shared" si="19"/>
        <v>0</v>
      </c>
      <c r="BL140" s="18" t="s">
        <v>153</v>
      </c>
      <c r="BM140" s="143" t="s">
        <v>1084</v>
      </c>
    </row>
    <row r="141" spans="2:65" s="1" customFormat="1" ht="24.2" customHeight="1">
      <c r="B141" s="33"/>
      <c r="C141" s="132" t="s">
        <v>530</v>
      </c>
      <c r="D141" s="132" t="s">
        <v>148</v>
      </c>
      <c r="E141" s="133" t="s">
        <v>1620</v>
      </c>
      <c r="F141" s="134" t="s">
        <v>1621</v>
      </c>
      <c r="G141" s="135" t="s">
        <v>1427</v>
      </c>
      <c r="H141" s="136">
        <v>4</v>
      </c>
      <c r="I141" s="137"/>
      <c r="J141" s="138">
        <f t="shared" si="10"/>
        <v>0</v>
      </c>
      <c r="K141" s="134" t="s">
        <v>19</v>
      </c>
      <c r="L141" s="33"/>
      <c r="M141" s="139" t="s">
        <v>19</v>
      </c>
      <c r="N141" s="140" t="s">
        <v>45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153</v>
      </c>
      <c r="AT141" s="143" t="s">
        <v>148</v>
      </c>
      <c r="AU141" s="143" t="s">
        <v>81</v>
      </c>
      <c r="AY141" s="18" t="s">
        <v>146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8" t="s">
        <v>81</v>
      </c>
      <c r="BK141" s="144">
        <f t="shared" si="19"/>
        <v>0</v>
      </c>
      <c r="BL141" s="18" t="s">
        <v>153</v>
      </c>
      <c r="BM141" s="143" t="s">
        <v>1095</v>
      </c>
    </row>
    <row r="142" spans="2:65" s="1" customFormat="1" ht="24.2" customHeight="1">
      <c r="B142" s="33"/>
      <c r="C142" s="132" t="s">
        <v>568</v>
      </c>
      <c r="D142" s="132" t="s">
        <v>148</v>
      </c>
      <c r="E142" s="133" t="s">
        <v>1622</v>
      </c>
      <c r="F142" s="134" t="s">
        <v>1623</v>
      </c>
      <c r="G142" s="135" t="s">
        <v>1427</v>
      </c>
      <c r="H142" s="136">
        <v>1</v>
      </c>
      <c r="I142" s="137"/>
      <c r="J142" s="138">
        <f t="shared" si="10"/>
        <v>0</v>
      </c>
      <c r="K142" s="134" t="s">
        <v>19</v>
      </c>
      <c r="L142" s="33"/>
      <c r="M142" s="139" t="s">
        <v>19</v>
      </c>
      <c r="N142" s="140" t="s">
        <v>45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153</v>
      </c>
      <c r="AT142" s="143" t="s">
        <v>148</v>
      </c>
      <c r="AU142" s="143" t="s">
        <v>81</v>
      </c>
      <c r="AY142" s="18" t="s">
        <v>146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8" t="s">
        <v>81</v>
      </c>
      <c r="BK142" s="144">
        <f t="shared" si="19"/>
        <v>0</v>
      </c>
      <c r="BL142" s="18" t="s">
        <v>153</v>
      </c>
      <c r="BM142" s="143" t="s">
        <v>1105</v>
      </c>
    </row>
    <row r="143" spans="2:65" s="1" customFormat="1" ht="16.5" customHeight="1">
      <c r="B143" s="33"/>
      <c r="C143" s="132" t="s">
        <v>489</v>
      </c>
      <c r="D143" s="132" t="s">
        <v>148</v>
      </c>
      <c r="E143" s="133" t="s">
        <v>1624</v>
      </c>
      <c r="F143" s="134" t="s">
        <v>1625</v>
      </c>
      <c r="G143" s="135" t="s">
        <v>1559</v>
      </c>
      <c r="H143" s="136">
        <v>1</v>
      </c>
      <c r="I143" s="137"/>
      <c r="J143" s="138">
        <f t="shared" si="10"/>
        <v>0</v>
      </c>
      <c r="K143" s="134" t="s">
        <v>19</v>
      </c>
      <c r="L143" s="33"/>
      <c r="M143" s="139" t="s">
        <v>19</v>
      </c>
      <c r="N143" s="140" t="s">
        <v>45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153</v>
      </c>
      <c r="AT143" s="143" t="s">
        <v>148</v>
      </c>
      <c r="AU143" s="143" t="s">
        <v>81</v>
      </c>
      <c r="AY143" s="18" t="s">
        <v>146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8" t="s">
        <v>81</v>
      </c>
      <c r="BK143" s="144">
        <f t="shared" si="19"/>
        <v>0</v>
      </c>
      <c r="BL143" s="18" t="s">
        <v>153</v>
      </c>
      <c r="BM143" s="143" t="s">
        <v>1115</v>
      </c>
    </row>
    <row r="144" spans="2:65" s="1" customFormat="1" ht="24.2" customHeight="1">
      <c r="B144" s="33"/>
      <c r="C144" s="132" t="s">
        <v>892</v>
      </c>
      <c r="D144" s="132" t="s">
        <v>148</v>
      </c>
      <c r="E144" s="133" t="s">
        <v>1557</v>
      </c>
      <c r="F144" s="134" t="s">
        <v>1558</v>
      </c>
      <c r="G144" s="135" t="s">
        <v>1559</v>
      </c>
      <c r="H144" s="136">
        <v>11</v>
      </c>
      <c r="I144" s="137"/>
      <c r="J144" s="138">
        <f t="shared" si="10"/>
        <v>0</v>
      </c>
      <c r="K144" s="134" t="s">
        <v>19</v>
      </c>
      <c r="L144" s="33"/>
      <c r="M144" s="139" t="s">
        <v>19</v>
      </c>
      <c r="N144" s="140" t="s">
        <v>45</v>
      </c>
      <c r="P144" s="141">
        <f t="shared" si="11"/>
        <v>0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153</v>
      </c>
      <c r="AT144" s="143" t="s">
        <v>148</v>
      </c>
      <c r="AU144" s="143" t="s">
        <v>81</v>
      </c>
      <c r="AY144" s="18" t="s">
        <v>146</v>
      </c>
      <c r="BE144" s="144">
        <f t="shared" si="14"/>
        <v>0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8" t="s">
        <v>81</v>
      </c>
      <c r="BK144" s="144">
        <f t="shared" si="19"/>
        <v>0</v>
      </c>
      <c r="BL144" s="18" t="s">
        <v>153</v>
      </c>
      <c r="BM144" s="143" t="s">
        <v>1126</v>
      </c>
    </row>
    <row r="145" spans="2:65" s="1" customFormat="1" ht="24.2" customHeight="1">
      <c r="B145" s="33"/>
      <c r="C145" s="132" t="s">
        <v>504</v>
      </c>
      <c r="D145" s="132" t="s">
        <v>148</v>
      </c>
      <c r="E145" s="133" t="s">
        <v>1560</v>
      </c>
      <c r="F145" s="134" t="s">
        <v>1561</v>
      </c>
      <c r="G145" s="135" t="s">
        <v>1559</v>
      </c>
      <c r="H145" s="136">
        <v>14</v>
      </c>
      <c r="I145" s="137"/>
      <c r="J145" s="138">
        <f t="shared" si="10"/>
        <v>0</v>
      </c>
      <c r="K145" s="134" t="s">
        <v>19</v>
      </c>
      <c r="L145" s="33"/>
      <c r="M145" s="139" t="s">
        <v>19</v>
      </c>
      <c r="N145" s="140" t="s">
        <v>45</v>
      </c>
      <c r="P145" s="141">
        <f t="shared" si="11"/>
        <v>0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153</v>
      </c>
      <c r="AT145" s="143" t="s">
        <v>148</v>
      </c>
      <c r="AU145" s="143" t="s">
        <v>81</v>
      </c>
      <c r="AY145" s="18" t="s">
        <v>146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8" t="s">
        <v>81</v>
      </c>
      <c r="BK145" s="144">
        <f t="shared" si="19"/>
        <v>0</v>
      </c>
      <c r="BL145" s="18" t="s">
        <v>153</v>
      </c>
      <c r="BM145" s="143" t="s">
        <v>1136</v>
      </c>
    </row>
    <row r="146" spans="2:65" s="1" customFormat="1" ht="24.2" customHeight="1">
      <c r="B146" s="33"/>
      <c r="C146" s="132" t="s">
        <v>340</v>
      </c>
      <c r="D146" s="132" t="s">
        <v>148</v>
      </c>
      <c r="E146" s="133" t="s">
        <v>1626</v>
      </c>
      <c r="F146" s="134" t="s">
        <v>1627</v>
      </c>
      <c r="G146" s="135" t="s">
        <v>1559</v>
      </c>
      <c r="H146" s="136">
        <v>10</v>
      </c>
      <c r="I146" s="137"/>
      <c r="J146" s="138">
        <f t="shared" si="10"/>
        <v>0</v>
      </c>
      <c r="K146" s="134" t="s">
        <v>19</v>
      </c>
      <c r="L146" s="33"/>
      <c r="M146" s="139" t="s">
        <v>19</v>
      </c>
      <c r="N146" s="140" t="s">
        <v>45</v>
      </c>
      <c r="P146" s="141">
        <f t="shared" si="11"/>
        <v>0</v>
      </c>
      <c r="Q146" s="141">
        <v>0</v>
      </c>
      <c r="R146" s="141">
        <f t="shared" si="12"/>
        <v>0</v>
      </c>
      <c r="S146" s="141">
        <v>0</v>
      </c>
      <c r="T146" s="142">
        <f t="shared" si="13"/>
        <v>0</v>
      </c>
      <c r="AR146" s="143" t="s">
        <v>153</v>
      </c>
      <c r="AT146" s="143" t="s">
        <v>148</v>
      </c>
      <c r="AU146" s="143" t="s">
        <v>81</v>
      </c>
      <c r="AY146" s="18" t="s">
        <v>146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8" t="s">
        <v>81</v>
      </c>
      <c r="BK146" s="144">
        <f t="shared" si="19"/>
        <v>0</v>
      </c>
      <c r="BL146" s="18" t="s">
        <v>153</v>
      </c>
      <c r="BM146" s="143" t="s">
        <v>1148</v>
      </c>
    </row>
    <row r="147" spans="2:65" s="1" customFormat="1" ht="24.2" customHeight="1">
      <c r="B147" s="33"/>
      <c r="C147" s="132" t="s">
        <v>347</v>
      </c>
      <c r="D147" s="132" t="s">
        <v>148</v>
      </c>
      <c r="E147" s="133" t="s">
        <v>1628</v>
      </c>
      <c r="F147" s="134" t="s">
        <v>1629</v>
      </c>
      <c r="G147" s="135" t="s">
        <v>1559</v>
      </c>
      <c r="H147" s="136">
        <v>15</v>
      </c>
      <c r="I147" s="137"/>
      <c r="J147" s="138">
        <f t="shared" si="10"/>
        <v>0</v>
      </c>
      <c r="K147" s="134" t="s">
        <v>19</v>
      </c>
      <c r="L147" s="33"/>
      <c r="M147" s="139" t="s">
        <v>19</v>
      </c>
      <c r="N147" s="140" t="s">
        <v>45</v>
      </c>
      <c r="P147" s="141">
        <f t="shared" si="11"/>
        <v>0</v>
      </c>
      <c r="Q147" s="141">
        <v>0</v>
      </c>
      <c r="R147" s="141">
        <f t="shared" si="12"/>
        <v>0</v>
      </c>
      <c r="S147" s="141">
        <v>0</v>
      </c>
      <c r="T147" s="142">
        <f t="shared" si="13"/>
        <v>0</v>
      </c>
      <c r="AR147" s="143" t="s">
        <v>153</v>
      </c>
      <c r="AT147" s="143" t="s">
        <v>148</v>
      </c>
      <c r="AU147" s="143" t="s">
        <v>81</v>
      </c>
      <c r="AY147" s="18" t="s">
        <v>146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8" t="s">
        <v>81</v>
      </c>
      <c r="BK147" s="144">
        <f t="shared" si="19"/>
        <v>0</v>
      </c>
      <c r="BL147" s="18" t="s">
        <v>153</v>
      </c>
      <c r="BM147" s="143" t="s">
        <v>1159</v>
      </c>
    </row>
    <row r="148" spans="2:65" s="1" customFormat="1" ht="24.2" customHeight="1">
      <c r="B148" s="33"/>
      <c r="C148" s="132" t="s">
        <v>177</v>
      </c>
      <c r="D148" s="132" t="s">
        <v>148</v>
      </c>
      <c r="E148" s="133" t="s">
        <v>1630</v>
      </c>
      <c r="F148" s="134" t="s">
        <v>1631</v>
      </c>
      <c r="G148" s="135" t="s">
        <v>1559</v>
      </c>
      <c r="H148" s="136">
        <v>16.5</v>
      </c>
      <c r="I148" s="137"/>
      <c r="J148" s="138">
        <f t="shared" si="10"/>
        <v>0</v>
      </c>
      <c r="K148" s="134" t="s">
        <v>19</v>
      </c>
      <c r="L148" s="33"/>
      <c r="M148" s="139" t="s">
        <v>19</v>
      </c>
      <c r="N148" s="140" t="s">
        <v>45</v>
      </c>
      <c r="P148" s="141">
        <f t="shared" si="11"/>
        <v>0</v>
      </c>
      <c r="Q148" s="141">
        <v>0</v>
      </c>
      <c r="R148" s="141">
        <f t="shared" si="12"/>
        <v>0</v>
      </c>
      <c r="S148" s="141">
        <v>0</v>
      </c>
      <c r="T148" s="142">
        <f t="shared" si="13"/>
        <v>0</v>
      </c>
      <c r="AR148" s="143" t="s">
        <v>153</v>
      </c>
      <c r="AT148" s="143" t="s">
        <v>148</v>
      </c>
      <c r="AU148" s="143" t="s">
        <v>81</v>
      </c>
      <c r="AY148" s="18" t="s">
        <v>146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8" t="s">
        <v>81</v>
      </c>
      <c r="BK148" s="144">
        <f t="shared" si="19"/>
        <v>0</v>
      </c>
      <c r="BL148" s="18" t="s">
        <v>153</v>
      </c>
      <c r="BM148" s="143" t="s">
        <v>1176</v>
      </c>
    </row>
    <row r="149" spans="2:65" s="1" customFormat="1" ht="24.2" customHeight="1">
      <c r="B149" s="33"/>
      <c r="C149" s="132" t="s">
        <v>378</v>
      </c>
      <c r="D149" s="132" t="s">
        <v>148</v>
      </c>
      <c r="E149" s="133" t="s">
        <v>1632</v>
      </c>
      <c r="F149" s="134" t="s">
        <v>1633</v>
      </c>
      <c r="G149" s="135" t="s">
        <v>1559</v>
      </c>
      <c r="H149" s="136">
        <v>3</v>
      </c>
      <c r="I149" s="137"/>
      <c r="J149" s="138">
        <f t="shared" si="10"/>
        <v>0</v>
      </c>
      <c r="K149" s="134" t="s">
        <v>19</v>
      </c>
      <c r="L149" s="33"/>
      <c r="M149" s="139" t="s">
        <v>19</v>
      </c>
      <c r="N149" s="140" t="s">
        <v>45</v>
      </c>
      <c r="P149" s="141">
        <f t="shared" si="11"/>
        <v>0</v>
      </c>
      <c r="Q149" s="141">
        <v>0</v>
      </c>
      <c r="R149" s="141">
        <f t="shared" si="12"/>
        <v>0</v>
      </c>
      <c r="S149" s="141">
        <v>0</v>
      </c>
      <c r="T149" s="142">
        <f t="shared" si="13"/>
        <v>0</v>
      </c>
      <c r="AR149" s="143" t="s">
        <v>153</v>
      </c>
      <c r="AT149" s="143" t="s">
        <v>148</v>
      </c>
      <c r="AU149" s="143" t="s">
        <v>81</v>
      </c>
      <c r="AY149" s="18" t="s">
        <v>146</v>
      </c>
      <c r="BE149" s="144">
        <f t="shared" si="14"/>
        <v>0</v>
      </c>
      <c r="BF149" s="144">
        <f t="shared" si="15"/>
        <v>0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8" t="s">
        <v>81</v>
      </c>
      <c r="BK149" s="144">
        <f t="shared" si="19"/>
        <v>0</v>
      </c>
      <c r="BL149" s="18" t="s">
        <v>153</v>
      </c>
      <c r="BM149" s="143" t="s">
        <v>1195</v>
      </c>
    </row>
    <row r="150" spans="2:65" s="1" customFormat="1" ht="24.2" customHeight="1">
      <c r="B150" s="33"/>
      <c r="C150" s="132" t="s">
        <v>917</v>
      </c>
      <c r="D150" s="132" t="s">
        <v>148</v>
      </c>
      <c r="E150" s="133" t="s">
        <v>1634</v>
      </c>
      <c r="F150" s="134" t="s">
        <v>1635</v>
      </c>
      <c r="G150" s="135" t="s">
        <v>1559</v>
      </c>
      <c r="H150" s="136">
        <v>20</v>
      </c>
      <c r="I150" s="137"/>
      <c r="J150" s="138">
        <f t="shared" si="10"/>
        <v>0</v>
      </c>
      <c r="K150" s="134" t="s">
        <v>19</v>
      </c>
      <c r="L150" s="33"/>
      <c r="M150" s="139" t="s">
        <v>19</v>
      </c>
      <c r="N150" s="140" t="s">
        <v>45</v>
      </c>
      <c r="P150" s="141">
        <f t="shared" si="11"/>
        <v>0</v>
      </c>
      <c r="Q150" s="141">
        <v>0</v>
      </c>
      <c r="R150" s="141">
        <f t="shared" si="12"/>
        <v>0</v>
      </c>
      <c r="S150" s="141">
        <v>0</v>
      </c>
      <c r="T150" s="142">
        <f t="shared" si="13"/>
        <v>0</v>
      </c>
      <c r="AR150" s="143" t="s">
        <v>153</v>
      </c>
      <c r="AT150" s="143" t="s">
        <v>148</v>
      </c>
      <c r="AU150" s="143" t="s">
        <v>81</v>
      </c>
      <c r="AY150" s="18" t="s">
        <v>146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8" t="s">
        <v>81</v>
      </c>
      <c r="BK150" s="144">
        <f t="shared" si="19"/>
        <v>0</v>
      </c>
      <c r="BL150" s="18" t="s">
        <v>153</v>
      </c>
      <c r="BM150" s="143" t="s">
        <v>1221</v>
      </c>
    </row>
    <row r="151" spans="2:65" s="1" customFormat="1" ht="24.2" customHeight="1">
      <c r="B151" s="33"/>
      <c r="C151" s="132" t="s">
        <v>926</v>
      </c>
      <c r="D151" s="132" t="s">
        <v>148</v>
      </c>
      <c r="E151" s="133" t="s">
        <v>1636</v>
      </c>
      <c r="F151" s="134" t="s">
        <v>1637</v>
      </c>
      <c r="G151" s="135" t="s">
        <v>1559</v>
      </c>
      <c r="H151" s="136">
        <v>35</v>
      </c>
      <c r="I151" s="137"/>
      <c r="J151" s="138">
        <f t="shared" si="10"/>
        <v>0</v>
      </c>
      <c r="K151" s="134" t="s">
        <v>19</v>
      </c>
      <c r="L151" s="33"/>
      <c r="M151" s="139" t="s">
        <v>19</v>
      </c>
      <c r="N151" s="140" t="s">
        <v>45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153</v>
      </c>
      <c r="AT151" s="143" t="s">
        <v>148</v>
      </c>
      <c r="AU151" s="143" t="s">
        <v>81</v>
      </c>
      <c r="AY151" s="18" t="s">
        <v>146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8" t="s">
        <v>81</v>
      </c>
      <c r="BK151" s="144">
        <f t="shared" si="19"/>
        <v>0</v>
      </c>
      <c r="BL151" s="18" t="s">
        <v>153</v>
      </c>
      <c r="BM151" s="143" t="s">
        <v>1231</v>
      </c>
    </row>
    <row r="152" spans="2:65" s="1" customFormat="1" ht="16.5" customHeight="1">
      <c r="B152" s="33"/>
      <c r="C152" s="132" t="s">
        <v>930</v>
      </c>
      <c r="D152" s="132" t="s">
        <v>148</v>
      </c>
      <c r="E152" s="133" t="s">
        <v>1638</v>
      </c>
      <c r="F152" s="134" t="s">
        <v>1639</v>
      </c>
      <c r="G152" s="135" t="s">
        <v>1559</v>
      </c>
      <c r="H152" s="136">
        <v>4</v>
      </c>
      <c r="I152" s="137"/>
      <c r="J152" s="138">
        <f t="shared" si="10"/>
        <v>0</v>
      </c>
      <c r="K152" s="134" t="s">
        <v>19</v>
      </c>
      <c r="L152" s="33"/>
      <c r="M152" s="139" t="s">
        <v>19</v>
      </c>
      <c r="N152" s="140" t="s">
        <v>45</v>
      </c>
      <c r="P152" s="141">
        <f t="shared" si="11"/>
        <v>0</v>
      </c>
      <c r="Q152" s="141">
        <v>0</v>
      </c>
      <c r="R152" s="141">
        <f t="shared" si="12"/>
        <v>0</v>
      </c>
      <c r="S152" s="141">
        <v>0</v>
      </c>
      <c r="T152" s="142">
        <f t="shared" si="13"/>
        <v>0</v>
      </c>
      <c r="AR152" s="143" t="s">
        <v>153</v>
      </c>
      <c r="AT152" s="143" t="s">
        <v>148</v>
      </c>
      <c r="AU152" s="143" t="s">
        <v>81</v>
      </c>
      <c r="AY152" s="18" t="s">
        <v>146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8" t="s">
        <v>81</v>
      </c>
      <c r="BK152" s="144">
        <f t="shared" si="19"/>
        <v>0</v>
      </c>
      <c r="BL152" s="18" t="s">
        <v>153</v>
      </c>
      <c r="BM152" s="143" t="s">
        <v>1243</v>
      </c>
    </row>
    <row r="153" spans="2:65" s="1" customFormat="1" ht="24.2" customHeight="1">
      <c r="B153" s="33"/>
      <c r="C153" s="132" t="s">
        <v>938</v>
      </c>
      <c r="D153" s="132" t="s">
        <v>148</v>
      </c>
      <c r="E153" s="133" t="s">
        <v>1640</v>
      </c>
      <c r="F153" s="134" t="s">
        <v>1641</v>
      </c>
      <c r="G153" s="135" t="s">
        <v>214</v>
      </c>
      <c r="H153" s="136">
        <v>13</v>
      </c>
      <c r="I153" s="137"/>
      <c r="J153" s="138">
        <f t="shared" si="10"/>
        <v>0</v>
      </c>
      <c r="K153" s="134" t="s">
        <v>19</v>
      </c>
      <c r="L153" s="33"/>
      <c r="M153" s="139" t="s">
        <v>19</v>
      </c>
      <c r="N153" s="140" t="s">
        <v>45</v>
      </c>
      <c r="P153" s="141">
        <f t="shared" si="11"/>
        <v>0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153</v>
      </c>
      <c r="AT153" s="143" t="s">
        <v>148</v>
      </c>
      <c r="AU153" s="143" t="s">
        <v>81</v>
      </c>
      <c r="AY153" s="18" t="s">
        <v>146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8" t="s">
        <v>81</v>
      </c>
      <c r="BK153" s="144">
        <f t="shared" si="19"/>
        <v>0</v>
      </c>
      <c r="BL153" s="18" t="s">
        <v>153</v>
      </c>
      <c r="BM153" s="143" t="s">
        <v>1258</v>
      </c>
    </row>
    <row r="154" spans="2:65" s="1" customFormat="1" ht="16.5" customHeight="1">
      <c r="B154" s="33"/>
      <c r="C154" s="132" t="s">
        <v>942</v>
      </c>
      <c r="D154" s="132" t="s">
        <v>148</v>
      </c>
      <c r="E154" s="133" t="s">
        <v>1642</v>
      </c>
      <c r="F154" s="134" t="s">
        <v>1567</v>
      </c>
      <c r="G154" s="135" t="s">
        <v>214</v>
      </c>
      <c r="H154" s="136">
        <v>22</v>
      </c>
      <c r="I154" s="137"/>
      <c r="J154" s="138">
        <f t="shared" si="10"/>
        <v>0</v>
      </c>
      <c r="K154" s="134" t="s">
        <v>19</v>
      </c>
      <c r="L154" s="33"/>
      <c r="M154" s="139" t="s">
        <v>19</v>
      </c>
      <c r="N154" s="140" t="s">
        <v>45</v>
      </c>
      <c r="P154" s="141">
        <f t="shared" si="11"/>
        <v>0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153</v>
      </c>
      <c r="AT154" s="143" t="s">
        <v>148</v>
      </c>
      <c r="AU154" s="143" t="s">
        <v>81</v>
      </c>
      <c r="AY154" s="18" t="s">
        <v>146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8" t="s">
        <v>81</v>
      </c>
      <c r="BK154" s="144">
        <f t="shared" si="19"/>
        <v>0</v>
      </c>
      <c r="BL154" s="18" t="s">
        <v>153</v>
      </c>
      <c r="BM154" s="143" t="s">
        <v>1268</v>
      </c>
    </row>
    <row r="155" spans="2:65" s="1" customFormat="1" ht="16.5" customHeight="1">
      <c r="B155" s="33"/>
      <c r="C155" s="132" t="s">
        <v>950</v>
      </c>
      <c r="D155" s="132" t="s">
        <v>148</v>
      </c>
      <c r="E155" s="133" t="s">
        <v>1643</v>
      </c>
      <c r="F155" s="134" t="s">
        <v>1644</v>
      </c>
      <c r="G155" s="135" t="s">
        <v>1427</v>
      </c>
      <c r="H155" s="136">
        <v>2</v>
      </c>
      <c r="I155" s="137"/>
      <c r="J155" s="138">
        <f t="shared" si="10"/>
        <v>0</v>
      </c>
      <c r="K155" s="134" t="s">
        <v>19</v>
      </c>
      <c r="L155" s="33"/>
      <c r="M155" s="139" t="s">
        <v>19</v>
      </c>
      <c r="N155" s="140" t="s">
        <v>45</v>
      </c>
      <c r="P155" s="141">
        <f t="shared" si="11"/>
        <v>0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153</v>
      </c>
      <c r="AT155" s="143" t="s">
        <v>148</v>
      </c>
      <c r="AU155" s="143" t="s">
        <v>81</v>
      </c>
      <c r="AY155" s="18" t="s">
        <v>146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8" t="s">
        <v>81</v>
      </c>
      <c r="BK155" s="144">
        <f t="shared" si="19"/>
        <v>0</v>
      </c>
      <c r="BL155" s="18" t="s">
        <v>153</v>
      </c>
      <c r="BM155" s="143" t="s">
        <v>1280</v>
      </c>
    </row>
    <row r="156" spans="2:65" s="1" customFormat="1" ht="16.5" customHeight="1">
      <c r="B156" s="33"/>
      <c r="C156" s="132" t="s">
        <v>954</v>
      </c>
      <c r="D156" s="132" t="s">
        <v>148</v>
      </c>
      <c r="E156" s="133" t="s">
        <v>1568</v>
      </c>
      <c r="F156" s="134" t="s">
        <v>1569</v>
      </c>
      <c r="G156" s="135" t="s">
        <v>214</v>
      </c>
      <c r="H156" s="136">
        <v>10</v>
      </c>
      <c r="I156" s="137"/>
      <c r="J156" s="138">
        <f t="shared" si="10"/>
        <v>0</v>
      </c>
      <c r="K156" s="134" t="s">
        <v>19</v>
      </c>
      <c r="L156" s="33"/>
      <c r="M156" s="139" t="s">
        <v>19</v>
      </c>
      <c r="N156" s="140" t="s">
        <v>45</v>
      </c>
      <c r="P156" s="141">
        <f t="shared" si="11"/>
        <v>0</v>
      </c>
      <c r="Q156" s="141">
        <v>0</v>
      </c>
      <c r="R156" s="141">
        <f t="shared" si="12"/>
        <v>0</v>
      </c>
      <c r="S156" s="141">
        <v>0</v>
      </c>
      <c r="T156" s="142">
        <f t="shared" si="13"/>
        <v>0</v>
      </c>
      <c r="AR156" s="143" t="s">
        <v>153</v>
      </c>
      <c r="AT156" s="143" t="s">
        <v>148</v>
      </c>
      <c r="AU156" s="143" t="s">
        <v>81</v>
      </c>
      <c r="AY156" s="18" t="s">
        <v>146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8" t="s">
        <v>81</v>
      </c>
      <c r="BK156" s="144">
        <f t="shared" si="19"/>
        <v>0</v>
      </c>
      <c r="BL156" s="18" t="s">
        <v>153</v>
      </c>
      <c r="BM156" s="143" t="s">
        <v>1291</v>
      </c>
    </row>
    <row r="157" spans="2:65" s="1" customFormat="1" ht="16.5" customHeight="1">
      <c r="B157" s="33"/>
      <c r="C157" s="132" t="s">
        <v>962</v>
      </c>
      <c r="D157" s="132" t="s">
        <v>148</v>
      </c>
      <c r="E157" s="133" t="s">
        <v>1570</v>
      </c>
      <c r="F157" s="134" t="s">
        <v>1571</v>
      </c>
      <c r="G157" s="135" t="s">
        <v>1572</v>
      </c>
      <c r="H157" s="136">
        <v>190</v>
      </c>
      <c r="I157" s="137"/>
      <c r="J157" s="138">
        <f t="shared" si="10"/>
        <v>0</v>
      </c>
      <c r="K157" s="134" t="s">
        <v>19</v>
      </c>
      <c r="L157" s="33"/>
      <c r="M157" s="139" t="s">
        <v>19</v>
      </c>
      <c r="N157" s="140" t="s">
        <v>45</v>
      </c>
      <c r="P157" s="141">
        <f t="shared" si="11"/>
        <v>0</v>
      </c>
      <c r="Q157" s="141">
        <v>0</v>
      </c>
      <c r="R157" s="141">
        <f t="shared" si="12"/>
        <v>0</v>
      </c>
      <c r="S157" s="141">
        <v>0</v>
      </c>
      <c r="T157" s="142">
        <f t="shared" si="13"/>
        <v>0</v>
      </c>
      <c r="AR157" s="143" t="s">
        <v>153</v>
      </c>
      <c r="AT157" s="143" t="s">
        <v>148</v>
      </c>
      <c r="AU157" s="143" t="s">
        <v>81</v>
      </c>
      <c r="AY157" s="18" t="s">
        <v>146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8" t="s">
        <v>81</v>
      </c>
      <c r="BK157" s="144">
        <f t="shared" si="19"/>
        <v>0</v>
      </c>
      <c r="BL157" s="18" t="s">
        <v>153</v>
      </c>
      <c r="BM157" s="143" t="s">
        <v>1314</v>
      </c>
    </row>
    <row r="158" spans="2:65" s="1" customFormat="1" ht="16.5" customHeight="1">
      <c r="B158" s="33"/>
      <c r="C158" s="132" t="s">
        <v>966</v>
      </c>
      <c r="D158" s="132" t="s">
        <v>148</v>
      </c>
      <c r="E158" s="133" t="s">
        <v>1645</v>
      </c>
      <c r="F158" s="134" t="s">
        <v>1646</v>
      </c>
      <c r="G158" s="135" t="s">
        <v>1427</v>
      </c>
      <c r="H158" s="136">
        <v>2</v>
      </c>
      <c r="I158" s="137"/>
      <c r="J158" s="138">
        <f t="shared" si="10"/>
        <v>0</v>
      </c>
      <c r="K158" s="134" t="s">
        <v>19</v>
      </c>
      <c r="L158" s="33"/>
      <c r="M158" s="139" t="s">
        <v>19</v>
      </c>
      <c r="N158" s="140" t="s">
        <v>45</v>
      </c>
      <c r="P158" s="141">
        <f t="shared" si="11"/>
        <v>0</v>
      </c>
      <c r="Q158" s="141">
        <v>0</v>
      </c>
      <c r="R158" s="141">
        <f t="shared" si="12"/>
        <v>0</v>
      </c>
      <c r="S158" s="141">
        <v>0</v>
      </c>
      <c r="T158" s="142">
        <f t="shared" si="13"/>
        <v>0</v>
      </c>
      <c r="AR158" s="143" t="s">
        <v>153</v>
      </c>
      <c r="AT158" s="143" t="s">
        <v>148</v>
      </c>
      <c r="AU158" s="143" t="s">
        <v>81</v>
      </c>
      <c r="AY158" s="18" t="s">
        <v>146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8" t="s">
        <v>81</v>
      </c>
      <c r="BK158" s="144">
        <f t="shared" si="19"/>
        <v>0</v>
      </c>
      <c r="BL158" s="18" t="s">
        <v>153</v>
      </c>
      <c r="BM158" s="143" t="s">
        <v>1343</v>
      </c>
    </row>
    <row r="159" spans="2:65" s="1" customFormat="1" ht="16.5" customHeight="1">
      <c r="B159" s="33"/>
      <c r="C159" s="132" t="s">
        <v>973</v>
      </c>
      <c r="D159" s="132" t="s">
        <v>148</v>
      </c>
      <c r="E159" s="133" t="s">
        <v>1573</v>
      </c>
      <c r="F159" s="134" t="s">
        <v>1574</v>
      </c>
      <c r="G159" s="135" t="s">
        <v>1427</v>
      </c>
      <c r="H159" s="136">
        <v>1</v>
      </c>
      <c r="I159" s="137"/>
      <c r="J159" s="138">
        <f t="shared" si="10"/>
        <v>0</v>
      </c>
      <c r="K159" s="134" t="s">
        <v>19</v>
      </c>
      <c r="L159" s="33"/>
      <c r="M159" s="139" t="s">
        <v>19</v>
      </c>
      <c r="N159" s="140" t="s">
        <v>45</v>
      </c>
      <c r="P159" s="141">
        <f t="shared" si="11"/>
        <v>0</v>
      </c>
      <c r="Q159" s="141">
        <v>0</v>
      </c>
      <c r="R159" s="141">
        <f t="shared" si="12"/>
        <v>0</v>
      </c>
      <c r="S159" s="141">
        <v>0</v>
      </c>
      <c r="T159" s="142">
        <f t="shared" si="13"/>
        <v>0</v>
      </c>
      <c r="AR159" s="143" t="s">
        <v>153</v>
      </c>
      <c r="AT159" s="143" t="s">
        <v>148</v>
      </c>
      <c r="AU159" s="143" t="s">
        <v>81</v>
      </c>
      <c r="AY159" s="18" t="s">
        <v>146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8" t="s">
        <v>81</v>
      </c>
      <c r="BK159" s="144">
        <f t="shared" si="19"/>
        <v>0</v>
      </c>
      <c r="BL159" s="18" t="s">
        <v>153</v>
      </c>
      <c r="BM159" s="143" t="s">
        <v>1358</v>
      </c>
    </row>
    <row r="160" spans="2:65" s="1" customFormat="1" ht="16.5" customHeight="1">
      <c r="B160" s="33"/>
      <c r="C160" s="132" t="s">
        <v>980</v>
      </c>
      <c r="D160" s="132" t="s">
        <v>148</v>
      </c>
      <c r="E160" s="133" t="s">
        <v>1647</v>
      </c>
      <c r="F160" s="134" t="s">
        <v>1576</v>
      </c>
      <c r="G160" s="135" t="s">
        <v>19</v>
      </c>
      <c r="H160" s="136">
        <v>0</v>
      </c>
      <c r="I160" s="137"/>
      <c r="J160" s="138">
        <f t="shared" si="10"/>
        <v>0</v>
      </c>
      <c r="K160" s="134" t="s">
        <v>19</v>
      </c>
      <c r="L160" s="33"/>
      <c r="M160" s="139" t="s">
        <v>19</v>
      </c>
      <c r="N160" s="140" t="s">
        <v>45</v>
      </c>
      <c r="P160" s="141">
        <f t="shared" si="11"/>
        <v>0</v>
      </c>
      <c r="Q160" s="141">
        <v>0</v>
      </c>
      <c r="R160" s="141">
        <f t="shared" si="12"/>
        <v>0</v>
      </c>
      <c r="S160" s="141">
        <v>0</v>
      </c>
      <c r="T160" s="142">
        <f t="shared" si="13"/>
        <v>0</v>
      </c>
      <c r="AR160" s="143" t="s">
        <v>153</v>
      </c>
      <c r="AT160" s="143" t="s">
        <v>148</v>
      </c>
      <c r="AU160" s="143" t="s">
        <v>81</v>
      </c>
      <c r="AY160" s="18" t="s">
        <v>146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8" t="s">
        <v>81</v>
      </c>
      <c r="BK160" s="144">
        <f t="shared" si="19"/>
        <v>0</v>
      </c>
      <c r="BL160" s="18" t="s">
        <v>153</v>
      </c>
      <c r="BM160" s="143" t="s">
        <v>1381</v>
      </c>
    </row>
    <row r="161" spans="2:65" s="11" customFormat="1" ht="25.9" customHeight="1">
      <c r="B161" s="120"/>
      <c r="D161" s="121" t="s">
        <v>73</v>
      </c>
      <c r="E161" s="122" t="s">
        <v>1648</v>
      </c>
      <c r="F161" s="122" t="s">
        <v>1457</v>
      </c>
      <c r="I161" s="123"/>
      <c r="J161" s="124">
        <f>BK161</f>
        <v>0</v>
      </c>
      <c r="L161" s="120"/>
      <c r="M161" s="125"/>
      <c r="P161" s="126">
        <f>SUM(P162:P217)</f>
        <v>0</v>
      </c>
      <c r="R161" s="126">
        <f>SUM(R162:R217)</f>
        <v>0</v>
      </c>
      <c r="T161" s="127">
        <f>SUM(T162:T217)</f>
        <v>0</v>
      </c>
      <c r="AR161" s="121" t="s">
        <v>81</v>
      </c>
      <c r="AT161" s="128" t="s">
        <v>73</v>
      </c>
      <c r="AU161" s="128" t="s">
        <v>74</v>
      </c>
      <c r="AY161" s="121" t="s">
        <v>146</v>
      </c>
      <c r="BK161" s="129">
        <f>SUM(BK162:BK217)</f>
        <v>0</v>
      </c>
    </row>
    <row r="162" spans="2:65" s="1" customFormat="1" ht="24.2" customHeight="1">
      <c r="B162" s="33"/>
      <c r="C162" s="132" t="s">
        <v>986</v>
      </c>
      <c r="D162" s="132" t="s">
        <v>148</v>
      </c>
      <c r="E162" s="133" t="s">
        <v>1649</v>
      </c>
      <c r="F162" s="134" t="s">
        <v>1650</v>
      </c>
      <c r="G162" s="135" t="s">
        <v>1427</v>
      </c>
      <c r="H162" s="136">
        <v>6</v>
      </c>
      <c r="I162" s="137"/>
      <c r="J162" s="138">
        <f>ROUND(I162*H162,2)</f>
        <v>0</v>
      </c>
      <c r="K162" s="134" t="s">
        <v>19</v>
      </c>
      <c r="L162" s="33"/>
      <c r="M162" s="139" t="s">
        <v>19</v>
      </c>
      <c r="N162" s="140" t="s">
        <v>45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153</v>
      </c>
      <c r="AT162" s="143" t="s">
        <v>148</v>
      </c>
      <c r="AU162" s="143" t="s">
        <v>81</v>
      </c>
      <c r="AY162" s="18" t="s">
        <v>146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81</v>
      </c>
      <c r="BK162" s="144">
        <f>ROUND(I162*H162,2)</f>
        <v>0</v>
      </c>
      <c r="BL162" s="18" t="s">
        <v>153</v>
      </c>
      <c r="BM162" s="143" t="s">
        <v>1393</v>
      </c>
    </row>
    <row r="163" spans="2:65" s="1" customFormat="1" ht="19.5">
      <c r="B163" s="33"/>
      <c r="D163" s="150" t="s">
        <v>195</v>
      </c>
      <c r="F163" s="170" t="s">
        <v>1651</v>
      </c>
      <c r="I163" s="147"/>
      <c r="L163" s="33"/>
      <c r="M163" s="148"/>
      <c r="T163" s="54"/>
      <c r="AT163" s="18" t="s">
        <v>195</v>
      </c>
      <c r="AU163" s="18" t="s">
        <v>81</v>
      </c>
    </row>
    <row r="164" spans="2:65" s="1" customFormat="1" ht="24.2" customHeight="1">
      <c r="B164" s="33"/>
      <c r="C164" s="132" t="s">
        <v>993</v>
      </c>
      <c r="D164" s="132" t="s">
        <v>148</v>
      </c>
      <c r="E164" s="133" t="s">
        <v>1652</v>
      </c>
      <c r="F164" s="134" t="s">
        <v>1653</v>
      </c>
      <c r="G164" s="135" t="s">
        <v>1427</v>
      </c>
      <c r="H164" s="136">
        <v>5</v>
      </c>
      <c r="I164" s="137"/>
      <c r="J164" s="138">
        <f>ROUND(I164*H164,2)</f>
        <v>0</v>
      </c>
      <c r="K164" s="134" t="s">
        <v>19</v>
      </c>
      <c r="L164" s="33"/>
      <c r="M164" s="139" t="s">
        <v>19</v>
      </c>
      <c r="N164" s="140" t="s">
        <v>45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153</v>
      </c>
      <c r="AT164" s="143" t="s">
        <v>148</v>
      </c>
      <c r="AU164" s="143" t="s">
        <v>81</v>
      </c>
      <c r="AY164" s="18" t="s">
        <v>146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81</v>
      </c>
      <c r="BK164" s="144">
        <f>ROUND(I164*H164,2)</f>
        <v>0</v>
      </c>
      <c r="BL164" s="18" t="s">
        <v>153</v>
      </c>
      <c r="BM164" s="143" t="s">
        <v>1404</v>
      </c>
    </row>
    <row r="165" spans="2:65" s="1" customFormat="1" ht="24.2" customHeight="1">
      <c r="B165" s="33"/>
      <c r="C165" s="132" t="s">
        <v>997</v>
      </c>
      <c r="D165" s="132" t="s">
        <v>148</v>
      </c>
      <c r="E165" s="133" t="s">
        <v>1654</v>
      </c>
      <c r="F165" s="134" t="s">
        <v>1655</v>
      </c>
      <c r="G165" s="135" t="s">
        <v>1427</v>
      </c>
      <c r="H165" s="136">
        <v>4</v>
      </c>
      <c r="I165" s="137"/>
      <c r="J165" s="138">
        <f>ROUND(I165*H165,2)</f>
        <v>0</v>
      </c>
      <c r="K165" s="134" t="s">
        <v>19</v>
      </c>
      <c r="L165" s="33"/>
      <c r="M165" s="139" t="s">
        <v>19</v>
      </c>
      <c r="N165" s="140" t="s">
        <v>45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153</v>
      </c>
      <c r="AT165" s="143" t="s">
        <v>148</v>
      </c>
      <c r="AU165" s="143" t="s">
        <v>81</v>
      </c>
      <c r="AY165" s="18" t="s">
        <v>146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81</v>
      </c>
      <c r="BK165" s="144">
        <f>ROUND(I165*H165,2)</f>
        <v>0</v>
      </c>
      <c r="BL165" s="18" t="s">
        <v>153</v>
      </c>
      <c r="BM165" s="143" t="s">
        <v>1656</v>
      </c>
    </row>
    <row r="166" spans="2:65" s="1" customFormat="1" ht="19.5">
      <c r="B166" s="33"/>
      <c r="D166" s="150" t="s">
        <v>195</v>
      </c>
      <c r="F166" s="170" t="s">
        <v>1651</v>
      </c>
      <c r="I166" s="147"/>
      <c r="L166" s="33"/>
      <c r="M166" s="148"/>
      <c r="T166" s="54"/>
      <c r="AT166" s="18" t="s">
        <v>195</v>
      </c>
      <c r="AU166" s="18" t="s">
        <v>81</v>
      </c>
    </row>
    <row r="167" spans="2:65" s="1" customFormat="1" ht="24.2" customHeight="1">
      <c r="B167" s="33"/>
      <c r="C167" s="132" t="s">
        <v>1004</v>
      </c>
      <c r="D167" s="132" t="s">
        <v>148</v>
      </c>
      <c r="E167" s="133" t="s">
        <v>1657</v>
      </c>
      <c r="F167" s="134" t="s">
        <v>1658</v>
      </c>
      <c r="G167" s="135" t="s">
        <v>1427</v>
      </c>
      <c r="H167" s="136">
        <v>4</v>
      </c>
      <c r="I167" s="137"/>
      <c r="J167" s="138">
        <f>ROUND(I167*H167,2)</f>
        <v>0</v>
      </c>
      <c r="K167" s="134" t="s">
        <v>19</v>
      </c>
      <c r="L167" s="33"/>
      <c r="M167" s="139" t="s">
        <v>19</v>
      </c>
      <c r="N167" s="140" t="s">
        <v>45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153</v>
      </c>
      <c r="AT167" s="143" t="s">
        <v>148</v>
      </c>
      <c r="AU167" s="143" t="s">
        <v>81</v>
      </c>
      <c r="AY167" s="18" t="s">
        <v>146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81</v>
      </c>
      <c r="BK167" s="144">
        <f>ROUND(I167*H167,2)</f>
        <v>0</v>
      </c>
      <c r="BL167" s="18" t="s">
        <v>153</v>
      </c>
      <c r="BM167" s="143" t="s">
        <v>1659</v>
      </c>
    </row>
    <row r="168" spans="2:65" s="1" customFormat="1" ht="24.2" customHeight="1">
      <c r="B168" s="33"/>
      <c r="C168" s="132" t="s">
        <v>1008</v>
      </c>
      <c r="D168" s="132" t="s">
        <v>148</v>
      </c>
      <c r="E168" s="133" t="s">
        <v>1660</v>
      </c>
      <c r="F168" s="134" t="s">
        <v>1661</v>
      </c>
      <c r="G168" s="135" t="s">
        <v>1427</v>
      </c>
      <c r="H168" s="136">
        <v>1</v>
      </c>
      <c r="I168" s="137"/>
      <c r="J168" s="138">
        <f>ROUND(I168*H168,2)</f>
        <v>0</v>
      </c>
      <c r="K168" s="134" t="s">
        <v>19</v>
      </c>
      <c r="L168" s="33"/>
      <c r="M168" s="139" t="s">
        <v>19</v>
      </c>
      <c r="N168" s="140" t="s">
        <v>45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153</v>
      </c>
      <c r="AT168" s="143" t="s">
        <v>148</v>
      </c>
      <c r="AU168" s="143" t="s">
        <v>81</v>
      </c>
      <c r="AY168" s="18" t="s">
        <v>146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8" t="s">
        <v>81</v>
      </c>
      <c r="BK168" s="144">
        <f>ROUND(I168*H168,2)</f>
        <v>0</v>
      </c>
      <c r="BL168" s="18" t="s">
        <v>153</v>
      </c>
      <c r="BM168" s="143" t="s">
        <v>1662</v>
      </c>
    </row>
    <row r="169" spans="2:65" s="1" customFormat="1" ht="24.2" customHeight="1">
      <c r="B169" s="33"/>
      <c r="C169" s="132" t="s">
        <v>1012</v>
      </c>
      <c r="D169" s="132" t="s">
        <v>148</v>
      </c>
      <c r="E169" s="133" t="s">
        <v>1663</v>
      </c>
      <c r="F169" s="134" t="s">
        <v>1661</v>
      </c>
      <c r="G169" s="135" t="s">
        <v>1427</v>
      </c>
      <c r="H169" s="136">
        <v>1</v>
      </c>
      <c r="I169" s="137"/>
      <c r="J169" s="138">
        <f>ROUND(I169*H169,2)</f>
        <v>0</v>
      </c>
      <c r="K169" s="134" t="s">
        <v>19</v>
      </c>
      <c r="L169" s="33"/>
      <c r="M169" s="139" t="s">
        <v>19</v>
      </c>
      <c r="N169" s="140" t="s">
        <v>45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153</v>
      </c>
      <c r="AT169" s="143" t="s">
        <v>148</v>
      </c>
      <c r="AU169" s="143" t="s">
        <v>81</v>
      </c>
      <c r="AY169" s="18" t="s">
        <v>146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81</v>
      </c>
      <c r="BK169" s="144">
        <f>ROUND(I169*H169,2)</f>
        <v>0</v>
      </c>
      <c r="BL169" s="18" t="s">
        <v>153</v>
      </c>
      <c r="BM169" s="143" t="s">
        <v>1664</v>
      </c>
    </row>
    <row r="170" spans="2:65" s="1" customFormat="1" ht="24.2" customHeight="1">
      <c r="B170" s="33"/>
      <c r="C170" s="132" t="s">
        <v>1018</v>
      </c>
      <c r="D170" s="132" t="s">
        <v>148</v>
      </c>
      <c r="E170" s="133" t="s">
        <v>1665</v>
      </c>
      <c r="F170" s="134" t="s">
        <v>1666</v>
      </c>
      <c r="G170" s="135" t="s">
        <v>1427</v>
      </c>
      <c r="H170" s="136">
        <v>1</v>
      </c>
      <c r="I170" s="137"/>
      <c r="J170" s="138">
        <f>ROUND(I170*H170,2)</f>
        <v>0</v>
      </c>
      <c r="K170" s="134" t="s">
        <v>19</v>
      </c>
      <c r="L170" s="33"/>
      <c r="M170" s="139" t="s">
        <v>19</v>
      </c>
      <c r="N170" s="140" t="s">
        <v>45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153</v>
      </c>
      <c r="AT170" s="143" t="s">
        <v>148</v>
      </c>
      <c r="AU170" s="143" t="s">
        <v>81</v>
      </c>
      <c r="AY170" s="18" t="s">
        <v>146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81</v>
      </c>
      <c r="BK170" s="144">
        <f>ROUND(I170*H170,2)</f>
        <v>0</v>
      </c>
      <c r="BL170" s="18" t="s">
        <v>153</v>
      </c>
      <c r="BM170" s="143" t="s">
        <v>1667</v>
      </c>
    </row>
    <row r="171" spans="2:65" s="1" customFormat="1" ht="21.75" customHeight="1">
      <c r="B171" s="33"/>
      <c r="C171" s="132" t="s">
        <v>1022</v>
      </c>
      <c r="D171" s="132" t="s">
        <v>148</v>
      </c>
      <c r="E171" s="133" t="s">
        <v>1668</v>
      </c>
      <c r="F171" s="134" t="s">
        <v>1669</v>
      </c>
      <c r="G171" s="135" t="s">
        <v>1559</v>
      </c>
      <c r="H171" s="136">
        <v>30</v>
      </c>
      <c r="I171" s="137"/>
      <c r="J171" s="138">
        <f>ROUND(I171*H171,2)</f>
        <v>0</v>
      </c>
      <c r="K171" s="134" t="s">
        <v>19</v>
      </c>
      <c r="L171" s="33"/>
      <c r="M171" s="139" t="s">
        <v>19</v>
      </c>
      <c r="N171" s="140" t="s">
        <v>45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153</v>
      </c>
      <c r="AT171" s="143" t="s">
        <v>148</v>
      </c>
      <c r="AU171" s="143" t="s">
        <v>81</v>
      </c>
      <c r="AY171" s="18" t="s">
        <v>146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81</v>
      </c>
      <c r="BK171" s="144">
        <f>ROUND(I171*H171,2)</f>
        <v>0</v>
      </c>
      <c r="BL171" s="18" t="s">
        <v>153</v>
      </c>
      <c r="BM171" s="143" t="s">
        <v>1670</v>
      </c>
    </row>
    <row r="172" spans="2:65" s="1" customFormat="1" ht="19.5">
      <c r="B172" s="33"/>
      <c r="D172" s="150" t="s">
        <v>195</v>
      </c>
      <c r="F172" s="170" t="s">
        <v>1651</v>
      </c>
      <c r="I172" s="147"/>
      <c r="L172" s="33"/>
      <c r="M172" s="148"/>
      <c r="T172" s="54"/>
      <c r="AT172" s="18" t="s">
        <v>195</v>
      </c>
      <c r="AU172" s="18" t="s">
        <v>81</v>
      </c>
    </row>
    <row r="173" spans="2:65" s="1" customFormat="1" ht="16.5" customHeight="1">
      <c r="B173" s="33"/>
      <c r="C173" s="132" t="s">
        <v>1029</v>
      </c>
      <c r="D173" s="132" t="s">
        <v>148</v>
      </c>
      <c r="E173" s="133" t="s">
        <v>1671</v>
      </c>
      <c r="F173" s="134" t="s">
        <v>1672</v>
      </c>
      <c r="G173" s="135" t="s">
        <v>1427</v>
      </c>
      <c r="H173" s="136">
        <v>15</v>
      </c>
      <c r="I173" s="137"/>
      <c r="J173" s="138">
        <f>ROUND(I173*H173,2)</f>
        <v>0</v>
      </c>
      <c r="K173" s="134" t="s">
        <v>19</v>
      </c>
      <c r="L173" s="33"/>
      <c r="M173" s="139" t="s">
        <v>19</v>
      </c>
      <c r="N173" s="140" t="s">
        <v>45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153</v>
      </c>
      <c r="AT173" s="143" t="s">
        <v>148</v>
      </c>
      <c r="AU173" s="143" t="s">
        <v>81</v>
      </c>
      <c r="AY173" s="18" t="s">
        <v>146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81</v>
      </c>
      <c r="BK173" s="144">
        <f>ROUND(I173*H173,2)</f>
        <v>0</v>
      </c>
      <c r="BL173" s="18" t="s">
        <v>153</v>
      </c>
      <c r="BM173" s="143" t="s">
        <v>1673</v>
      </c>
    </row>
    <row r="174" spans="2:65" s="1" customFormat="1" ht="19.5">
      <c r="B174" s="33"/>
      <c r="D174" s="150" t="s">
        <v>195</v>
      </c>
      <c r="F174" s="170" t="s">
        <v>1651</v>
      </c>
      <c r="I174" s="147"/>
      <c r="L174" s="33"/>
      <c r="M174" s="148"/>
      <c r="T174" s="54"/>
      <c r="AT174" s="18" t="s">
        <v>195</v>
      </c>
      <c r="AU174" s="18" t="s">
        <v>81</v>
      </c>
    </row>
    <row r="175" spans="2:65" s="1" customFormat="1" ht="16.5" customHeight="1">
      <c r="B175" s="33"/>
      <c r="C175" s="132" t="s">
        <v>1033</v>
      </c>
      <c r="D175" s="132" t="s">
        <v>148</v>
      </c>
      <c r="E175" s="133" t="s">
        <v>1674</v>
      </c>
      <c r="F175" s="134" t="s">
        <v>1675</v>
      </c>
      <c r="G175" s="135" t="s">
        <v>1427</v>
      </c>
      <c r="H175" s="136">
        <v>5</v>
      </c>
      <c r="I175" s="137"/>
      <c r="J175" s="138">
        <f>ROUND(I175*H175,2)</f>
        <v>0</v>
      </c>
      <c r="K175" s="134" t="s">
        <v>19</v>
      </c>
      <c r="L175" s="33"/>
      <c r="M175" s="139" t="s">
        <v>19</v>
      </c>
      <c r="N175" s="140" t="s">
        <v>45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153</v>
      </c>
      <c r="AT175" s="143" t="s">
        <v>148</v>
      </c>
      <c r="AU175" s="143" t="s">
        <v>81</v>
      </c>
      <c r="AY175" s="18" t="s">
        <v>146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81</v>
      </c>
      <c r="BK175" s="144">
        <f>ROUND(I175*H175,2)</f>
        <v>0</v>
      </c>
      <c r="BL175" s="18" t="s">
        <v>153</v>
      </c>
      <c r="BM175" s="143" t="s">
        <v>1676</v>
      </c>
    </row>
    <row r="176" spans="2:65" s="1" customFormat="1" ht="21.75" customHeight="1">
      <c r="B176" s="33"/>
      <c r="C176" s="132" t="s">
        <v>1038</v>
      </c>
      <c r="D176" s="132" t="s">
        <v>148</v>
      </c>
      <c r="E176" s="133" t="s">
        <v>1677</v>
      </c>
      <c r="F176" s="134" t="s">
        <v>1678</v>
      </c>
      <c r="G176" s="135" t="s">
        <v>214</v>
      </c>
      <c r="H176" s="136">
        <v>3</v>
      </c>
      <c r="I176" s="137"/>
      <c r="J176" s="138">
        <f>ROUND(I176*H176,2)</f>
        <v>0</v>
      </c>
      <c r="K176" s="134" t="s">
        <v>19</v>
      </c>
      <c r="L176" s="33"/>
      <c r="M176" s="139" t="s">
        <v>19</v>
      </c>
      <c r="N176" s="140" t="s">
        <v>45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153</v>
      </c>
      <c r="AT176" s="143" t="s">
        <v>148</v>
      </c>
      <c r="AU176" s="143" t="s">
        <v>81</v>
      </c>
      <c r="AY176" s="18" t="s">
        <v>146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81</v>
      </c>
      <c r="BK176" s="144">
        <f>ROUND(I176*H176,2)</f>
        <v>0</v>
      </c>
      <c r="BL176" s="18" t="s">
        <v>153</v>
      </c>
      <c r="BM176" s="143" t="s">
        <v>1679</v>
      </c>
    </row>
    <row r="177" spans="2:65" s="1" customFormat="1" ht="19.5">
      <c r="B177" s="33"/>
      <c r="D177" s="150" t="s">
        <v>195</v>
      </c>
      <c r="F177" s="170" t="s">
        <v>1651</v>
      </c>
      <c r="I177" s="147"/>
      <c r="L177" s="33"/>
      <c r="M177" s="148"/>
      <c r="T177" s="54"/>
      <c r="AT177" s="18" t="s">
        <v>195</v>
      </c>
      <c r="AU177" s="18" t="s">
        <v>81</v>
      </c>
    </row>
    <row r="178" spans="2:65" s="1" customFormat="1" ht="16.5" customHeight="1">
      <c r="B178" s="33"/>
      <c r="C178" s="132" t="s">
        <v>1043</v>
      </c>
      <c r="D178" s="132" t="s">
        <v>148</v>
      </c>
      <c r="E178" s="133" t="s">
        <v>1680</v>
      </c>
      <c r="F178" s="134" t="s">
        <v>1681</v>
      </c>
      <c r="G178" s="135" t="s">
        <v>1427</v>
      </c>
      <c r="H178" s="136">
        <v>1</v>
      </c>
      <c r="I178" s="137"/>
      <c r="J178" s="138">
        <f>ROUND(I178*H178,2)</f>
        <v>0</v>
      </c>
      <c r="K178" s="134" t="s">
        <v>19</v>
      </c>
      <c r="L178" s="33"/>
      <c r="M178" s="139" t="s">
        <v>19</v>
      </c>
      <c r="N178" s="140" t="s">
        <v>45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153</v>
      </c>
      <c r="AT178" s="143" t="s">
        <v>148</v>
      </c>
      <c r="AU178" s="143" t="s">
        <v>81</v>
      </c>
      <c r="AY178" s="18" t="s">
        <v>146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81</v>
      </c>
      <c r="BK178" s="144">
        <f>ROUND(I178*H178,2)</f>
        <v>0</v>
      </c>
      <c r="BL178" s="18" t="s">
        <v>153</v>
      </c>
      <c r="BM178" s="143" t="s">
        <v>1682</v>
      </c>
    </row>
    <row r="179" spans="2:65" s="1" customFormat="1" ht="19.5">
      <c r="B179" s="33"/>
      <c r="D179" s="150" t="s">
        <v>195</v>
      </c>
      <c r="F179" s="170" t="s">
        <v>1651</v>
      </c>
      <c r="I179" s="147"/>
      <c r="L179" s="33"/>
      <c r="M179" s="148"/>
      <c r="T179" s="54"/>
      <c r="AT179" s="18" t="s">
        <v>195</v>
      </c>
      <c r="AU179" s="18" t="s">
        <v>81</v>
      </c>
    </row>
    <row r="180" spans="2:65" s="1" customFormat="1" ht="21.75" customHeight="1">
      <c r="B180" s="33"/>
      <c r="C180" s="132" t="s">
        <v>1047</v>
      </c>
      <c r="D180" s="132" t="s">
        <v>148</v>
      </c>
      <c r="E180" s="133" t="s">
        <v>1683</v>
      </c>
      <c r="F180" s="134" t="s">
        <v>1684</v>
      </c>
      <c r="G180" s="135" t="s">
        <v>1572</v>
      </c>
      <c r="H180" s="136">
        <v>75</v>
      </c>
      <c r="I180" s="137"/>
      <c r="J180" s="138">
        <f>ROUND(I180*H180,2)</f>
        <v>0</v>
      </c>
      <c r="K180" s="134" t="s">
        <v>19</v>
      </c>
      <c r="L180" s="33"/>
      <c r="M180" s="139" t="s">
        <v>19</v>
      </c>
      <c r="N180" s="140" t="s">
        <v>45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153</v>
      </c>
      <c r="AT180" s="143" t="s">
        <v>148</v>
      </c>
      <c r="AU180" s="143" t="s">
        <v>81</v>
      </c>
      <c r="AY180" s="18" t="s">
        <v>146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81</v>
      </c>
      <c r="BK180" s="144">
        <f>ROUND(I180*H180,2)</f>
        <v>0</v>
      </c>
      <c r="BL180" s="18" t="s">
        <v>153</v>
      </c>
      <c r="BM180" s="143" t="s">
        <v>1685</v>
      </c>
    </row>
    <row r="181" spans="2:65" s="1" customFormat="1" ht="19.5">
      <c r="B181" s="33"/>
      <c r="D181" s="150" t="s">
        <v>195</v>
      </c>
      <c r="F181" s="170" t="s">
        <v>1651</v>
      </c>
      <c r="I181" s="147"/>
      <c r="L181" s="33"/>
      <c r="M181" s="148"/>
      <c r="T181" s="54"/>
      <c r="AT181" s="18" t="s">
        <v>195</v>
      </c>
      <c r="AU181" s="18" t="s">
        <v>81</v>
      </c>
    </row>
    <row r="182" spans="2:65" s="1" customFormat="1" ht="16.5" customHeight="1">
      <c r="B182" s="33"/>
      <c r="C182" s="132" t="s">
        <v>1051</v>
      </c>
      <c r="D182" s="132" t="s">
        <v>148</v>
      </c>
      <c r="E182" s="133" t="s">
        <v>1686</v>
      </c>
      <c r="F182" s="134" t="s">
        <v>1687</v>
      </c>
      <c r="G182" s="135" t="s">
        <v>1427</v>
      </c>
      <c r="H182" s="136">
        <v>1</v>
      </c>
      <c r="I182" s="137"/>
      <c r="J182" s="138">
        <f>ROUND(I182*H182,2)</f>
        <v>0</v>
      </c>
      <c r="K182" s="134" t="s">
        <v>19</v>
      </c>
      <c r="L182" s="33"/>
      <c r="M182" s="139" t="s">
        <v>19</v>
      </c>
      <c r="N182" s="140" t="s">
        <v>45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153</v>
      </c>
      <c r="AT182" s="143" t="s">
        <v>148</v>
      </c>
      <c r="AU182" s="143" t="s">
        <v>81</v>
      </c>
      <c r="AY182" s="18" t="s">
        <v>146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81</v>
      </c>
      <c r="BK182" s="144">
        <f>ROUND(I182*H182,2)</f>
        <v>0</v>
      </c>
      <c r="BL182" s="18" t="s">
        <v>153</v>
      </c>
      <c r="BM182" s="143" t="s">
        <v>1688</v>
      </c>
    </row>
    <row r="183" spans="2:65" s="1" customFormat="1" ht="19.5">
      <c r="B183" s="33"/>
      <c r="D183" s="150" t="s">
        <v>195</v>
      </c>
      <c r="F183" s="170" t="s">
        <v>1651</v>
      </c>
      <c r="I183" s="147"/>
      <c r="L183" s="33"/>
      <c r="M183" s="148"/>
      <c r="T183" s="54"/>
      <c r="AT183" s="18" t="s">
        <v>195</v>
      </c>
      <c r="AU183" s="18" t="s">
        <v>81</v>
      </c>
    </row>
    <row r="184" spans="2:65" s="1" customFormat="1" ht="16.5" customHeight="1">
      <c r="B184" s="33"/>
      <c r="C184" s="132" t="s">
        <v>1056</v>
      </c>
      <c r="D184" s="132" t="s">
        <v>148</v>
      </c>
      <c r="E184" s="133" t="s">
        <v>1689</v>
      </c>
      <c r="F184" s="134" t="s">
        <v>1690</v>
      </c>
      <c r="G184" s="135" t="s">
        <v>1427</v>
      </c>
      <c r="H184" s="136">
        <v>1</v>
      </c>
      <c r="I184" s="137"/>
      <c r="J184" s="138">
        <f>ROUND(I184*H184,2)</f>
        <v>0</v>
      </c>
      <c r="K184" s="134" t="s">
        <v>19</v>
      </c>
      <c r="L184" s="33"/>
      <c r="M184" s="139" t="s">
        <v>19</v>
      </c>
      <c r="N184" s="140" t="s">
        <v>45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153</v>
      </c>
      <c r="AT184" s="143" t="s">
        <v>148</v>
      </c>
      <c r="AU184" s="143" t="s">
        <v>81</v>
      </c>
      <c r="AY184" s="18" t="s">
        <v>146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81</v>
      </c>
      <c r="BK184" s="144">
        <f>ROUND(I184*H184,2)</f>
        <v>0</v>
      </c>
      <c r="BL184" s="18" t="s">
        <v>153</v>
      </c>
      <c r="BM184" s="143" t="s">
        <v>1691</v>
      </c>
    </row>
    <row r="185" spans="2:65" s="1" customFormat="1" ht="19.5">
      <c r="B185" s="33"/>
      <c r="D185" s="150" t="s">
        <v>195</v>
      </c>
      <c r="F185" s="170" t="s">
        <v>1692</v>
      </c>
      <c r="I185" s="147"/>
      <c r="L185" s="33"/>
      <c r="M185" s="148"/>
      <c r="T185" s="54"/>
      <c r="AT185" s="18" t="s">
        <v>195</v>
      </c>
      <c r="AU185" s="18" t="s">
        <v>81</v>
      </c>
    </row>
    <row r="186" spans="2:65" s="1" customFormat="1" ht="16.5" customHeight="1">
      <c r="B186" s="33"/>
      <c r="C186" s="132" t="s">
        <v>1060</v>
      </c>
      <c r="D186" s="132" t="s">
        <v>148</v>
      </c>
      <c r="E186" s="133" t="s">
        <v>1693</v>
      </c>
      <c r="F186" s="134" t="s">
        <v>1694</v>
      </c>
      <c r="G186" s="135" t="s">
        <v>1470</v>
      </c>
      <c r="H186" s="136">
        <v>7</v>
      </c>
      <c r="I186" s="137"/>
      <c r="J186" s="138">
        <f>ROUND(I186*H186,2)</f>
        <v>0</v>
      </c>
      <c r="K186" s="134" t="s">
        <v>19</v>
      </c>
      <c r="L186" s="33"/>
      <c r="M186" s="139" t="s">
        <v>19</v>
      </c>
      <c r="N186" s="140" t="s">
        <v>45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153</v>
      </c>
      <c r="AT186" s="143" t="s">
        <v>148</v>
      </c>
      <c r="AU186" s="143" t="s">
        <v>81</v>
      </c>
      <c r="AY186" s="18" t="s">
        <v>146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81</v>
      </c>
      <c r="BK186" s="144">
        <f>ROUND(I186*H186,2)</f>
        <v>0</v>
      </c>
      <c r="BL186" s="18" t="s">
        <v>153</v>
      </c>
      <c r="BM186" s="143" t="s">
        <v>1695</v>
      </c>
    </row>
    <row r="187" spans="2:65" s="1" customFormat="1" ht="19.5">
      <c r="B187" s="33"/>
      <c r="D187" s="150" t="s">
        <v>195</v>
      </c>
      <c r="F187" s="170" t="s">
        <v>1696</v>
      </c>
      <c r="I187" s="147"/>
      <c r="L187" s="33"/>
      <c r="M187" s="148"/>
      <c r="T187" s="54"/>
      <c r="AT187" s="18" t="s">
        <v>195</v>
      </c>
      <c r="AU187" s="18" t="s">
        <v>81</v>
      </c>
    </row>
    <row r="188" spans="2:65" s="1" customFormat="1" ht="16.5" customHeight="1">
      <c r="B188" s="33"/>
      <c r="C188" s="132" t="s">
        <v>1065</v>
      </c>
      <c r="D188" s="132" t="s">
        <v>148</v>
      </c>
      <c r="E188" s="133" t="s">
        <v>1697</v>
      </c>
      <c r="F188" s="134" t="s">
        <v>1698</v>
      </c>
      <c r="G188" s="135" t="s">
        <v>1427</v>
      </c>
      <c r="H188" s="136">
        <v>1</v>
      </c>
      <c r="I188" s="137"/>
      <c r="J188" s="138">
        <f>ROUND(I188*H188,2)</f>
        <v>0</v>
      </c>
      <c r="K188" s="134" t="s">
        <v>19</v>
      </c>
      <c r="L188" s="33"/>
      <c r="M188" s="139" t="s">
        <v>19</v>
      </c>
      <c r="N188" s="140" t="s">
        <v>45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153</v>
      </c>
      <c r="AT188" s="143" t="s">
        <v>148</v>
      </c>
      <c r="AU188" s="143" t="s">
        <v>81</v>
      </c>
      <c r="AY188" s="18" t="s">
        <v>146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8" t="s">
        <v>81</v>
      </c>
      <c r="BK188" s="144">
        <f>ROUND(I188*H188,2)</f>
        <v>0</v>
      </c>
      <c r="BL188" s="18" t="s">
        <v>153</v>
      </c>
      <c r="BM188" s="143" t="s">
        <v>1699</v>
      </c>
    </row>
    <row r="189" spans="2:65" s="1" customFormat="1" ht="29.25">
      <c r="B189" s="33"/>
      <c r="D189" s="150" t="s">
        <v>195</v>
      </c>
      <c r="F189" s="170" t="s">
        <v>1700</v>
      </c>
      <c r="I189" s="147"/>
      <c r="L189" s="33"/>
      <c r="M189" s="148"/>
      <c r="T189" s="54"/>
      <c r="AT189" s="18" t="s">
        <v>195</v>
      </c>
      <c r="AU189" s="18" t="s">
        <v>81</v>
      </c>
    </row>
    <row r="190" spans="2:65" s="1" customFormat="1" ht="16.5" customHeight="1">
      <c r="B190" s="33"/>
      <c r="C190" s="132" t="s">
        <v>1070</v>
      </c>
      <c r="D190" s="132" t="s">
        <v>148</v>
      </c>
      <c r="E190" s="133" t="s">
        <v>1701</v>
      </c>
      <c r="F190" s="134" t="s">
        <v>1702</v>
      </c>
      <c r="G190" s="135" t="s">
        <v>1470</v>
      </c>
      <c r="H190" s="136">
        <v>10</v>
      </c>
      <c r="I190" s="137"/>
      <c r="J190" s="138">
        <f>ROUND(I190*H190,2)</f>
        <v>0</v>
      </c>
      <c r="K190" s="134" t="s">
        <v>19</v>
      </c>
      <c r="L190" s="33"/>
      <c r="M190" s="139" t="s">
        <v>19</v>
      </c>
      <c r="N190" s="140" t="s">
        <v>45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153</v>
      </c>
      <c r="AT190" s="143" t="s">
        <v>148</v>
      </c>
      <c r="AU190" s="143" t="s">
        <v>81</v>
      </c>
      <c r="AY190" s="18" t="s">
        <v>146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81</v>
      </c>
      <c r="BK190" s="144">
        <f>ROUND(I190*H190,2)</f>
        <v>0</v>
      </c>
      <c r="BL190" s="18" t="s">
        <v>153</v>
      </c>
      <c r="BM190" s="143" t="s">
        <v>1703</v>
      </c>
    </row>
    <row r="191" spans="2:65" s="1" customFormat="1" ht="19.5">
      <c r="B191" s="33"/>
      <c r="D191" s="150" t="s">
        <v>195</v>
      </c>
      <c r="F191" s="170" t="s">
        <v>1535</v>
      </c>
      <c r="I191" s="147"/>
      <c r="L191" s="33"/>
      <c r="M191" s="148"/>
      <c r="T191" s="54"/>
      <c r="AT191" s="18" t="s">
        <v>195</v>
      </c>
      <c r="AU191" s="18" t="s">
        <v>81</v>
      </c>
    </row>
    <row r="192" spans="2:65" s="1" customFormat="1" ht="24.2" customHeight="1">
      <c r="B192" s="33"/>
      <c r="C192" s="132" t="s">
        <v>1074</v>
      </c>
      <c r="D192" s="132" t="s">
        <v>148</v>
      </c>
      <c r="E192" s="133" t="s">
        <v>1704</v>
      </c>
      <c r="F192" s="134" t="s">
        <v>1705</v>
      </c>
      <c r="G192" s="135" t="s">
        <v>1470</v>
      </c>
      <c r="H192" s="136">
        <v>5</v>
      </c>
      <c r="I192" s="137"/>
      <c r="J192" s="138">
        <f>ROUND(I192*H192,2)</f>
        <v>0</v>
      </c>
      <c r="K192" s="134" t="s">
        <v>19</v>
      </c>
      <c r="L192" s="33"/>
      <c r="M192" s="139" t="s">
        <v>19</v>
      </c>
      <c r="N192" s="140" t="s">
        <v>45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153</v>
      </c>
      <c r="AT192" s="143" t="s">
        <v>148</v>
      </c>
      <c r="AU192" s="143" t="s">
        <v>81</v>
      </c>
      <c r="AY192" s="18" t="s">
        <v>146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81</v>
      </c>
      <c r="BK192" s="144">
        <f>ROUND(I192*H192,2)</f>
        <v>0</v>
      </c>
      <c r="BL192" s="18" t="s">
        <v>153</v>
      </c>
      <c r="BM192" s="143" t="s">
        <v>1706</v>
      </c>
    </row>
    <row r="193" spans="2:65" s="1" customFormat="1" ht="19.5">
      <c r="B193" s="33"/>
      <c r="D193" s="150" t="s">
        <v>195</v>
      </c>
      <c r="F193" s="170" t="s">
        <v>1696</v>
      </c>
      <c r="I193" s="147"/>
      <c r="L193" s="33"/>
      <c r="M193" s="148"/>
      <c r="T193" s="54"/>
      <c r="AT193" s="18" t="s">
        <v>195</v>
      </c>
      <c r="AU193" s="18" t="s">
        <v>81</v>
      </c>
    </row>
    <row r="194" spans="2:65" s="1" customFormat="1" ht="16.5" customHeight="1">
      <c r="B194" s="33"/>
      <c r="C194" s="132" t="s">
        <v>1079</v>
      </c>
      <c r="D194" s="132" t="s">
        <v>148</v>
      </c>
      <c r="E194" s="133" t="s">
        <v>1707</v>
      </c>
      <c r="F194" s="134" t="s">
        <v>1708</v>
      </c>
      <c r="G194" s="135" t="s">
        <v>1427</v>
      </c>
      <c r="H194" s="136">
        <v>1</v>
      </c>
      <c r="I194" s="137"/>
      <c r="J194" s="138">
        <f>ROUND(I194*H194,2)</f>
        <v>0</v>
      </c>
      <c r="K194" s="134" t="s">
        <v>19</v>
      </c>
      <c r="L194" s="33"/>
      <c r="M194" s="139" t="s">
        <v>19</v>
      </c>
      <c r="N194" s="140" t="s">
        <v>45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153</v>
      </c>
      <c r="AT194" s="143" t="s">
        <v>148</v>
      </c>
      <c r="AU194" s="143" t="s">
        <v>81</v>
      </c>
      <c r="AY194" s="18" t="s">
        <v>146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81</v>
      </c>
      <c r="BK194" s="144">
        <f>ROUND(I194*H194,2)</f>
        <v>0</v>
      </c>
      <c r="BL194" s="18" t="s">
        <v>153</v>
      </c>
      <c r="BM194" s="143" t="s">
        <v>1709</v>
      </c>
    </row>
    <row r="195" spans="2:65" s="1" customFormat="1" ht="19.5">
      <c r="B195" s="33"/>
      <c r="D195" s="150" t="s">
        <v>195</v>
      </c>
      <c r="F195" s="170" t="s">
        <v>1696</v>
      </c>
      <c r="I195" s="147"/>
      <c r="L195" s="33"/>
      <c r="M195" s="148"/>
      <c r="T195" s="54"/>
      <c r="AT195" s="18" t="s">
        <v>195</v>
      </c>
      <c r="AU195" s="18" t="s">
        <v>81</v>
      </c>
    </row>
    <row r="196" spans="2:65" s="1" customFormat="1" ht="16.5" customHeight="1">
      <c r="B196" s="33"/>
      <c r="C196" s="132" t="s">
        <v>1084</v>
      </c>
      <c r="D196" s="132" t="s">
        <v>148</v>
      </c>
      <c r="E196" s="133" t="s">
        <v>1710</v>
      </c>
      <c r="F196" s="134" t="s">
        <v>1711</v>
      </c>
      <c r="G196" s="135" t="s">
        <v>1470</v>
      </c>
      <c r="H196" s="136">
        <v>10</v>
      </c>
      <c r="I196" s="137"/>
      <c r="J196" s="138">
        <f>ROUND(I196*H196,2)</f>
        <v>0</v>
      </c>
      <c r="K196" s="134" t="s">
        <v>19</v>
      </c>
      <c r="L196" s="33"/>
      <c r="M196" s="139" t="s">
        <v>19</v>
      </c>
      <c r="N196" s="140" t="s">
        <v>45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153</v>
      </c>
      <c r="AT196" s="143" t="s">
        <v>148</v>
      </c>
      <c r="AU196" s="143" t="s">
        <v>81</v>
      </c>
      <c r="AY196" s="18" t="s">
        <v>146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81</v>
      </c>
      <c r="BK196" s="144">
        <f>ROUND(I196*H196,2)</f>
        <v>0</v>
      </c>
      <c r="BL196" s="18" t="s">
        <v>153</v>
      </c>
      <c r="BM196" s="143" t="s">
        <v>1712</v>
      </c>
    </row>
    <row r="197" spans="2:65" s="1" customFormat="1" ht="19.5">
      <c r="B197" s="33"/>
      <c r="D197" s="150" t="s">
        <v>195</v>
      </c>
      <c r="F197" s="170" t="s">
        <v>1696</v>
      </c>
      <c r="I197" s="147"/>
      <c r="L197" s="33"/>
      <c r="M197" s="148"/>
      <c r="T197" s="54"/>
      <c r="AT197" s="18" t="s">
        <v>195</v>
      </c>
      <c r="AU197" s="18" t="s">
        <v>81</v>
      </c>
    </row>
    <row r="198" spans="2:65" s="1" customFormat="1" ht="16.5" customHeight="1">
      <c r="B198" s="33"/>
      <c r="C198" s="132" t="s">
        <v>1090</v>
      </c>
      <c r="D198" s="132" t="s">
        <v>148</v>
      </c>
      <c r="E198" s="133" t="s">
        <v>1713</v>
      </c>
      <c r="F198" s="134" t="s">
        <v>1714</v>
      </c>
      <c r="G198" s="135" t="s">
        <v>1427</v>
      </c>
      <c r="H198" s="136">
        <v>1</v>
      </c>
      <c r="I198" s="137"/>
      <c r="J198" s="138">
        <f>ROUND(I198*H198,2)</f>
        <v>0</v>
      </c>
      <c r="K198" s="134" t="s">
        <v>19</v>
      </c>
      <c r="L198" s="33"/>
      <c r="M198" s="139" t="s">
        <v>19</v>
      </c>
      <c r="N198" s="140" t="s">
        <v>45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153</v>
      </c>
      <c r="AT198" s="143" t="s">
        <v>148</v>
      </c>
      <c r="AU198" s="143" t="s">
        <v>81</v>
      </c>
      <c r="AY198" s="18" t="s">
        <v>146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81</v>
      </c>
      <c r="BK198" s="144">
        <f>ROUND(I198*H198,2)</f>
        <v>0</v>
      </c>
      <c r="BL198" s="18" t="s">
        <v>153</v>
      </c>
      <c r="BM198" s="143" t="s">
        <v>1715</v>
      </c>
    </row>
    <row r="199" spans="2:65" s="1" customFormat="1" ht="19.5">
      <c r="B199" s="33"/>
      <c r="D199" s="150" t="s">
        <v>195</v>
      </c>
      <c r="F199" s="170" t="s">
        <v>1696</v>
      </c>
      <c r="I199" s="147"/>
      <c r="L199" s="33"/>
      <c r="M199" s="148"/>
      <c r="T199" s="54"/>
      <c r="AT199" s="18" t="s">
        <v>195</v>
      </c>
      <c r="AU199" s="18" t="s">
        <v>81</v>
      </c>
    </row>
    <row r="200" spans="2:65" s="1" customFormat="1" ht="16.5" customHeight="1">
      <c r="B200" s="33"/>
      <c r="C200" s="132" t="s">
        <v>1095</v>
      </c>
      <c r="D200" s="132" t="s">
        <v>148</v>
      </c>
      <c r="E200" s="133" t="s">
        <v>1716</v>
      </c>
      <c r="F200" s="134" t="s">
        <v>1717</v>
      </c>
      <c r="G200" s="135" t="s">
        <v>1427</v>
      </c>
      <c r="H200" s="136">
        <v>1</v>
      </c>
      <c r="I200" s="137"/>
      <c r="J200" s="138">
        <f>ROUND(I200*H200,2)</f>
        <v>0</v>
      </c>
      <c r="K200" s="134" t="s">
        <v>19</v>
      </c>
      <c r="L200" s="33"/>
      <c r="M200" s="139" t="s">
        <v>19</v>
      </c>
      <c r="N200" s="140" t="s">
        <v>45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153</v>
      </c>
      <c r="AT200" s="143" t="s">
        <v>148</v>
      </c>
      <c r="AU200" s="143" t="s">
        <v>81</v>
      </c>
      <c r="AY200" s="18" t="s">
        <v>146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8" t="s">
        <v>81</v>
      </c>
      <c r="BK200" s="144">
        <f>ROUND(I200*H200,2)</f>
        <v>0</v>
      </c>
      <c r="BL200" s="18" t="s">
        <v>153</v>
      </c>
      <c r="BM200" s="143" t="s">
        <v>1718</v>
      </c>
    </row>
    <row r="201" spans="2:65" s="1" customFormat="1" ht="19.5">
      <c r="B201" s="33"/>
      <c r="D201" s="150" t="s">
        <v>195</v>
      </c>
      <c r="F201" s="170" t="s">
        <v>1719</v>
      </c>
      <c r="I201" s="147"/>
      <c r="L201" s="33"/>
      <c r="M201" s="148"/>
      <c r="T201" s="54"/>
      <c r="AT201" s="18" t="s">
        <v>195</v>
      </c>
      <c r="AU201" s="18" t="s">
        <v>81</v>
      </c>
    </row>
    <row r="202" spans="2:65" s="1" customFormat="1" ht="16.5" customHeight="1">
      <c r="B202" s="33"/>
      <c r="C202" s="132" t="s">
        <v>1100</v>
      </c>
      <c r="D202" s="132" t="s">
        <v>148</v>
      </c>
      <c r="E202" s="133" t="s">
        <v>1720</v>
      </c>
      <c r="F202" s="134" t="s">
        <v>1721</v>
      </c>
      <c r="G202" s="135" t="s">
        <v>1427</v>
      </c>
      <c r="H202" s="136">
        <v>1</v>
      </c>
      <c r="I202" s="137"/>
      <c r="J202" s="138">
        <f>ROUND(I202*H202,2)</f>
        <v>0</v>
      </c>
      <c r="K202" s="134" t="s">
        <v>19</v>
      </c>
      <c r="L202" s="33"/>
      <c r="M202" s="139" t="s">
        <v>19</v>
      </c>
      <c r="N202" s="140" t="s">
        <v>45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153</v>
      </c>
      <c r="AT202" s="143" t="s">
        <v>148</v>
      </c>
      <c r="AU202" s="143" t="s">
        <v>81</v>
      </c>
      <c r="AY202" s="18" t="s">
        <v>146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81</v>
      </c>
      <c r="BK202" s="144">
        <f>ROUND(I202*H202,2)</f>
        <v>0</v>
      </c>
      <c r="BL202" s="18" t="s">
        <v>153</v>
      </c>
      <c r="BM202" s="143" t="s">
        <v>1722</v>
      </c>
    </row>
    <row r="203" spans="2:65" s="1" customFormat="1" ht="19.5">
      <c r="B203" s="33"/>
      <c r="D203" s="150" t="s">
        <v>195</v>
      </c>
      <c r="F203" s="170" t="s">
        <v>1723</v>
      </c>
      <c r="I203" s="147"/>
      <c r="L203" s="33"/>
      <c r="M203" s="148"/>
      <c r="T203" s="54"/>
      <c r="AT203" s="18" t="s">
        <v>195</v>
      </c>
      <c r="AU203" s="18" t="s">
        <v>81</v>
      </c>
    </row>
    <row r="204" spans="2:65" s="1" customFormat="1" ht="16.5" customHeight="1">
      <c r="B204" s="33"/>
      <c r="C204" s="132" t="s">
        <v>1105</v>
      </c>
      <c r="D204" s="132" t="s">
        <v>148</v>
      </c>
      <c r="E204" s="133" t="s">
        <v>1724</v>
      </c>
      <c r="F204" s="134" t="s">
        <v>1725</v>
      </c>
      <c r="G204" s="135" t="s">
        <v>1427</v>
      </c>
      <c r="H204" s="136">
        <v>1</v>
      </c>
      <c r="I204" s="137"/>
      <c r="J204" s="138">
        <f>ROUND(I204*H204,2)</f>
        <v>0</v>
      </c>
      <c r="K204" s="134" t="s">
        <v>19</v>
      </c>
      <c r="L204" s="33"/>
      <c r="M204" s="139" t="s">
        <v>19</v>
      </c>
      <c r="N204" s="140" t="s">
        <v>45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153</v>
      </c>
      <c r="AT204" s="143" t="s">
        <v>148</v>
      </c>
      <c r="AU204" s="143" t="s">
        <v>81</v>
      </c>
      <c r="AY204" s="18" t="s">
        <v>146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81</v>
      </c>
      <c r="BK204" s="144">
        <f>ROUND(I204*H204,2)</f>
        <v>0</v>
      </c>
      <c r="BL204" s="18" t="s">
        <v>153</v>
      </c>
      <c r="BM204" s="143" t="s">
        <v>1726</v>
      </c>
    </row>
    <row r="205" spans="2:65" s="1" customFormat="1" ht="19.5">
      <c r="B205" s="33"/>
      <c r="D205" s="150" t="s">
        <v>195</v>
      </c>
      <c r="F205" s="170" t="s">
        <v>1723</v>
      </c>
      <c r="I205" s="147"/>
      <c r="L205" s="33"/>
      <c r="M205" s="148"/>
      <c r="T205" s="54"/>
      <c r="AT205" s="18" t="s">
        <v>195</v>
      </c>
      <c r="AU205" s="18" t="s">
        <v>81</v>
      </c>
    </row>
    <row r="206" spans="2:65" s="1" customFormat="1" ht="16.5" customHeight="1">
      <c r="B206" s="33"/>
      <c r="C206" s="132" t="s">
        <v>1110</v>
      </c>
      <c r="D206" s="132" t="s">
        <v>148</v>
      </c>
      <c r="E206" s="133" t="s">
        <v>1727</v>
      </c>
      <c r="F206" s="134" t="s">
        <v>1728</v>
      </c>
      <c r="G206" s="135" t="s">
        <v>1427</v>
      </c>
      <c r="H206" s="136">
        <v>1</v>
      </c>
      <c r="I206" s="137"/>
      <c r="J206" s="138">
        <f>ROUND(I206*H206,2)</f>
        <v>0</v>
      </c>
      <c r="K206" s="134" t="s">
        <v>19</v>
      </c>
      <c r="L206" s="33"/>
      <c r="M206" s="139" t="s">
        <v>19</v>
      </c>
      <c r="N206" s="140" t="s">
        <v>45</v>
      </c>
      <c r="P206" s="141">
        <f>O206*H206</f>
        <v>0</v>
      </c>
      <c r="Q206" s="141">
        <v>0</v>
      </c>
      <c r="R206" s="141">
        <f>Q206*H206</f>
        <v>0</v>
      </c>
      <c r="S206" s="141">
        <v>0</v>
      </c>
      <c r="T206" s="142">
        <f>S206*H206</f>
        <v>0</v>
      </c>
      <c r="AR206" s="143" t="s">
        <v>153</v>
      </c>
      <c r="AT206" s="143" t="s">
        <v>148</v>
      </c>
      <c r="AU206" s="143" t="s">
        <v>81</v>
      </c>
      <c r="AY206" s="18" t="s">
        <v>146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8" t="s">
        <v>81</v>
      </c>
      <c r="BK206" s="144">
        <f>ROUND(I206*H206,2)</f>
        <v>0</v>
      </c>
      <c r="BL206" s="18" t="s">
        <v>153</v>
      </c>
      <c r="BM206" s="143" t="s">
        <v>1729</v>
      </c>
    </row>
    <row r="207" spans="2:65" s="1" customFormat="1" ht="19.5">
      <c r="B207" s="33"/>
      <c r="D207" s="150" t="s">
        <v>195</v>
      </c>
      <c r="F207" s="170" t="s">
        <v>1696</v>
      </c>
      <c r="I207" s="147"/>
      <c r="L207" s="33"/>
      <c r="M207" s="148"/>
      <c r="T207" s="54"/>
      <c r="AT207" s="18" t="s">
        <v>195</v>
      </c>
      <c r="AU207" s="18" t="s">
        <v>81</v>
      </c>
    </row>
    <row r="208" spans="2:65" s="1" customFormat="1" ht="16.5" customHeight="1">
      <c r="B208" s="33"/>
      <c r="C208" s="132" t="s">
        <v>1115</v>
      </c>
      <c r="D208" s="132" t="s">
        <v>148</v>
      </c>
      <c r="E208" s="133" t="s">
        <v>1730</v>
      </c>
      <c r="F208" s="134" t="s">
        <v>1731</v>
      </c>
      <c r="G208" s="135" t="s">
        <v>1427</v>
      </c>
      <c r="H208" s="136">
        <v>1</v>
      </c>
      <c r="I208" s="137"/>
      <c r="J208" s="138">
        <f>ROUND(I208*H208,2)</f>
        <v>0</v>
      </c>
      <c r="K208" s="134" t="s">
        <v>19</v>
      </c>
      <c r="L208" s="33"/>
      <c r="M208" s="139" t="s">
        <v>19</v>
      </c>
      <c r="N208" s="140" t="s">
        <v>45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153</v>
      </c>
      <c r="AT208" s="143" t="s">
        <v>148</v>
      </c>
      <c r="AU208" s="143" t="s">
        <v>81</v>
      </c>
      <c r="AY208" s="18" t="s">
        <v>146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81</v>
      </c>
      <c r="BK208" s="144">
        <f>ROUND(I208*H208,2)</f>
        <v>0</v>
      </c>
      <c r="BL208" s="18" t="s">
        <v>153</v>
      </c>
      <c r="BM208" s="143" t="s">
        <v>1732</v>
      </c>
    </row>
    <row r="209" spans="2:65" s="1" customFormat="1" ht="19.5">
      <c r="B209" s="33"/>
      <c r="D209" s="150" t="s">
        <v>195</v>
      </c>
      <c r="F209" s="170" t="s">
        <v>1696</v>
      </c>
      <c r="I209" s="147"/>
      <c r="L209" s="33"/>
      <c r="M209" s="148"/>
      <c r="T209" s="54"/>
      <c r="AT209" s="18" t="s">
        <v>195</v>
      </c>
      <c r="AU209" s="18" t="s">
        <v>81</v>
      </c>
    </row>
    <row r="210" spans="2:65" s="1" customFormat="1" ht="16.5" customHeight="1">
      <c r="B210" s="33"/>
      <c r="C210" s="132" t="s">
        <v>1120</v>
      </c>
      <c r="D210" s="132" t="s">
        <v>148</v>
      </c>
      <c r="E210" s="133" t="s">
        <v>1733</v>
      </c>
      <c r="F210" s="134" t="s">
        <v>1734</v>
      </c>
      <c r="G210" s="135" t="s">
        <v>1427</v>
      </c>
      <c r="H210" s="136">
        <v>1</v>
      </c>
      <c r="I210" s="137"/>
      <c r="J210" s="138">
        <f>ROUND(I210*H210,2)</f>
        <v>0</v>
      </c>
      <c r="K210" s="134" t="s">
        <v>19</v>
      </c>
      <c r="L210" s="33"/>
      <c r="M210" s="139" t="s">
        <v>19</v>
      </c>
      <c r="N210" s="140" t="s">
        <v>45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153</v>
      </c>
      <c r="AT210" s="143" t="s">
        <v>148</v>
      </c>
      <c r="AU210" s="143" t="s">
        <v>81</v>
      </c>
      <c r="AY210" s="18" t="s">
        <v>146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81</v>
      </c>
      <c r="BK210" s="144">
        <f>ROUND(I210*H210,2)</f>
        <v>0</v>
      </c>
      <c r="BL210" s="18" t="s">
        <v>153</v>
      </c>
      <c r="BM210" s="143" t="s">
        <v>1735</v>
      </c>
    </row>
    <row r="211" spans="2:65" s="1" customFormat="1" ht="19.5">
      <c r="B211" s="33"/>
      <c r="D211" s="150" t="s">
        <v>195</v>
      </c>
      <c r="F211" s="170" t="s">
        <v>1736</v>
      </c>
      <c r="I211" s="147"/>
      <c r="L211" s="33"/>
      <c r="M211" s="148"/>
      <c r="T211" s="54"/>
      <c r="AT211" s="18" t="s">
        <v>195</v>
      </c>
      <c r="AU211" s="18" t="s">
        <v>81</v>
      </c>
    </row>
    <row r="212" spans="2:65" s="1" customFormat="1" ht="16.5" customHeight="1">
      <c r="B212" s="33"/>
      <c r="C212" s="132" t="s">
        <v>1126</v>
      </c>
      <c r="D212" s="132" t="s">
        <v>148</v>
      </c>
      <c r="E212" s="133" t="s">
        <v>1737</v>
      </c>
      <c r="F212" s="134" t="s">
        <v>1738</v>
      </c>
      <c r="G212" s="135" t="s">
        <v>214</v>
      </c>
      <c r="H212" s="136">
        <v>1</v>
      </c>
      <c r="I212" s="137"/>
      <c r="J212" s="138">
        <f>ROUND(I212*H212,2)</f>
        <v>0</v>
      </c>
      <c r="K212" s="134" t="s">
        <v>19</v>
      </c>
      <c r="L212" s="33"/>
      <c r="M212" s="139" t="s">
        <v>19</v>
      </c>
      <c r="N212" s="140" t="s">
        <v>45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153</v>
      </c>
      <c r="AT212" s="143" t="s">
        <v>148</v>
      </c>
      <c r="AU212" s="143" t="s">
        <v>81</v>
      </c>
      <c r="AY212" s="18" t="s">
        <v>146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81</v>
      </c>
      <c r="BK212" s="144">
        <f>ROUND(I212*H212,2)</f>
        <v>0</v>
      </c>
      <c r="BL212" s="18" t="s">
        <v>153</v>
      </c>
      <c r="BM212" s="143" t="s">
        <v>1739</v>
      </c>
    </row>
    <row r="213" spans="2:65" s="1" customFormat="1" ht="19.5">
      <c r="B213" s="33"/>
      <c r="D213" s="150" t="s">
        <v>195</v>
      </c>
      <c r="F213" s="170" t="s">
        <v>1696</v>
      </c>
      <c r="I213" s="147"/>
      <c r="L213" s="33"/>
      <c r="M213" s="148"/>
      <c r="T213" s="54"/>
      <c r="AT213" s="18" t="s">
        <v>195</v>
      </c>
      <c r="AU213" s="18" t="s">
        <v>81</v>
      </c>
    </row>
    <row r="214" spans="2:65" s="1" customFormat="1" ht="16.5" customHeight="1">
      <c r="B214" s="33"/>
      <c r="C214" s="132" t="s">
        <v>1131</v>
      </c>
      <c r="D214" s="132" t="s">
        <v>148</v>
      </c>
      <c r="E214" s="133" t="s">
        <v>1740</v>
      </c>
      <c r="F214" s="134" t="s">
        <v>1741</v>
      </c>
      <c r="G214" s="135" t="s">
        <v>1427</v>
      </c>
      <c r="H214" s="136">
        <v>1</v>
      </c>
      <c r="I214" s="137"/>
      <c r="J214" s="138">
        <f>ROUND(I214*H214,2)</f>
        <v>0</v>
      </c>
      <c r="K214" s="134" t="s">
        <v>19</v>
      </c>
      <c r="L214" s="33"/>
      <c r="M214" s="139" t="s">
        <v>19</v>
      </c>
      <c r="N214" s="140" t="s">
        <v>45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153</v>
      </c>
      <c r="AT214" s="143" t="s">
        <v>148</v>
      </c>
      <c r="AU214" s="143" t="s">
        <v>81</v>
      </c>
      <c r="AY214" s="18" t="s">
        <v>146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8" t="s">
        <v>81</v>
      </c>
      <c r="BK214" s="144">
        <f>ROUND(I214*H214,2)</f>
        <v>0</v>
      </c>
      <c r="BL214" s="18" t="s">
        <v>153</v>
      </c>
      <c r="BM214" s="143" t="s">
        <v>1742</v>
      </c>
    </row>
    <row r="215" spans="2:65" s="1" customFormat="1" ht="19.5">
      <c r="B215" s="33"/>
      <c r="D215" s="150" t="s">
        <v>195</v>
      </c>
      <c r="F215" s="170" t="s">
        <v>1696</v>
      </c>
      <c r="I215" s="147"/>
      <c r="L215" s="33"/>
      <c r="M215" s="148"/>
      <c r="T215" s="54"/>
      <c r="AT215" s="18" t="s">
        <v>195</v>
      </c>
      <c r="AU215" s="18" t="s">
        <v>81</v>
      </c>
    </row>
    <row r="216" spans="2:65" s="1" customFormat="1" ht="16.5" customHeight="1">
      <c r="B216" s="33"/>
      <c r="C216" s="132" t="s">
        <v>1136</v>
      </c>
      <c r="D216" s="132" t="s">
        <v>148</v>
      </c>
      <c r="E216" s="133" t="s">
        <v>1743</v>
      </c>
      <c r="F216" s="134" t="s">
        <v>1744</v>
      </c>
      <c r="G216" s="135" t="s">
        <v>1427</v>
      </c>
      <c r="H216" s="136">
        <v>1</v>
      </c>
      <c r="I216" s="137"/>
      <c r="J216" s="138">
        <f>ROUND(I216*H216,2)</f>
        <v>0</v>
      </c>
      <c r="K216" s="134" t="s">
        <v>19</v>
      </c>
      <c r="L216" s="33"/>
      <c r="M216" s="139" t="s">
        <v>19</v>
      </c>
      <c r="N216" s="140" t="s">
        <v>45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153</v>
      </c>
      <c r="AT216" s="143" t="s">
        <v>148</v>
      </c>
      <c r="AU216" s="143" t="s">
        <v>81</v>
      </c>
      <c r="AY216" s="18" t="s">
        <v>146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8" t="s">
        <v>81</v>
      </c>
      <c r="BK216" s="144">
        <f>ROUND(I216*H216,2)</f>
        <v>0</v>
      </c>
      <c r="BL216" s="18" t="s">
        <v>153</v>
      </c>
      <c r="BM216" s="143" t="s">
        <v>1745</v>
      </c>
    </row>
    <row r="217" spans="2:65" s="1" customFormat="1" ht="29.25">
      <c r="B217" s="33"/>
      <c r="D217" s="150" t="s">
        <v>195</v>
      </c>
      <c r="F217" s="170" t="s">
        <v>1746</v>
      </c>
      <c r="I217" s="147"/>
      <c r="L217" s="33"/>
      <c r="M217" s="192"/>
      <c r="N217" s="193"/>
      <c r="O217" s="193"/>
      <c r="P217" s="193"/>
      <c r="Q217" s="193"/>
      <c r="R217" s="193"/>
      <c r="S217" s="193"/>
      <c r="T217" s="194"/>
      <c r="AT217" s="18" t="s">
        <v>195</v>
      </c>
      <c r="AU217" s="18" t="s">
        <v>81</v>
      </c>
    </row>
    <row r="218" spans="2:65" s="1" customFormat="1" ht="6.95" customHeight="1">
      <c r="B218" s="42"/>
      <c r="C218" s="43"/>
      <c r="D218" s="43"/>
      <c r="E218" s="43"/>
      <c r="F218" s="43"/>
      <c r="G218" s="43"/>
      <c r="H218" s="43"/>
      <c r="I218" s="43"/>
      <c r="J218" s="43"/>
      <c r="K218" s="43"/>
      <c r="L218" s="33"/>
    </row>
  </sheetData>
  <sheetProtection algorithmName="SHA-512" hashValue="gkhS2OYSGK4qzLF4jRitrT6NA+eb5rAepQYzkMCnfnR+dnZ2zrqSMjTWenfRi0/WwYoATn79BrPcQQFHpy0ezQ==" saltValue="tqvQLEj2Q1JcZaTGIN0sWDSFNJGeOePSBoePSIrk1UgpQL0o2hZcjoja5PywKVTKCfjJD5vSXvVShnJ2azAcVQ==" spinCount="100000" sheet="1" objects="1" scenarios="1" formatColumns="0" formatRows="0" autoFilter="0"/>
  <autoFilter ref="C88:K217" xr:uid="{00000000-0009-0000-0000-000005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6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111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Rekonstrukce zázemí tělocvičny 2.ZŠ Dobříš - revize 01</v>
      </c>
      <c r="F7" s="326"/>
      <c r="G7" s="326"/>
      <c r="H7" s="326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3"/>
      <c r="E9" s="325" t="s">
        <v>113</v>
      </c>
      <c r="F9" s="327"/>
      <c r="G9" s="327"/>
      <c r="H9" s="327"/>
      <c r="L9" s="33"/>
    </row>
    <row r="10" spans="2:46" s="1" customFormat="1" ht="12" customHeight="1">
      <c r="B10" s="33"/>
      <c r="D10" s="28" t="s">
        <v>114</v>
      </c>
      <c r="L10" s="33"/>
    </row>
    <row r="11" spans="2:46" s="1" customFormat="1" ht="16.5" customHeight="1">
      <c r="B11" s="33"/>
      <c r="E11" s="284" t="s">
        <v>1747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47.25" customHeight="1">
      <c r="B29" s="92"/>
      <c r="E29" s="314" t="s">
        <v>39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ROUND(J93,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ROUND((SUM(BE93:BE264)),  2)</f>
        <v>0</v>
      </c>
      <c r="I35" s="94">
        <v>0.21</v>
      </c>
      <c r="J35" s="84">
        <f>ROUND(((SUM(BE93:BE264))*I35),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ROUND((SUM(BF93:BF264)),  2)</f>
        <v>0</v>
      </c>
      <c r="I36" s="94">
        <v>0.12</v>
      </c>
      <c r="J36" s="84">
        <f>ROUND(((SUM(BF93:BF264))*I36),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ROUND((SUM(BG93:BG264)),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ROUND((SUM(BH93:BH264)),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ROUND((SUM(BI93:BI264)),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Rekonstrukce zázemí tělocvičny 2.ZŠ Dobříš - revize 01</v>
      </c>
      <c r="F50" s="326"/>
      <c r="G50" s="326"/>
      <c r="H50" s="326"/>
      <c r="L50" s="33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3"/>
      <c r="E52" s="325" t="s">
        <v>113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</v>
      </c>
      <c r="L53" s="33"/>
    </row>
    <row r="54" spans="2:47" s="1" customFormat="1" ht="16.5" customHeight="1">
      <c r="B54" s="33"/>
      <c r="E54" s="284" t="str">
        <f>E11</f>
        <v>UT - Ústřední vytápění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Školní 1974, Dobříš, k.ú. Dobříš, parc.č.st. 2032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Dobříš</v>
      </c>
      <c r="I58" s="28" t="s">
        <v>32</v>
      </c>
      <c r="J58" s="31" t="str">
        <f>E23</f>
        <v>Ing. arch. Jan Zbíral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117</v>
      </c>
      <c r="D61" s="95"/>
      <c r="E61" s="95"/>
      <c r="F61" s="95"/>
      <c r="G61" s="95"/>
      <c r="H61" s="95"/>
      <c r="I61" s="95"/>
      <c r="J61" s="102" t="s">
        <v>118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J93</f>
        <v>0</v>
      </c>
      <c r="L63" s="33"/>
      <c r="AU63" s="18" t="s">
        <v>119</v>
      </c>
    </row>
    <row r="64" spans="2:47" s="8" customFormat="1" ht="24.95" customHeight="1">
      <c r="B64" s="104"/>
      <c r="D64" s="105" t="s">
        <v>1748</v>
      </c>
      <c r="E64" s="106"/>
      <c r="F64" s="106"/>
      <c r="G64" s="106"/>
      <c r="H64" s="106"/>
      <c r="I64" s="106"/>
      <c r="J64" s="107">
        <f>J94</f>
        <v>0</v>
      </c>
      <c r="L64" s="104"/>
    </row>
    <row r="65" spans="2:12" s="8" customFormat="1" ht="24.95" customHeight="1">
      <c r="B65" s="104"/>
      <c r="D65" s="105" t="s">
        <v>1749</v>
      </c>
      <c r="E65" s="106"/>
      <c r="F65" s="106"/>
      <c r="G65" s="106"/>
      <c r="H65" s="106"/>
      <c r="I65" s="106"/>
      <c r="J65" s="107">
        <f>J105</f>
        <v>0</v>
      </c>
      <c r="L65" s="104"/>
    </row>
    <row r="66" spans="2:12" s="9" customFormat="1" ht="19.899999999999999" customHeight="1">
      <c r="B66" s="108"/>
      <c r="D66" s="109" t="s">
        <v>1750</v>
      </c>
      <c r="E66" s="110"/>
      <c r="F66" s="110"/>
      <c r="G66" s="110"/>
      <c r="H66" s="110"/>
      <c r="I66" s="110"/>
      <c r="J66" s="111">
        <f>J136</f>
        <v>0</v>
      </c>
      <c r="L66" s="108"/>
    </row>
    <row r="67" spans="2:12" s="8" customFormat="1" ht="24.95" customHeight="1">
      <c r="B67" s="104"/>
      <c r="D67" s="105" t="s">
        <v>1751</v>
      </c>
      <c r="E67" s="106"/>
      <c r="F67" s="106"/>
      <c r="G67" s="106"/>
      <c r="H67" s="106"/>
      <c r="I67" s="106"/>
      <c r="J67" s="107">
        <f>J162</f>
        <v>0</v>
      </c>
      <c r="L67" s="104"/>
    </row>
    <row r="68" spans="2:12" s="8" customFormat="1" ht="24.95" customHeight="1">
      <c r="B68" s="104"/>
      <c r="D68" s="105" t="s">
        <v>1752</v>
      </c>
      <c r="E68" s="106"/>
      <c r="F68" s="106"/>
      <c r="G68" s="106"/>
      <c r="H68" s="106"/>
      <c r="I68" s="106"/>
      <c r="J68" s="107">
        <f>J193</f>
        <v>0</v>
      </c>
      <c r="L68" s="104"/>
    </row>
    <row r="69" spans="2:12" s="9" customFormat="1" ht="19.899999999999999" customHeight="1">
      <c r="B69" s="108"/>
      <c r="D69" s="109" t="s">
        <v>1753</v>
      </c>
      <c r="E69" s="110"/>
      <c r="F69" s="110"/>
      <c r="G69" s="110"/>
      <c r="H69" s="110"/>
      <c r="I69" s="110"/>
      <c r="J69" s="111">
        <f>J194</f>
        <v>0</v>
      </c>
      <c r="L69" s="108"/>
    </row>
    <row r="70" spans="2:12" s="8" customFormat="1" ht="24.95" customHeight="1">
      <c r="B70" s="104"/>
      <c r="D70" s="105" t="s">
        <v>1754</v>
      </c>
      <c r="E70" s="106"/>
      <c r="F70" s="106"/>
      <c r="G70" s="106"/>
      <c r="H70" s="106"/>
      <c r="I70" s="106"/>
      <c r="J70" s="107">
        <f>J217</f>
        <v>0</v>
      </c>
      <c r="L70" s="104"/>
    </row>
    <row r="71" spans="2:12" s="9" customFormat="1" ht="19.899999999999999" customHeight="1">
      <c r="B71" s="108"/>
      <c r="D71" s="109" t="s">
        <v>1755</v>
      </c>
      <c r="E71" s="110"/>
      <c r="F71" s="110"/>
      <c r="G71" s="110"/>
      <c r="H71" s="110"/>
      <c r="I71" s="110"/>
      <c r="J71" s="111">
        <f>J218</f>
        <v>0</v>
      </c>
      <c r="L71" s="108"/>
    </row>
    <row r="72" spans="2:12" s="1" customFormat="1" ht="21.75" customHeight="1">
      <c r="B72" s="33"/>
      <c r="L72" s="33"/>
    </row>
    <row r="73" spans="2:12" s="1" customFormat="1" ht="6.95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12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12" s="1" customFormat="1" ht="24.95" customHeight="1">
      <c r="B78" s="33"/>
      <c r="C78" s="22" t="s">
        <v>131</v>
      </c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16</v>
      </c>
      <c r="L80" s="33"/>
    </row>
    <row r="81" spans="2:65" s="1" customFormat="1" ht="16.5" customHeight="1">
      <c r="B81" s="33"/>
      <c r="E81" s="325" t="str">
        <f>E7</f>
        <v>Rekonstrukce zázemí tělocvičny 2.ZŠ Dobříš - revize 01</v>
      </c>
      <c r="F81" s="326"/>
      <c r="G81" s="326"/>
      <c r="H81" s="326"/>
      <c r="L81" s="33"/>
    </row>
    <row r="82" spans="2:65" ht="12" customHeight="1">
      <c r="B82" s="21"/>
      <c r="C82" s="28" t="s">
        <v>112</v>
      </c>
      <c r="L82" s="21"/>
    </row>
    <row r="83" spans="2:65" s="1" customFormat="1" ht="16.5" customHeight="1">
      <c r="B83" s="33"/>
      <c r="E83" s="325" t="s">
        <v>113</v>
      </c>
      <c r="F83" s="327"/>
      <c r="G83" s="327"/>
      <c r="H83" s="327"/>
      <c r="L83" s="33"/>
    </row>
    <row r="84" spans="2:65" s="1" customFormat="1" ht="12" customHeight="1">
      <c r="B84" s="33"/>
      <c r="C84" s="28" t="s">
        <v>114</v>
      </c>
      <c r="L84" s="33"/>
    </row>
    <row r="85" spans="2:65" s="1" customFormat="1" ht="16.5" customHeight="1">
      <c r="B85" s="33"/>
      <c r="E85" s="284" t="str">
        <f>E11</f>
        <v>UT - Ústřední vytápění</v>
      </c>
      <c r="F85" s="327"/>
      <c r="G85" s="327"/>
      <c r="H85" s="327"/>
      <c r="L85" s="33"/>
    </row>
    <row r="86" spans="2:65" s="1" customFormat="1" ht="6.95" customHeight="1">
      <c r="B86" s="33"/>
      <c r="L86" s="33"/>
    </row>
    <row r="87" spans="2:65" s="1" customFormat="1" ht="12" customHeight="1">
      <c r="B87" s="33"/>
      <c r="C87" s="28" t="s">
        <v>21</v>
      </c>
      <c r="F87" s="26" t="str">
        <f>F14</f>
        <v>Školní 1974, Dobříš, k.ú. Dobříš, parc.č.st. 2032</v>
      </c>
      <c r="I87" s="28" t="s">
        <v>23</v>
      </c>
      <c r="J87" s="50" t="str">
        <f>IF(J14="","",J14)</f>
        <v>31. 3. 2025</v>
      </c>
      <c r="L87" s="33"/>
    </row>
    <row r="88" spans="2:65" s="1" customFormat="1" ht="6.95" customHeight="1">
      <c r="B88" s="33"/>
      <c r="L88" s="33"/>
    </row>
    <row r="89" spans="2:65" s="1" customFormat="1" ht="15.2" customHeight="1">
      <c r="B89" s="33"/>
      <c r="C89" s="28" t="s">
        <v>25</v>
      </c>
      <c r="F89" s="26" t="str">
        <f>E17</f>
        <v>Město Dobříš</v>
      </c>
      <c r="I89" s="28" t="s">
        <v>32</v>
      </c>
      <c r="J89" s="31" t="str">
        <f>E23</f>
        <v>Ing. arch. Jan Zbíral</v>
      </c>
      <c r="L89" s="33"/>
    </row>
    <row r="90" spans="2:65" s="1" customFormat="1" ht="15.2" customHeight="1">
      <c r="B90" s="33"/>
      <c r="C90" s="28" t="s">
        <v>30</v>
      </c>
      <c r="F90" s="26" t="str">
        <f>IF(E20="","",E20)</f>
        <v>Vyplň údaj</v>
      </c>
      <c r="I90" s="28" t="s">
        <v>36</v>
      </c>
      <c r="J90" s="31" t="str">
        <f>E26</f>
        <v xml:space="preserve"> </v>
      </c>
      <c r="L90" s="33"/>
    </row>
    <row r="91" spans="2:65" s="1" customFormat="1" ht="10.35" customHeight="1">
      <c r="B91" s="33"/>
      <c r="L91" s="33"/>
    </row>
    <row r="92" spans="2:65" s="10" customFormat="1" ht="29.25" customHeight="1">
      <c r="B92" s="112"/>
      <c r="C92" s="113" t="s">
        <v>132</v>
      </c>
      <c r="D92" s="114" t="s">
        <v>59</v>
      </c>
      <c r="E92" s="114" t="s">
        <v>55</v>
      </c>
      <c r="F92" s="114" t="s">
        <v>56</v>
      </c>
      <c r="G92" s="114" t="s">
        <v>133</v>
      </c>
      <c r="H92" s="114" t="s">
        <v>134</v>
      </c>
      <c r="I92" s="114" t="s">
        <v>135</v>
      </c>
      <c r="J92" s="114" t="s">
        <v>118</v>
      </c>
      <c r="K92" s="115" t="s">
        <v>136</v>
      </c>
      <c r="L92" s="112"/>
      <c r="M92" s="57" t="s">
        <v>19</v>
      </c>
      <c r="N92" s="58" t="s">
        <v>44</v>
      </c>
      <c r="O92" s="58" t="s">
        <v>137</v>
      </c>
      <c r="P92" s="58" t="s">
        <v>138</v>
      </c>
      <c r="Q92" s="58" t="s">
        <v>139</v>
      </c>
      <c r="R92" s="58" t="s">
        <v>140</v>
      </c>
      <c r="S92" s="58" t="s">
        <v>141</v>
      </c>
      <c r="T92" s="59" t="s">
        <v>142</v>
      </c>
    </row>
    <row r="93" spans="2:65" s="1" customFormat="1" ht="22.9" customHeight="1">
      <c r="B93" s="33"/>
      <c r="C93" s="62" t="s">
        <v>143</v>
      </c>
      <c r="J93" s="116">
        <f>BK93</f>
        <v>0</v>
      </c>
      <c r="L93" s="33"/>
      <c r="M93" s="60"/>
      <c r="N93" s="51"/>
      <c r="O93" s="51"/>
      <c r="P93" s="117">
        <f>P94+P105+P162+P193+P217</f>
        <v>0</v>
      </c>
      <c r="Q93" s="51"/>
      <c r="R93" s="117">
        <f>R94+R105+R162+R193+R217</f>
        <v>0</v>
      </c>
      <c r="S93" s="51"/>
      <c r="T93" s="118">
        <f>T94+T105+T162+T193+T217</f>
        <v>0</v>
      </c>
      <c r="AT93" s="18" t="s">
        <v>73</v>
      </c>
      <c r="AU93" s="18" t="s">
        <v>119</v>
      </c>
      <c r="BK93" s="119">
        <f>BK94+BK105+BK162+BK193+BK217</f>
        <v>0</v>
      </c>
    </row>
    <row r="94" spans="2:65" s="11" customFormat="1" ht="25.9" customHeight="1">
      <c r="B94" s="120"/>
      <c r="D94" s="121" t="s">
        <v>73</v>
      </c>
      <c r="E94" s="122" t="s">
        <v>1756</v>
      </c>
      <c r="F94" s="122" t="s">
        <v>1757</v>
      </c>
      <c r="I94" s="123"/>
      <c r="J94" s="124">
        <f>BK94</f>
        <v>0</v>
      </c>
      <c r="L94" s="120"/>
      <c r="M94" s="125"/>
      <c r="P94" s="126">
        <f>SUM(P95:P104)</f>
        <v>0</v>
      </c>
      <c r="R94" s="126">
        <f>SUM(R95:R104)</f>
        <v>0</v>
      </c>
      <c r="T94" s="127">
        <f>SUM(T95:T104)</f>
        <v>0</v>
      </c>
      <c r="AR94" s="121" t="s">
        <v>81</v>
      </c>
      <c r="AT94" s="128" t="s">
        <v>73</v>
      </c>
      <c r="AU94" s="128" t="s">
        <v>74</v>
      </c>
      <c r="AY94" s="121" t="s">
        <v>146</v>
      </c>
      <c r="BK94" s="129">
        <f>SUM(BK95:BK104)</f>
        <v>0</v>
      </c>
    </row>
    <row r="95" spans="2:65" s="1" customFormat="1" ht="24.2" customHeight="1">
      <c r="B95" s="33"/>
      <c r="C95" s="132" t="s">
        <v>81</v>
      </c>
      <c r="D95" s="132" t="s">
        <v>148</v>
      </c>
      <c r="E95" s="133" t="s">
        <v>1758</v>
      </c>
      <c r="F95" s="134" t="s">
        <v>1759</v>
      </c>
      <c r="G95" s="135" t="s">
        <v>1427</v>
      </c>
      <c r="H95" s="136">
        <v>17</v>
      </c>
      <c r="I95" s="137"/>
      <c r="J95" s="138">
        <f>ROUND(I95*H95,2)</f>
        <v>0</v>
      </c>
      <c r="K95" s="134" t="s">
        <v>19</v>
      </c>
      <c r="L95" s="33"/>
      <c r="M95" s="139" t="s">
        <v>19</v>
      </c>
      <c r="N95" s="140" t="s">
        <v>45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153</v>
      </c>
      <c r="AT95" s="143" t="s">
        <v>148</v>
      </c>
      <c r="AU95" s="143" t="s">
        <v>81</v>
      </c>
      <c r="AY95" s="18" t="s">
        <v>146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81</v>
      </c>
      <c r="BK95" s="144">
        <f>ROUND(I95*H95,2)</f>
        <v>0</v>
      </c>
      <c r="BL95" s="18" t="s">
        <v>153</v>
      </c>
      <c r="BM95" s="143" t="s">
        <v>83</v>
      </c>
    </row>
    <row r="96" spans="2:65" s="1" customFormat="1" ht="19.5">
      <c r="B96" s="33"/>
      <c r="D96" s="150" t="s">
        <v>195</v>
      </c>
      <c r="F96" s="170" t="s">
        <v>1532</v>
      </c>
      <c r="I96" s="147"/>
      <c r="L96" s="33"/>
      <c r="M96" s="148"/>
      <c r="T96" s="54"/>
      <c r="AT96" s="18" t="s">
        <v>195</v>
      </c>
      <c r="AU96" s="18" t="s">
        <v>81</v>
      </c>
    </row>
    <row r="97" spans="2:65" s="1" customFormat="1" ht="24.2" customHeight="1">
      <c r="B97" s="33"/>
      <c r="C97" s="132" t="s">
        <v>83</v>
      </c>
      <c r="D97" s="132" t="s">
        <v>148</v>
      </c>
      <c r="E97" s="133" t="s">
        <v>1760</v>
      </c>
      <c r="F97" s="134" t="s">
        <v>1761</v>
      </c>
      <c r="G97" s="135" t="s">
        <v>1559</v>
      </c>
      <c r="H97" s="136">
        <v>160</v>
      </c>
      <c r="I97" s="137"/>
      <c r="J97" s="138">
        <f>ROUND(I97*H97,2)</f>
        <v>0</v>
      </c>
      <c r="K97" s="134" t="s">
        <v>19</v>
      </c>
      <c r="L97" s="33"/>
      <c r="M97" s="139" t="s">
        <v>19</v>
      </c>
      <c r="N97" s="140" t="s">
        <v>45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153</v>
      </c>
      <c r="AT97" s="143" t="s">
        <v>148</v>
      </c>
      <c r="AU97" s="143" t="s">
        <v>81</v>
      </c>
      <c r="AY97" s="18" t="s">
        <v>146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81</v>
      </c>
      <c r="BK97" s="144">
        <f>ROUND(I97*H97,2)</f>
        <v>0</v>
      </c>
      <c r="BL97" s="18" t="s">
        <v>153</v>
      </c>
      <c r="BM97" s="143" t="s">
        <v>153</v>
      </c>
    </row>
    <row r="98" spans="2:65" s="1" customFormat="1" ht="19.5">
      <c r="B98" s="33"/>
      <c r="D98" s="150" t="s">
        <v>195</v>
      </c>
      <c r="F98" s="170" t="s">
        <v>1532</v>
      </c>
      <c r="I98" s="147"/>
      <c r="L98" s="33"/>
      <c r="M98" s="148"/>
      <c r="T98" s="54"/>
      <c r="AT98" s="18" t="s">
        <v>195</v>
      </c>
      <c r="AU98" s="18" t="s">
        <v>81</v>
      </c>
    </row>
    <row r="99" spans="2:65" s="1" customFormat="1" ht="16.5" customHeight="1">
      <c r="B99" s="33"/>
      <c r="C99" s="132" t="s">
        <v>167</v>
      </c>
      <c r="D99" s="132" t="s">
        <v>148</v>
      </c>
      <c r="E99" s="133" t="s">
        <v>1762</v>
      </c>
      <c r="F99" s="134" t="s">
        <v>1763</v>
      </c>
      <c r="G99" s="135" t="s">
        <v>1427</v>
      </c>
      <c r="H99" s="136">
        <v>1</v>
      </c>
      <c r="I99" s="137"/>
      <c r="J99" s="138">
        <f>ROUND(I99*H99,2)</f>
        <v>0</v>
      </c>
      <c r="K99" s="134" t="s">
        <v>19</v>
      </c>
      <c r="L99" s="33"/>
      <c r="M99" s="139" t="s">
        <v>19</v>
      </c>
      <c r="N99" s="140" t="s">
        <v>45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153</v>
      </c>
      <c r="AT99" s="143" t="s">
        <v>148</v>
      </c>
      <c r="AU99" s="143" t="s">
        <v>81</v>
      </c>
      <c r="AY99" s="18" t="s">
        <v>146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81</v>
      </c>
      <c r="BK99" s="144">
        <f>ROUND(I99*H99,2)</f>
        <v>0</v>
      </c>
      <c r="BL99" s="18" t="s">
        <v>153</v>
      </c>
      <c r="BM99" s="143" t="s">
        <v>272</v>
      </c>
    </row>
    <row r="100" spans="2:65" s="1" customFormat="1" ht="19.5">
      <c r="B100" s="33"/>
      <c r="D100" s="150" t="s">
        <v>195</v>
      </c>
      <c r="F100" s="170" t="s">
        <v>1532</v>
      </c>
      <c r="I100" s="147"/>
      <c r="L100" s="33"/>
      <c r="M100" s="148"/>
      <c r="T100" s="54"/>
      <c r="AT100" s="18" t="s">
        <v>195</v>
      </c>
      <c r="AU100" s="18" t="s">
        <v>81</v>
      </c>
    </row>
    <row r="101" spans="2:65" s="1" customFormat="1" ht="16.5" customHeight="1">
      <c r="B101" s="33"/>
      <c r="C101" s="132" t="s">
        <v>153</v>
      </c>
      <c r="D101" s="132" t="s">
        <v>148</v>
      </c>
      <c r="E101" s="133" t="s">
        <v>1764</v>
      </c>
      <c r="F101" s="134" t="s">
        <v>1765</v>
      </c>
      <c r="G101" s="135" t="s">
        <v>1427</v>
      </c>
      <c r="H101" s="136">
        <v>1</v>
      </c>
      <c r="I101" s="137"/>
      <c r="J101" s="138">
        <f>ROUND(I101*H101,2)</f>
        <v>0</v>
      </c>
      <c r="K101" s="134" t="s">
        <v>19</v>
      </c>
      <c r="L101" s="33"/>
      <c r="M101" s="139" t="s">
        <v>19</v>
      </c>
      <c r="N101" s="140" t="s">
        <v>45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153</v>
      </c>
      <c r="AT101" s="143" t="s">
        <v>148</v>
      </c>
      <c r="AU101" s="143" t="s">
        <v>81</v>
      </c>
      <c r="AY101" s="18" t="s">
        <v>146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81</v>
      </c>
      <c r="BK101" s="144">
        <f>ROUND(I101*H101,2)</f>
        <v>0</v>
      </c>
      <c r="BL101" s="18" t="s">
        <v>153</v>
      </c>
      <c r="BM101" s="143" t="s">
        <v>184</v>
      </c>
    </row>
    <row r="102" spans="2:65" s="1" customFormat="1" ht="19.5">
      <c r="B102" s="33"/>
      <c r="D102" s="150" t="s">
        <v>195</v>
      </c>
      <c r="F102" s="170" t="s">
        <v>1535</v>
      </c>
      <c r="I102" s="147"/>
      <c r="L102" s="33"/>
      <c r="M102" s="148"/>
      <c r="T102" s="54"/>
      <c r="AT102" s="18" t="s">
        <v>195</v>
      </c>
      <c r="AU102" s="18" t="s">
        <v>81</v>
      </c>
    </row>
    <row r="103" spans="2:65" s="1" customFormat="1" ht="16.5" customHeight="1">
      <c r="B103" s="33"/>
      <c r="C103" s="132" t="s">
        <v>615</v>
      </c>
      <c r="D103" s="132" t="s">
        <v>148</v>
      </c>
      <c r="E103" s="133" t="s">
        <v>1766</v>
      </c>
      <c r="F103" s="134" t="s">
        <v>1767</v>
      </c>
      <c r="G103" s="135" t="s">
        <v>1427</v>
      </c>
      <c r="H103" s="136">
        <v>1</v>
      </c>
      <c r="I103" s="137"/>
      <c r="J103" s="138">
        <f>ROUND(I103*H103,2)</f>
        <v>0</v>
      </c>
      <c r="K103" s="134" t="s">
        <v>19</v>
      </c>
      <c r="L103" s="33"/>
      <c r="M103" s="139" t="s">
        <v>19</v>
      </c>
      <c r="N103" s="140" t="s">
        <v>45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153</v>
      </c>
      <c r="AT103" s="143" t="s">
        <v>148</v>
      </c>
      <c r="AU103" s="143" t="s">
        <v>81</v>
      </c>
      <c r="AY103" s="18" t="s">
        <v>146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81</v>
      </c>
      <c r="BK103" s="144">
        <f>ROUND(I103*H103,2)</f>
        <v>0</v>
      </c>
      <c r="BL103" s="18" t="s">
        <v>153</v>
      </c>
      <c r="BM103" s="143" t="s">
        <v>200</v>
      </c>
    </row>
    <row r="104" spans="2:65" s="1" customFormat="1" ht="19.5">
      <c r="B104" s="33"/>
      <c r="D104" s="150" t="s">
        <v>195</v>
      </c>
      <c r="F104" s="170" t="s">
        <v>1535</v>
      </c>
      <c r="I104" s="147"/>
      <c r="L104" s="33"/>
      <c r="M104" s="148"/>
      <c r="T104" s="54"/>
      <c r="AT104" s="18" t="s">
        <v>195</v>
      </c>
      <c r="AU104" s="18" t="s">
        <v>81</v>
      </c>
    </row>
    <row r="105" spans="2:65" s="11" customFormat="1" ht="25.9" customHeight="1">
      <c r="B105" s="120"/>
      <c r="D105" s="121" t="s">
        <v>73</v>
      </c>
      <c r="E105" s="122" t="s">
        <v>1768</v>
      </c>
      <c r="F105" s="122" t="s">
        <v>1769</v>
      </c>
      <c r="I105" s="123"/>
      <c r="J105" s="124">
        <f>BK105</f>
        <v>0</v>
      </c>
      <c r="L105" s="120"/>
      <c r="M105" s="125"/>
      <c r="P105" s="126">
        <f>P106+SUM(P107:P136)</f>
        <v>0</v>
      </c>
      <c r="R105" s="126">
        <f>R106+SUM(R107:R136)</f>
        <v>0</v>
      </c>
      <c r="T105" s="127">
        <f>T106+SUM(T107:T136)</f>
        <v>0</v>
      </c>
      <c r="AR105" s="121" t="s">
        <v>81</v>
      </c>
      <c r="AT105" s="128" t="s">
        <v>73</v>
      </c>
      <c r="AU105" s="128" t="s">
        <v>74</v>
      </c>
      <c r="AY105" s="121" t="s">
        <v>146</v>
      </c>
      <c r="BK105" s="129">
        <f>BK106+SUM(BK107:BK136)</f>
        <v>0</v>
      </c>
    </row>
    <row r="106" spans="2:65" s="1" customFormat="1" ht="33" customHeight="1">
      <c r="B106" s="33"/>
      <c r="C106" s="132" t="s">
        <v>272</v>
      </c>
      <c r="D106" s="132" t="s">
        <v>148</v>
      </c>
      <c r="E106" s="133" t="s">
        <v>1770</v>
      </c>
      <c r="F106" s="134" t="s">
        <v>1771</v>
      </c>
      <c r="G106" s="135" t="s">
        <v>1427</v>
      </c>
      <c r="H106" s="136">
        <v>2</v>
      </c>
      <c r="I106" s="137"/>
      <c r="J106" s="138">
        <f>ROUND(I106*H106,2)</f>
        <v>0</v>
      </c>
      <c r="K106" s="134" t="s">
        <v>19</v>
      </c>
      <c r="L106" s="33"/>
      <c r="M106" s="139" t="s">
        <v>19</v>
      </c>
      <c r="N106" s="140" t="s">
        <v>45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153</v>
      </c>
      <c r="AT106" s="143" t="s">
        <v>148</v>
      </c>
      <c r="AU106" s="143" t="s">
        <v>81</v>
      </c>
      <c r="AY106" s="18" t="s">
        <v>146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81</v>
      </c>
      <c r="BK106" s="144">
        <f>ROUND(I106*H106,2)</f>
        <v>0</v>
      </c>
      <c r="BL106" s="18" t="s">
        <v>153</v>
      </c>
      <c r="BM106" s="143" t="s">
        <v>8</v>
      </c>
    </row>
    <row r="107" spans="2:65" s="1" customFormat="1" ht="19.5">
      <c r="B107" s="33"/>
      <c r="D107" s="150" t="s">
        <v>195</v>
      </c>
      <c r="F107" s="170" t="s">
        <v>1772</v>
      </c>
      <c r="I107" s="147"/>
      <c r="L107" s="33"/>
      <c r="M107" s="148"/>
      <c r="T107" s="54"/>
      <c r="AT107" s="18" t="s">
        <v>195</v>
      </c>
      <c r="AU107" s="18" t="s">
        <v>81</v>
      </c>
    </row>
    <row r="108" spans="2:65" s="1" customFormat="1" ht="33" customHeight="1">
      <c r="B108" s="33"/>
      <c r="C108" s="132" t="s">
        <v>278</v>
      </c>
      <c r="D108" s="132" t="s">
        <v>148</v>
      </c>
      <c r="E108" s="133" t="s">
        <v>1773</v>
      </c>
      <c r="F108" s="134" t="s">
        <v>1774</v>
      </c>
      <c r="G108" s="135" t="s">
        <v>1427</v>
      </c>
      <c r="H108" s="136">
        <v>1</v>
      </c>
      <c r="I108" s="137"/>
      <c r="J108" s="138">
        <f>ROUND(I108*H108,2)</f>
        <v>0</v>
      </c>
      <c r="K108" s="134" t="s">
        <v>19</v>
      </c>
      <c r="L108" s="33"/>
      <c r="M108" s="139" t="s">
        <v>19</v>
      </c>
      <c r="N108" s="140" t="s">
        <v>45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153</v>
      </c>
      <c r="AT108" s="143" t="s">
        <v>148</v>
      </c>
      <c r="AU108" s="143" t="s">
        <v>81</v>
      </c>
      <c r="AY108" s="18" t="s">
        <v>146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81</v>
      </c>
      <c r="BK108" s="144">
        <f>ROUND(I108*H108,2)</f>
        <v>0</v>
      </c>
      <c r="BL108" s="18" t="s">
        <v>153</v>
      </c>
      <c r="BM108" s="143" t="s">
        <v>239</v>
      </c>
    </row>
    <row r="109" spans="2:65" s="1" customFormat="1" ht="19.5">
      <c r="B109" s="33"/>
      <c r="D109" s="150" t="s">
        <v>195</v>
      </c>
      <c r="F109" s="170" t="s">
        <v>1772</v>
      </c>
      <c r="I109" s="147"/>
      <c r="L109" s="33"/>
      <c r="M109" s="148"/>
      <c r="T109" s="54"/>
      <c r="AT109" s="18" t="s">
        <v>195</v>
      </c>
      <c r="AU109" s="18" t="s">
        <v>81</v>
      </c>
    </row>
    <row r="110" spans="2:65" s="1" customFormat="1" ht="33" customHeight="1">
      <c r="B110" s="33"/>
      <c r="C110" s="132" t="s">
        <v>184</v>
      </c>
      <c r="D110" s="132" t="s">
        <v>148</v>
      </c>
      <c r="E110" s="133" t="s">
        <v>1775</v>
      </c>
      <c r="F110" s="134" t="s">
        <v>1776</v>
      </c>
      <c r="G110" s="135" t="s">
        <v>1427</v>
      </c>
      <c r="H110" s="136">
        <v>1</v>
      </c>
      <c r="I110" s="137"/>
      <c r="J110" s="138">
        <f>ROUND(I110*H110,2)</f>
        <v>0</v>
      </c>
      <c r="K110" s="134" t="s">
        <v>19</v>
      </c>
      <c r="L110" s="33"/>
      <c r="M110" s="139" t="s">
        <v>19</v>
      </c>
      <c r="N110" s="140" t="s">
        <v>45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153</v>
      </c>
      <c r="AT110" s="143" t="s">
        <v>148</v>
      </c>
      <c r="AU110" s="143" t="s">
        <v>81</v>
      </c>
      <c r="AY110" s="18" t="s">
        <v>146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81</v>
      </c>
      <c r="BK110" s="144">
        <f>ROUND(I110*H110,2)</f>
        <v>0</v>
      </c>
      <c r="BL110" s="18" t="s">
        <v>153</v>
      </c>
      <c r="BM110" s="143" t="s">
        <v>258</v>
      </c>
    </row>
    <row r="111" spans="2:65" s="1" customFormat="1" ht="19.5">
      <c r="B111" s="33"/>
      <c r="D111" s="150" t="s">
        <v>195</v>
      </c>
      <c r="F111" s="170" t="s">
        <v>1772</v>
      </c>
      <c r="I111" s="147"/>
      <c r="L111" s="33"/>
      <c r="M111" s="148"/>
      <c r="T111" s="54"/>
      <c r="AT111" s="18" t="s">
        <v>195</v>
      </c>
      <c r="AU111" s="18" t="s">
        <v>81</v>
      </c>
    </row>
    <row r="112" spans="2:65" s="1" customFormat="1" ht="33" customHeight="1">
      <c r="B112" s="33"/>
      <c r="C112" s="132" t="s">
        <v>182</v>
      </c>
      <c r="D112" s="132" t="s">
        <v>148</v>
      </c>
      <c r="E112" s="133" t="s">
        <v>1777</v>
      </c>
      <c r="F112" s="134" t="s">
        <v>1778</v>
      </c>
      <c r="G112" s="135" t="s">
        <v>1427</v>
      </c>
      <c r="H112" s="136">
        <v>2</v>
      </c>
      <c r="I112" s="137"/>
      <c r="J112" s="138">
        <f>ROUND(I112*H112,2)</f>
        <v>0</v>
      </c>
      <c r="K112" s="134" t="s">
        <v>19</v>
      </c>
      <c r="L112" s="33"/>
      <c r="M112" s="139" t="s">
        <v>19</v>
      </c>
      <c r="N112" s="140" t="s">
        <v>45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153</v>
      </c>
      <c r="AT112" s="143" t="s">
        <v>148</v>
      </c>
      <c r="AU112" s="143" t="s">
        <v>81</v>
      </c>
      <c r="AY112" s="18" t="s">
        <v>146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81</v>
      </c>
      <c r="BK112" s="144">
        <f>ROUND(I112*H112,2)</f>
        <v>0</v>
      </c>
      <c r="BL112" s="18" t="s">
        <v>153</v>
      </c>
      <c r="BM112" s="143" t="s">
        <v>293</v>
      </c>
    </row>
    <row r="113" spans="2:65" s="1" customFormat="1" ht="19.5">
      <c r="B113" s="33"/>
      <c r="D113" s="150" t="s">
        <v>195</v>
      </c>
      <c r="F113" s="170" t="s">
        <v>1772</v>
      </c>
      <c r="I113" s="147"/>
      <c r="L113" s="33"/>
      <c r="M113" s="148"/>
      <c r="T113" s="54"/>
      <c r="AT113" s="18" t="s">
        <v>195</v>
      </c>
      <c r="AU113" s="18" t="s">
        <v>81</v>
      </c>
    </row>
    <row r="114" spans="2:65" s="1" customFormat="1" ht="33" customHeight="1">
      <c r="B114" s="33"/>
      <c r="C114" s="132" t="s">
        <v>200</v>
      </c>
      <c r="D114" s="132" t="s">
        <v>148</v>
      </c>
      <c r="E114" s="133" t="s">
        <v>1779</v>
      </c>
      <c r="F114" s="134" t="s">
        <v>1780</v>
      </c>
      <c r="G114" s="135" t="s">
        <v>1427</v>
      </c>
      <c r="H114" s="136">
        <v>1</v>
      </c>
      <c r="I114" s="137"/>
      <c r="J114" s="138">
        <f>ROUND(I114*H114,2)</f>
        <v>0</v>
      </c>
      <c r="K114" s="134" t="s">
        <v>19</v>
      </c>
      <c r="L114" s="33"/>
      <c r="M114" s="139" t="s">
        <v>19</v>
      </c>
      <c r="N114" s="140" t="s">
        <v>45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153</v>
      </c>
      <c r="AT114" s="143" t="s">
        <v>148</v>
      </c>
      <c r="AU114" s="143" t="s">
        <v>81</v>
      </c>
      <c r="AY114" s="18" t="s">
        <v>146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81</v>
      </c>
      <c r="BK114" s="144">
        <f>ROUND(I114*H114,2)</f>
        <v>0</v>
      </c>
      <c r="BL114" s="18" t="s">
        <v>153</v>
      </c>
      <c r="BM114" s="143" t="s">
        <v>308</v>
      </c>
    </row>
    <row r="115" spans="2:65" s="1" customFormat="1" ht="19.5">
      <c r="B115" s="33"/>
      <c r="D115" s="150" t="s">
        <v>195</v>
      </c>
      <c r="F115" s="170" t="s">
        <v>1781</v>
      </c>
      <c r="I115" s="147"/>
      <c r="L115" s="33"/>
      <c r="M115" s="148"/>
      <c r="T115" s="54"/>
      <c r="AT115" s="18" t="s">
        <v>195</v>
      </c>
      <c r="AU115" s="18" t="s">
        <v>81</v>
      </c>
    </row>
    <row r="116" spans="2:65" s="1" customFormat="1" ht="33" customHeight="1">
      <c r="B116" s="33"/>
      <c r="C116" s="132" t="s">
        <v>207</v>
      </c>
      <c r="D116" s="132" t="s">
        <v>148</v>
      </c>
      <c r="E116" s="133" t="s">
        <v>1782</v>
      </c>
      <c r="F116" s="134" t="s">
        <v>1783</v>
      </c>
      <c r="G116" s="135" t="s">
        <v>1427</v>
      </c>
      <c r="H116" s="136">
        <v>2</v>
      </c>
      <c r="I116" s="137"/>
      <c r="J116" s="138">
        <f>ROUND(I116*H116,2)</f>
        <v>0</v>
      </c>
      <c r="K116" s="134" t="s">
        <v>19</v>
      </c>
      <c r="L116" s="33"/>
      <c r="M116" s="139" t="s">
        <v>19</v>
      </c>
      <c r="N116" s="140" t="s">
        <v>45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153</v>
      </c>
      <c r="AT116" s="143" t="s">
        <v>148</v>
      </c>
      <c r="AU116" s="143" t="s">
        <v>81</v>
      </c>
      <c r="AY116" s="18" t="s">
        <v>146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81</v>
      </c>
      <c r="BK116" s="144">
        <f>ROUND(I116*H116,2)</f>
        <v>0</v>
      </c>
      <c r="BL116" s="18" t="s">
        <v>153</v>
      </c>
      <c r="BM116" s="143" t="s">
        <v>329</v>
      </c>
    </row>
    <row r="117" spans="2:65" s="1" customFormat="1" ht="19.5">
      <c r="B117" s="33"/>
      <c r="D117" s="150" t="s">
        <v>195</v>
      </c>
      <c r="F117" s="170" t="s">
        <v>1781</v>
      </c>
      <c r="I117" s="147"/>
      <c r="L117" s="33"/>
      <c r="M117" s="148"/>
      <c r="T117" s="54"/>
      <c r="AT117" s="18" t="s">
        <v>195</v>
      </c>
      <c r="AU117" s="18" t="s">
        <v>81</v>
      </c>
    </row>
    <row r="118" spans="2:65" s="1" customFormat="1" ht="37.9" customHeight="1">
      <c r="B118" s="33"/>
      <c r="C118" s="132" t="s">
        <v>8</v>
      </c>
      <c r="D118" s="132" t="s">
        <v>148</v>
      </c>
      <c r="E118" s="133" t="s">
        <v>1784</v>
      </c>
      <c r="F118" s="134" t="s">
        <v>1785</v>
      </c>
      <c r="G118" s="135" t="s">
        <v>1427</v>
      </c>
      <c r="H118" s="136">
        <v>1</v>
      </c>
      <c r="I118" s="137"/>
      <c r="J118" s="138">
        <f>ROUND(I118*H118,2)</f>
        <v>0</v>
      </c>
      <c r="K118" s="134" t="s">
        <v>19</v>
      </c>
      <c r="L118" s="33"/>
      <c r="M118" s="139" t="s">
        <v>19</v>
      </c>
      <c r="N118" s="140" t="s">
        <v>45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153</v>
      </c>
      <c r="AT118" s="143" t="s">
        <v>148</v>
      </c>
      <c r="AU118" s="143" t="s">
        <v>81</v>
      </c>
      <c r="AY118" s="18" t="s">
        <v>146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81</v>
      </c>
      <c r="BK118" s="144">
        <f>ROUND(I118*H118,2)</f>
        <v>0</v>
      </c>
      <c r="BL118" s="18" t="s">
        <v>153</v>
      </c>
      <c r="BM118" s="143" t="s">
        <v>371</v>
      </c>
    </row>
    <row r="119" spans="2:65" s="1" customFormat="1" ht="19.5">
      <c r="B119" s="33"/>
      <c r="D119" s="150" t="s">
        <v>195</v>
      </c>
      <c r="F119" s="170" t="s">
        <v>1781</v>
      </c>
      <c r="I119" s="147"/>
      <c r="L119" s="33"/>
      <c r="M119" s="148"/>
      <c r="T119" s="54"/>
      <c r="AT119" s="18" t="s">
        <v>195</v>
      </c>
      <c r="AU119" s="18" t="s">
        <v>81</v>
      </c>
    </row>
    <row r="120" spans="2:65" s="1" customFormat="1" ht="33" customHeight="1">
      <c r="B120" s="33"/>
      <c r="C120" s="132" t="s">
        <v>226</v>
      </c>
      <c r="D120" s="132" t="s">
        <v>148</v>
      </c>
      <c r="E120" s="133" t="s">
        <v>1786</v>
      </c>
      <c r="F120" s="134" t="s">
        <v>1787</v>
      </c>
      <c r="G120" s="135" t="s">
        <v>1427</v>
      </c>
      <c r="H120" s="136">
        <v>1</v>
      </c>
      <c r="I120" s="137"/>
      <c r="J120" s="138">
        <f>ROUND(I120*H120,2)</f>
        <v>0</v>
      </c>
      <c r="K120" s="134" t="s">
        <v>19</v>
      </c>
      <c r="L120" s="33"/>
      <c r="M120" s="139" t="s">
        <v>19</v>
      </c>
      <c r="N120" s="140" t="s">
        <v>45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153</v>
      </c>
      <c r="AT120" s="143" t="s">
        <v>148</v>
      </c>
      <c r="AU120" s="143" t="s">
        <v>81</v>
      </c>
      <c r="AY120" s="18" t="s">
        <v>146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81</v>
      </c>
      <c r="BK120" s="144">
        <f>ROUND(I120*H120,2)</f>
        <v>0</v>
      </c>
      <c r="BL120" s="18" t="s">
        <v>153</v>
      </c>
      <c r="BM120" s="143" t="s">
        <v>390</v>
      </c>
    </row>
    <row r="121" spans="2:65" s="1" customFormat="1" ht="19.5">
      <c r="B121" s="33"/>
      <c r="D121" s="150" t="s">
        <v>195</v>
      </c>
      <c r="F121" s="170" t="s">
        <v>1781</v>
      </c>
      <c r="I121" s="147"/>
      <c r="L121" s="33"/>
      <c r="M121" s="148"/>
      <c r="T121" s="54"/>
      <c r="AT121" s="18" t="s">
        <v>195</v>
      </c>
      <c r="AU121" s="18" t="s">
        <v>81</v>
      </c>
    </row>
    <row r="122" spans="2:65" s="1" customFormat="1" ht="33" customHeight="1">
      <c r="B122" s="33"/>
      <c r="C122" s="132" t="s">
        <v>239</v>
      </c>
      <c r="D122" s="132" t="s">
        <v>148</v>
      </c>
      <c r="E122" s="133" t="s">
        <v>1788</v>
      </c>
      <c r="F122" s="134" t="s">
        <v>1789</v>
      </c>
      <c r="G122" s="135" t="s">
        <v>1427</v>
      </c>
      <c r="H122" s="136">
        <v>1</v>
      </c>
      <c r="I122" s="137"/>
      <c r="J122" s="138">
        <f>ROUND(I122*H122,2)</f>
        <v>0</v>
      </c>
      <c r="K122" s="134" t="s">
        <v>19</v>
      </c>
      <c r="L122" s="33"/>
      <c r="M122" s="139" t="s">
        <v>19</v>
      </c>
      <c r="N122" s="140" t="s">
        <v>45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153</v>
      </c>
      <c r="AT122" s="143" t="s">
        <v>148</v>
      </c>
      <c r="AU122" s="143" t="s">
        <v>81</v>
      </c>
      <c r="AY122" s="18" t="s">
        <v>146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81</v>
      </c>
      <c r="BK122" s="144">
        <f>ROUND(I122*H122,2)</f>
        <v>0</v>
      </c>
      <c r="BL122" s="18" t="s">
        <v>153</v>
      </c>
      <c r="BM122" s="143" t="s">
        <v>402</v>
      </c>
    </row>
    <row r="123" spans="2:65" s="1" customFormat="1" ht="19.5">
      <c r="B123" s="33"/>
      <c r="D123" s="150" t="s">
        <v>195</v>
      </c>
      <c r="F123" s="170" t="s">
        <v>1781</v>
      </c>
      <c r="I123" s="147"/>
      <c r="L123" s="33"/>
      <c r="M123" s="148"/>
      <c r="T123" s="54"/>
      <c r="AT123" s="18" t="s">
        <v>195</v>
      </c>
      <c r="AU123" s="18" t="s">
        <v>81</v>
      </c>
    </row>
    <row r="124" spans="2:65" s="1" customFormat="1" ht="33" customHeight="1">
      <c r="B124" s="33"/>
      <c r="C124" s="132" t="s">
        <v>247</v>
      </c>
      <c r="D124" s="132" t="s">
        <v>148</v>
      </c>
      <c r="E124" s="133" t="s">
        <v>1790</v>
      </c>
      <c r="F124" s="134" t="s">
        <v>1791</v>
      </c>
      <c r="G124" s="135" t="s">
        <v>1427</v>
      </c>
      <c r="H124" s="136">
        <v>2</v>
      </c>
      <c r="I124" s="137"/>
      <c r="J124" s="138">
        <f>ROUND(I124*H124,2)</f>
        <v>0</v>
      </c>
      <c r="K124" s="134" t="s">
        <v>19</v>
      </c>
      <c r="L124" s="33"/>
      <c r="M124" s="139" t="s">
        <v>19</v>
      </c>
      <c r="N124" s="140" t="s">
        <v>45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153</v>
      </c>
      <c r="AT124" s="143" t="s">
        <v>148</v>
      </c>
      <c r="AU124" s="143" t="s">
        <v>81</v>
      </c>
      <c r="AY124" s="18" t="s">
        <v>146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81</v>
      </c>
      <c r="BK124" s="144">
        <f>ROUND(I124*H124,2)</f>
        <v>0</v>
      </c>
      <c r="BL124" s="18" t="s">
        <v>153</v>
      </c>
      <c r="BM124" s="143" t="s">
        <v>412</v>
      </c>
    </row>
    <row r="125" spans="2:65" s="1" customFormat="1" ht="19.5">
      <c r="B125" s="33"/>
      <c r="D125" s="150" t="s">
        <v>195</v>
      </c>
      <c r="F125" s="170" t="s">
        <v>1781</v>
      </c>
      <c r="I125" s="147"/>
      <c r="L125" s="33"/>
      <c r="M125" s="148"/>
      <c r="T125" s="54"/>
      <c r="AT125" s="18" t="s">
        <v>195</v>
      </c>
      <c r="AU125" s="18" t="s">
        <v>81</v>
      </c>
    </row>
    <row r="126" spans="2:65" s="1" customFormat="1" ht="33" customHeight="1">
      <c r="B126" s="33"/>
      <c r="C126" s="132" t="s">
        <v>258</v>
      </c>
      <c r="D126" s="132" t="s">
        <v>148</v>
      </c>
      <c r="E126" s="133" t="s">
        <v>1792</v>
      </c>
      <c r="F126" s="134" t="s">
        <v>1793</v>
      </c>
      <c r="G126" s="135" t="s">
        <v>1427</v>
      </c>
      <c r="H126" s="136">
        <v>4</v>
      </c>
      <c r="I126" s="137"/>
      <c r="J126" s="138">
        <f>ROUND(I126*H126,2)</f>
        <v>0</v>
      </c>
      <c r="K126" s="134" t="s">
        <v>19</v>
      </c>
      <c r="L126" s="33"/>
      <c r="M126" s="139" t="s">
        <v>19</v>
      </c>
      <c r="N126" s="140" t="s">
        <v>45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153</v>
      </c>
      <c r="AT126" s="143" t="s">
        <v>148</v>
      </c>
      <c r="AU126" s="143" t="s">
        <v>81</v>
      </c>
      <c r="AY126" s="18" t="s">
        <v>146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81</v>
      </c>
      <c r="BK126" s="144">
        <f>ROUND(I126*H126,2)</f>
        <v>0</v>
      </c>
      <c r="BL126" s="18" t="s">
        <v>153</v>
      </c>
      <c r="BM126" s="143" t="s">
        <v>430</v>
      </c>
    </row>
    <row r="127" spans="2:65" s="1" customFormat="1" ht="19.5">
      <c r="B127" s="33"/>
      <c r="D127" s="150" t="s">
        <v>195</v>
      </c>
      <c r="F127" s="170" t="s">
        <v>1781</v>
      </c>
      <c r="I127" s="147"/>
      <c r="L127" s="33"/>
      <c r="M127" s="148"/>
      <c r="T127" s="54"/>
      <c r="AT127" s="18" t="s">
        <v>195</v>
      </c>
      <c r="AU127" s="18" t="s">
        <v>81</v>
      </c>
    </row>
    <row r="128" spans="2:65" s="1" customFormat="1" ht="33" customHeight="1">
      <c r="B128" s="33"/>
      <c r="C128" s="132" t="s">
        <v>287</v>
      </c>
      <c r="D128" s="132" t="s">
        <v>148</v>
      </c>
      <c r="E128" s="133" t="s">
        <v>1794</v>
      </c>
      <c r="F128" s="134" t="s">
        <v>1795</v>
      </c>
      <c r="G128" s="135" t="s">
        <v>1427</v>
      </c>
      <c r="H128" s="136">
        <v>1</v>
      </c>
      <c r="I128" s="137"/>
      <c r="J128" s="138">
        <f>ROUND(I128*H128,2)</f>
        <v>0</v>
      </c>
      <c r="K128" s="134" t="s">
        <v>19</v>
      </c>
      <c r="L128" s="33"/>
      <c r="M128" s="139" t="s">
        <v>19</v>
      </c>
      <c r="N128" s="140" t="s">
        <v>45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153</v>
      </c>
      <c r="AT128" s="143" t="s">
        <v>148</v>
      </c>
      <c r="AU128" s="143" t="s">
        <v>81</v>
      </c>
      <c r="AY128" s="18" t="s">
        <v>146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81</v>
      </c>
      <c r="BK128" s="144">
        <f>ROUND(I128*H128,2)</f>
        <v>0</v>
      </c>
      <c r="BL128" s="18" t="s">
        <v>153</v>
      </c>
      <c r="BM128" s="143" t="s">
        <v>450</v>
      </c>
    </row>
    <row r="129" spans="2:65" s="1" customFormat="1" ht="19.5">
      <c r="B129" s="33"/>
      <c r="D129" s="150" t="s">
        <v>195</v>
      </c>
      <c r="F129" s="170" t="s">
        <v>1781</v>
      </c>
      <c r="I129" s="147"/>
      <c r="L129" s="33"/>
      <c r="M129" s="148"/>
      <c r="T129" s="54"/>
      <c r="AT129" s="18" t="s">
        <v>195</v>
      </c>
      <c r="AU129" s="18" t="s">
        <v>81</v>
      </c>
    </row>
    <row r="130" spans="2:65" s="1" customFormat="1" ht="33" customHeight="1">
      <c r="B130" s="33"/>
      <c r="C130" s="132" t="s">
        <v>293</v>
      </c>
      <c r="D130" s="132" t="s">
        <v>148</v>
      </c>
      <c r="E130" s="133" t="s">
        <v>1796</v>
      </c>
      <c r="F130" s="134" t="s">
        <v>1797</v>
      </c>
      <c r="G130" s="135" t="s">
        <v>1427</v>
      </c>
      <c r="H130" s="136">
        <v>1</v>
      </c>
      <c r="I130" s="137"/>
      <c r="J130" s="138">
        <f>ROUND(I130*H130,2)</f>
        <v>0</v>
      </c>
      <c r="K130" s="134" t="s">
        <v>19</v>
      </c>
      <c r="L130" s="33"/>
      <c r="M130" s="139" t="s">
        <v>19</v>
      </c>
      <c r="N130" s="140" t="s">
        <v>45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153</v>
      </c>
      <c r="AT130" s="143" t="s">
        <v>148</v>
      </c>
      <c r="AU130" s="143" t="s">
        <v>81</v>
      </c>
      <c r="AY130" s="18" t="s">
        <v>146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81</v>
      </c>
      <c r="BK130" s="144">
        <f>ROUND(I130*H130,2)</f>
        <v>0</v>
      </c>
      <c r="BL130" s="18" t="s">
        <v>153</v>
      </c>
      <c r="BM130" s="143" t="s">
        <v>464</v>
      </c>
    </row>
    <row r="131" spans="2:65" s="1" customFormat="1" ht="19.5">
      <c r="B131" s="33"/>
      <c r="D131" s="150" t="s">
        <v>195</v>
      </c>
      <c r="F131" s="170" t="s">
        <v>1781</v>
      </c>
      <c r="I131" s="147"/>
      <c r="L131" s="33"/>
      <c r="M131" s="148"/>
      <c r="T131" s="54"/>
      <c r="AT131" s="18" t="s">
        <v>195</v>
      </c>
      <c r="AU131" s="18" t="s">
        <v>81</v>
      </c>
    </row>
    <row r="132" spans="2:65" s="1" customFormat="1" ht="37.9" customHeight="1">
      <c r="B132" s="33"/>
      <c r="C132" s="132" t="s">
        <v>300</v>
      </c>
      <c r="D132" s="132" t="s">
        <v>148</v>
      </c>
      <c r="E132" s="133" t="s">
        <v>1798</v>
      </c>
      <c r="F132" s="134" t="s">
        <v>1799</v>
      </c>
      <c r="G132" s="135" t="s">
        <v>1427</v>
      </c>
      <c r="H132" s="136">
        <v>3</v>
      </c>
      <c r="I132" s="137"/>
      <c r="J132" s="138">
        <f>ROUND(I132*H132,2)</f>
        <v>0</v>
      </c>
      <c r="K132" s="134" t="s">
        <v>19</v>
      </c>
      <c r="L132" s="33"/>
      <c r="M132" s="139" t="s">
        <v>19</v>
      </c>
      <c r="N132" s="140" t="s">
        <v>45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153</v>
      </c>
      <c r="AT132" s="143" t="s">
        <v>148</v>
      </c>
      <c r="AU132" s="143" t="s">
        <v>81</v>
      </c>
      <c r="AY132" s="18" t="s">
        <v>146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81</v>
      </c>
      <c r="BK132" s="144">
        <f>ROUND(I132*H132,2)</f>
        <v>0</v>
      </c>
      <c r="BL132" s="18" t="s">
        <v>153</v>
      </c>
      <c r="BM132" s="143" t="s">
        <v>475</v>
      </c>
    </row>
    <row r="133" spans="2:65" s="1" customFormat="1" ht="37.9" customHeight="1">
      <c r="B133" s="33"/>
      <c r="C133" s="132" t="s">
        <v>308</v>
      </c>
      <c r="D133" s="132" t="s">
        <v>148</v>
      </c>
      <c r="E133" s="133" t="s">
        <v>1800</v>
      </c>
      <c r="F133" s="134" t="s">
        <v>1801</v>
      </c>
      <c r="G133" s="135" t="s">
        <v>1427</v>
      </c>
      <c r="H133" s="136">
        <v>1</v>
      </c>
      <c r="I133" s="137"/>
      <c r="J133" s="138">
        <f>ROUND(I133*H133,2)</f>
        <v>0</v>
      </c>
      <c r="K133" s="134" t="s">
        <v>19</v>
      </c>
      <c r="L133" s="33"/>
      <c r="M133" s="139" t="s">
        <v>19</v>
      </c>
      <c r="N133" s="140" t="s">
        <v>45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153</v>
      </c>
      <c r="AT133" s="143" t="s">
        <v>148</v>
      </c>
      <c r="AU133" s="143" t="s">
        <v>81</v>
      </c>
      <c r="AY133" s="18" t="s">
        <v>146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81</v>
      </c>
      <c r="BK133" s="144">
        <f>ROUND(I133*H133,2)</f>
        <v>0</v>
      </c>
      <c r="BL133" s="18" t="s">
        <v>153</v>
      </c>
      <c r="BM133" s="143" t="s">
        <v>512</v>
      </c>
    </row>
    <row r="134" spans="2:65" s="1" customFormat="1" ht="37.9" customHeight="1">
      <c r="B134" s="33"/>
      <c r="C134" s="132" t="s">
        <v>7</v>
      </c>
      <c r="D134" s="132" t="s">
        <v>148</v>
      </c>
      <c r="E134" s="133" t="s">
        <v>1802</v>
      </c>
      <c r="F134" s="134" t="s">
        <v>1803</v>
      </c>
      <c r="G134" s="135" t="s">
        <v>1427</v>
      </c>
      <c r="H134" s="136">
        <v>1</v>
      </c>
      <c r="I134" s="137"/>
      <c r="J134" s="138">
        <f>ROUND(I134*H134,2)</f>
        <v>0</v>
      </c>
      <c r="K134" s="134" t="s">
        <v>19</v>
      </c>
      <c r="L134" s="33"/>
      <c r="M134" s="139" t="s">
        <v>19</v>
      </c>
      <c r="N134" s="140" t="s">
        <v>45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153</v>
      </c>
      <c r="AT134" s="143" t="s">
        <v>148</v>
      </c>
      <c r="AU134" s="143" t="s">
        <v>81</v>
      </c>
      <c r="AY134" s="18" t="s">
        <v>146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81</v>
      </c>
      <c r="BK134" s="144">
        <f>ROUND(I134*H134,2)</f>
        <v>0</v>
      </c>
      <c r="BL134" s="18" t="s">
        <v>153</v>
      </c>
      <c r="BM134" s="143" t="s">
        <v>530</v>
      </c>
    </row>
    <row r="135" spans="2:65" s="1" customFormat="1" ht="19.5">
      <c r="B135" s="33"/>
      <c r="D135" s="150" t="s">
        <v>195</v>
      </c>
      <c r="F135" s="170" t="s">
        <v>1781</v>
      </c>
      <c r="I135" s="147"/>
      <c r="L135" s="33"/>
      <c r="M135" s="148"/>
      <c r="T135" s="54"/>
      <c r="AT135" s="18" t="s">
        <v>195</v>
      </c>
      <c r="AU135" s="18" t="s">
        <v>81</v>
      </c>
    </row>
    <row r="136" spans="2:65" s="11" customFormat="1" ht="22.9" customHeight="1">
      <c r="B136" s="120"/>
      <c r="D136" s="121" t="s">
        <v>73</v>
      </c>
      <c r="E136" s="130" t="s">
        <v>1804</v>
      </c>
      <c r="F136" s="130" t="s">
        <v>1805</v>
      </c>
      <c r="I136" s="123"/>
      <c r="J136" s="131">
        <f>BK136</f>
        <v>0</v>
      </c>
      <c r="L136" s="120"/>
      <c r="M136" s="125"/>
      <c r="P136" s="126">
        <f>SUM(P137:P161)</f>
        <v>0</v>
      </c>
      <c r="R136" s="126">
        <f>SUM(R137:R161)</f>
        <v>0</v>
      </c>
      <c r="T136" s="127">
        <f>SUM(T137:T161)</f>
        <v>0</v>
      </c>
      <c r="AR136" s="121" t="s">
        <v>81</v>
      </c>
      <c r="AT136" s="128" t="s">
        <v>73</v>
      </c>
      <c r="AU136" s="128" t="s">
        <v>81</v>
      </c>
      <c r="AY136" s="121" t="s">
        <v>146</v>
      </c>
      <c r="BK136" s="129">
        <f>SUM(BK137:BK161)</f>
        <v>0</v>
      </c>
    </row>
    <row r="137" spans="2:65" s="1" customFormat="1" ht="37.9" customHeight="1">
      <c r="B137" s="33"/>
      <c r="C137" s="132" t="s">
        <v>329</v>
      </c>
      <c r="D137" s="132" t="s">
        <v>148</v>
      </c>
      <c r="E137" s="133" t="s">
        <v>1806</v>
      </c>
      <c r="F137" s="134" t="s">
        <v>1807</v>
      </c>
      <c r="G137" s="135" t="s">
        <v>1427</v>
      </c>
      <c r="H137" s="136">
        <v>24</v>
      </c>
      <c r="I137" s="137"/>
      <c r="J137" s="138">
        <f>ROUND(I137*H137,2)</f>
        <v>0</v>
      </c>
      <c r="K137" s="134" t="s">
        <v>19</v>
      </c>
      <c r="L137" s="33"/>
      <c r="M137" s="139" t="s">
        <v>19</v>
      </c>
      <c r="N137" s="140" t="s">
        <v>45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153</v>
      </c>
      <c r="AT137" s="143" t="s">
        <v>148</v>
      </c>
      <c r="AU137" s="143" t="s">
        <v>83</v>
      </c>
      <c r="AY137" s="18" t="s">
        <v>146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81</v>
      </c>
      <c r="BK137" s="144">
        <f>ROUND(I137*H137,2)</f>
        <v>0</v>
      </c>
      <c r="BL137" s="18" t="s">
        <v>153</v>
      </c>
      <c r="BM137" s="143" t="s">
        <v>489</v>
      </c>
    </row>
    <row r="138" spans="2:65" s="1" customFormat="1" ht="19.5">
      <c r="B138" s="33"/>
      <c r="D138" s="150" t="s">
        <v>195</v>
      </c>
      <c r="F138" s="170" t="s">
        <v>1808</v>
      </c>
      <c r="I138" s="147"/>
      <c r="L138" s="33"/>
      <c r="M138" s="148"/>
      <c r="T138" s="54"/>
      <c r="AT138" s="18" t="s">
        <v>195</v>
      </c>
      <c r="AU138" s="18" t="s">
        <v>83</v>
      </c>
    </row>
    <row r="139" spans="2:65" s="1" customFormat="1" ht="37.9" customHeight="1">
      <c r="B139" s="33"/>
      <c r="C139" s="132" t="s">
        <v>354</v>
      </c>
      <c r="D139" s="132" t="s">
        <v>148</v>
      </c>
      <c r="E139" s="133" t="s">
        <v>1809</v>
      </c>
      <c r="F139" s="134" t="s">
        <v>1810</v>
      </c>
      <c r="G139" s="135" t="s">
        <v>1427</v>
      </c>
      <c r="H139" s="136">
        <v>1</v>
      </c>
      <c r="I139" s="137"/>
      <c r="J139" s="138">
        <f>ROUND(I139*H139,2)</f>
        <v>0</v>
      </c>
      <c r="K139" s="134" t="s">
        <v>19</v>
      </c>
      <c r="L139" s="33"/>
      <c r="M139" s="139" t="s">
        <v>19</v>
      </c>
      <c r="N139" s="140" t="s">
        <v>45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153</v>
      </c>
      <c r="AT139" s="143" t="s">
        <v>148</v>
      </c>
      <c r="AU139" s="143" t="s">
        <v>83</v>
      </c>
      <c r="AY139" s="18" t="s">
        <v>146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81</v>
      </c>
      <c r="BK139" s="144">
        <f>ROUND(I139*H139,2)</f>
        <v>0</v>
      </c>
      <c r="BL139" s="18" t="s">
        <v>153</v>
      </c>
      <c r="BM139" s="143" t="s">
        <v>504</v>
      </c>
    </row>
    <row r="140" spans="2:65" s="1" customFormat="1" ht="37.9" customHeight="1">
      <c r="B140" s="33"/>
      <c r="C140" s="132" t="s">
        <v>371</v>
      </c>
      <c r="D140" s="132" t="s">
        <v>148</v>
      </c>
      <c r="E140" s="133" t="s">
        <v>1811</v>
      </c>
      <c r="F140" s="134" t="s">
        <v>1812</v>
      </c>
      <c r="G140" s="135" t="s">
        <v>1427</v>
      </c>
      <c r="H140" s="136">
        <v>24</v>
      </c>
      <c r="I140" s="137"/>
      <c r="J140" s="138">
        <f>ROUND(I140*H140,2)</f>
        <v>0</v>
      </c>
      <c r="K140" s="134" t="s">
        <v>19</v>
      </c>
      <c r="L140" s="33"/>
      <c r="M140" s="139" t="s">
        <v>19</v>
      </c>
      <c r="N140" s="140" t="s">
        <v>45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153</v>
      </c>
      <c r="AT140" s="143" t="s">
        <v>148</v>
      </c>
      <c r="AU140" s="143" t="s">
        <v>83</v>
      </c>
      <c r="AY140" s="18" t="s">
        <v>146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81</v>
      </c>
      <c r="BK140" s="144">
        <f>ROUND(I140*H140,2)</f>
        <v>0</v>
      </c>
      <c r="BL140" s="18" t="s">
        <v>153</v>
      </c>
      <c r="BM140" s="143" t="s">
        <v>347</v>
      </c>
    </row>
    <row r="141" spans="2:65" s="1" customFormat="1" ht="37.9" customHeight="1">
      <c r="B141" s="33"/>
      <c r="C141" s="132" t="s">
        <v>384</v>
      </c>
      <c r="D141" s="132" t="s">
        <v>148</v>
      </c>
      <c r="E141" s="133" t="s">
        <v>1813</v>
      </c>
      <c r="F141" s="134" t="s">
        <v>1814</v>
      </c>
      <c r="G141" s="135" t="s">
        <v>1427</v>
      </c>
      <c r="H141" s="136">
        <v>1</v>
      </c>
      <c r="I141" s="137"/>
      <c r="J141" s="138">
        <f>ROUND(I141*H141,2)</f>
        <v>0</v>
      </c>
      <c r="K141" s="134" t="s">
        <v>19</v>
      </c>
      <c r="L141" s="33"/>
      <c r="M141" s="139" t="s">
        <v>19</v>
      </c>
      <c r="N141" s="140" t="s">
        <v>45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153</v>
      </c>
      <c r="AT141" s="143" t="s">
        <v>148</v>
      </c>
      <c r="AU141" s="143" t="s">
        <v>83</v>
      </c>
      <c r="AY141" s="18" t="s">
        <v>146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81</v>
      </c>
      <c r="BK141" s="144">
        <f>ROUND(I141*H141,2)</f>
        <v>0</v>
      </c>
      <c r="BL141" s="18" t="s">
        <v>153</v>
      </c>
      <c r="BM141" s="143" t="s">
        <v>378</v>
      </c>
    </row>
    <row r="142" spans="2:65" s="1" customFormat="1" ht="24.2" customHeight="1">
      <c r="B142" s="33"/>
      <c r="C142" s="132" t="s">
        <v>390</v>
      </c>
      <c r="D142" s="132" t="s">
        <v>148</v>
      </c>
      <c r="E142" s="133" t="s">
        <v>1815</v>
      </c>
      <c r="F142" s="134" t="s">
        <v>1816</v>
      </c>
      <c r="G142" s="135" t="s">
        <v>1427</v>
      </c>
      <c r="H142" s="136">
        <v>25</v>
      </c>
      <c r="I142" s="137"/>
      <c r="J142" s="138">
        <f>ROUND(I142*H142,2)</f>
        <v>0</v>
      </c>
      <c r="K142" s="134" t="s">
        <v>19</v>
      </c>
      <c r="L142" s="33"/>
      <c r="M142" s="139" t="s">
        <v>19</v>
      </c>
      <c r="N142" s="140" t="s">
        <v>45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153</v>
      </c>
      <c r="AT142" s="143" t="s">
        <v>148</v>
      </c>
      <c r="AU142" s="143" t="s">
        <v>83</v>
      </c>
      <c r="AY142" s="18" t="s">
        <v>146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81</v>
      </c>
      <c r="BK142" s="144">
        <f>ROUND(I142*H142,2)</f>
        <v>0</v>
      </c>
      <c r="BL142" s="18" t="s">
        <v>153</v>
      </c>
      <c r="BM142" s="143" t="s">
        <v>926</v>
      </c>
    </row>
    <row r="143" spans="2:65" s="1" customFormat="1" ht="19.5">
      <c r="B143" s="33"/>
      <c r="D143" s="150" t="s">
        <v>195</v>
      </c>
      <c r="F143" s="170" t="s">
        <v>1817</v>
      </c>
      <c r="I143" s="147"/>
      <c r="L143" s="33"/>
      <c r="M143" s="148"/>
      <c r="T143" s="54"/>
      <c r="AT143" s="18" t="s">
        <v>195</v>
      </c>
      <c r="AU143" s="18" t="s">
        <v>83</v>
      </c>
    </row>
    <row r="144" spans="2:65" s="1" customFormat="1" ht="16.5" customHeight="1">
      <c r="B144" s="33"/>
      <c r="C144" s="132" t="s">
        <v>395</v>
      </c>
      <c r="D144" s="132" t="s">
        <v>148</v>
      </c>
      <c r="E144" s="133" t="s">
        <v>1818</v>
      </c>
      <c r="F144" s="134" t="s">
        <v>1819</v>
      </c>
      <c r="G144" s="135" t="s">
        <v>1427</v>
      </c>
      <c r="H144" s="136">
        <v>1</v>
      </c>
      <c r="I144" s="137"/>
      <c r="J144" s="138">
        <f>ROUND(I144*H144,2)</f>
        <v>0</v>
      </c>
      <c r="K144" s="134" t="s">
        <v>19</v>
      </c>
      <c r="L144" s="33"/>
      <c r="M144" s="139" t="s">
        <v>19</v>
      </c>
      <c r="N144" s="140" t="s">
        <v>45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153</v>
      </c>
      <c r="AT144" s="143" t="s">
        <v>148</v>
      </c>
      <c r="AU144" s="143" t="s">
        <v>83</v>
      </c>
      <c r="AY144" s="18" t="s">
        <v>146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81</v>
      </c>
      <c r="BK144" s="144">
        <f>ROUND(I144*H144,2)</f>
        <v>0</v>
      </c>
      <c r="BL144" s="18" t="s">
        <v>153</v>
      </c>
      <c r="BM144" s="143" t="s">
        <v>938</v>
      </c>
    </row>
    <row r="145" spans="2:65" s="1" customFormat="1" ht="19.5">
      <c r="B145" s="33"/>
      <c r="D145" s="150" t="s">
        <v>195</v>
      </c>
      <c r="F145" s="170" t="s">
        <v>1808</v>
      </c>
      <c r="I145" s="147"/>
      <c r="L145" s="33"/>
      <c r="M145" s="148"/>
      <c r="T145" s="54"/>
      <c r="AT145" s="18" t="s">
        <v>195</v>
      </c>
      <c r="AU145" s="18" t="s">
        <v>83</v>
      </c>
    </row>
    <row r="146" spans="2:65" s="1" customFormat="1" ht="16.5" customHeight="1">
      <c r="B146" s="33"/>
      <c r="C146" s="132" t="s">
        <v>402</v>
      </c>
      <c r="D146" s="132" t="s">
        <v>148</v>
      </c>
      <c r="E146" s="133" t="s">
        <v>1820</v>
      </c>
      <c r="F146" s="134" t="s">
        <v>1821</v>
      </c>
      <c r="G146" s="135" t="s">
        <v>1427</v>
      </c>
      <c r="H146" s="136">
        <v>25</v>
      </c>
      <c r="I146" s="137"/>
      <c r="J146" s="138">
        <f>ROUND(I146*H146,2)</f>
        <v>0</v>
      </c>
      <c r="K146" s="134" t="s">
        <v>19</v>
      </c>
      <c r="L146" s="33"/>
      <c r="M146" s="139" t="s">
        <v>19</v>
      </c>
      <c r="N146" s="140" t="s">
        <v>45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153</v>
      </c>
      <c r="AT146" s="143" t="s">
        <v>148</v>
      </c>
      <c r="AU146" s="143" t="s">
        <v>83</v>
      </c>
      <c r="AY146" s="18" t="s">
        <v>146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81</v>
      </c>
      <c r="BK146" s="144">
        <f>ROUND(I146*H146,2)</f>
        <v>0</v>
      </c>
      <c r="BL146" s="18" t="s">
        <v>153</v>
      </c>
      <c r="BM146" s="143" t="s">
        <v>950</v>
      </c>
    </row>
    <row r="147" spans="2:65" s="1" customFormat="1" ht="19.5">
      <c r="B147" s="33"/>
      <c r="D147" s="150" t="s">
        <v>195</v>
      </c>
      <c r="F147" s="170" t="s">
        <v>1808</v>
      </c>
      <c r="I147" s="147"/>
      <c r="L147" s="33"/>
      <c r="M147" s="148"/>
      <c r="T147" s="54"/>
      <c r="AT147" s="18" t="s">
        <v>195</v>
      </c>
      <c r="AU147" s="18" t="s">
        <v>83</v>
      </c>
    </row>
    <row r="148" spans="2:65" s="1" customFormat="1" ht="16.5" customHeight="1">
      <c r="B148" s="33"/>
      <c r="C148" s="132" t="s">
        <v>407</v>
      </c>
      <c r="D148" s="132" t="s">
        <v>148</v>
      </c>
      <c r="E148" s="133" t="s">
        <v>1822</v>
      </c>
      <c r="F148" s="134" t="s">
        <v>1823</v>
      </c>
      <c r="G148" s="135" t="s">
        <v>1427</v>
      </c>
      <c r="H148" s="136">
        <v>25</v>
      </c>
      <c r="I148" s="137"/>
      <c r="J148" s="138">
        <f>ROUND(I148*H148,2)</f>
        <v>0</v>
      </c>
      <c r="K148" s="134" t="s">
        <v>19</v>
      </c>
      <c r="L148" s="33"/>
      <c r="M148" s="139" t="s">
        <v>19</v>
      </c>
      <c r="N148" s="140" t="s">
        <v>45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153</v>
      </c>
      <c r="AT148" s="143" t="s">
        <v>148</v>
      </c>
      <c r="AU148" s="143" t="s">
        <v>83</v>
      </c>
      <c r="AY148" s="18" t="s">
        <v>146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81</v>
      </c>
      <c r="BK148" s="144">
        <f>ROUND(I148*H148,2)</f>
        <v>0</v>
      </c>
      <c r="BL148" s="18" t="s">
        <v>153</v>
      </c>
      <c r="BM148" s="143" t="s">
        <v>962</v>
      </c>
    </row>
    <row r="149" spans="2:65" s="1" customFormat="1" ht="19.5">
      <c r="B149" s="33"/>
      <c r="D149" s="150" t="s">
        <v>195</v>
      </c>
      <c r="F149" s="170" t="s">
        <v>1808</v>
      </c>
      <c r="I149" s="147"/>
      <c r="L149" s="33"/>
      <c r="M149" s="148"/>
      <c r="T149" s="54"/>
      <c r="AT149" s="18" t="s">
        <v>195</v>
      </c>
      <c r="AU149" s="18" t="s">
        <v>83</v>
      </c>
    </row>
    <row r="150" spans="2:65" s="1" customFormat="1" ht="16.5" customHeight="1">
      <c r="B150" s="33"/>
      <c r="C150" s="132" t="s">
        <v>412</v>
      </c>
      <c r="D150" s="132" t="s">
        <v>148</v>
      </c>
      <c r="E150" s="133" t="s">
        <v>1824</v>
      </c>
      <c r="F150" s="134" t="s">
        <v>1825</v>
      </c>
      <c r="G150" s="135" t="s">
        <v>1427</v>
      </c>
      <c r="H150" s="136">
        <v>2</v>
      </c>
      <c r="I150" s="137"/>
      <c r="J150" s="138">
        <f>ROUND(I150*H150,2)</f>
        <v>0</v>
      </c>
      <c r="K150" s="134" t="s">
        <v>19</v>
      </c>
      <c r="L150" s="33"/>
      <c r="M150" s="139" t="s">
        <v>19</v>
      </c>
      <c r="N150" s="140" t="s">
        <v>45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153</v>
      </c>
      <c r="AT150" s="143" t="s">
        <v>148</v>
      </c>
      <c r="AU150" s="143" t="s">
        <v>83</v>
      </c>
      <c r="AY150" s="18" t="s">
        <v>146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81</v>
      </c>
      <c r="BK150" s="144">
        <f>ROUND(I150*H150,2)</f>
        <v>0</v>
      </c>
      <c r="BL150" s="18" t="s">
        <v>153</v>
      </c>
      <c r="BM150" s="143" t="s">
        <v>973</v>
      </c>
    </row>
    <row r="151" spans="2:65" s="1" customFormat="1" ht="19.5">
      <c r="B151" s="33"/>
      <c r="D151" s="150" t="s">
        <v>195</v>
      </c>
      <c r="F151" s="170" t="s">
        <v>1826</v>
      </c>
      <c r="I151" s="147"/>
      <c r="L151" s="33"/>
      <c r="M151" s="148"/>
      <c r="T151" s="54"/>
      <c r="AT151" s="18" t="s">
        <v>195</v>
      </c>
      <c r="AU151" s="18" t="s">
        <v>83</v>
      </c>
    </row>
    <row r="152" spans="2:65" s="1" customFormat="1" ht="16.5" customHeight="1">
      <c r="B152" s="33"/>
      <c r="C152" s="132" t="s">
        <v>417</v>
      </c>
      <c r="D152" s="132" t="s">
        <v>148</v>
      </c>
      <c r="E152" s="133" t="s">
        <v>1827</v>
      </c>
      <c r="F152" s="134" t="s">
        <v>1828</v>
      </c>
      <c r="G152" s="135" t="s">
        <v>1427</v>
      </c>
      <c r="H152" s="136">
        <v>25</v>
      </c>
      <c r="I152" s="137"/>
      <c r="J152" s="138">
        <f>ROUND(I152*H152,2)</f>
        <v>0</v>
      </c>
      <c r="K152" s="134" t="s">
        <v>19</v>
      </c>
      <c r="L152" s="33"/>
      <c r="M152" s="139" t="s">
        <v>19</v>
      </c>
      <c r="N152" s="140" t="s">
        <v>45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153</v>
      </c>
      <c r="AT152" s="143" t="s">
        <v>148</v>
      </c>
      <c r="AU152" s="143" t="s">
        <v>83</v>
      </c>
      <c r="AY152" s="18" t="s">
        <v>146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8" t="s">
        <v>81</v>
      </c>
      <c r="BK152" s="144">
        <f>ROUND(I152*H152,2)</f>
        <v>0</v>
      </c>
      <c r="BL152" s="18" t="s">
        <v>153</v>
      </c>
      <c r="BM152" s="143" t="s">
        <v>986</v>
      </c>
    </row>
    <row r="153" spans="2:65" s="1" customFormat="1" ht="19.5">
      <c r="B153" s="33"/>
      <c r="D153" s="150" t="s">
        <v>195</v>
      </c>
      <c r="F153" s="170" t="s">
        <v>1808</v>
      </c>
      <c r="I153" s="147"/>
      <c r="L153" s="33"/>
      <c r="M153" s="148"/>
      <c r="T153" s="54"/>
      <c r="AT153" s="18" t="s">
        <v>195</v>
      </c>
      <c r="AU153" s="18" t="s">
        <v>83</v>
      </c>
    </row>
    <row r="154" spans="2:65" s="1" customFormat="1" ht="16.5" customHeight="1">
      <c r="B154" s="33"/>
      <c r="C154" s="132" t="s">
        <v>430</v>
      </c>
      <c r="D154" s="132" t="s">
        <v>148</v>
      </c>
      <c r="E154" s="133" t="s">
        <v>1829</v>
      </c>
      <c r="F154" s="134" t="s">
        <v>1830</v>
      </c>
      <c r="G154" s="135" t="s">
        <v>1427</v>
      </c>
      <c r="H154" s="136">
        <v>25</v>
      </c>
      <c r="I154" s="137"/>
      <c r="J154" s="138">
        <f>ROUND(I154*H154,2)</f>
        <v>0</v>
      </c>
      <c r="K154" s="134" t="s">
        <v>19</v>
      </c>
      <c r="L154" s="33"/>
      <c r="M154" s="139" t="s">
        <v>19</v>
      </c>
      <c r="N154" s="140" t="s">
        <v>45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153</v>
      </c>
      <c r="AT154" s="143" t="s">
        <v>148</v>
      </c>
      <c r="AU154" s="143" t="s">
        <v>83</v>
      </c>
      <c r="AY154" s="18" t="s">
        <v>146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81</v>
      </c>
      <c r="BK154" s="144">
        <f>ROUND(I154*H154,2)</f>
        <v>0</v>
      </c>
      <c r="BL154" s="18" t="s">
        <v>153</v>
      </c>
      <c r="BM154" s="143" t="s">
        <v>997</v>
      </c>
    </row>
    <row r="155" spans="2:65" s="1" customFormat="1" ht="19.5">
      <c r="B155" s="33"/>
      <c r="D155" s="150" t="s">
        <v>195</v>
      </c>
      <c r="F155" s="170" t="s">
        <v>1808</v>
      </c>
      <c r="I155" s="147"/>
      <c r="L155" s="33"/>
      <c r="M155" s="148"/>
      <c r="T155" s="54"/>
      <c r="AT155" s="18" t="s">
        <v>195</v>
      </c>
      <c r="AU155" s="18" t="s">
        <v>83</v>
      </c>
    </row>
    <row r="156" spans="2:65" s="1" customFormat="1" ht="24.2" customHeight="1">
      <c r="B156" s="33"/>
      <c r="C156" s="132" t="s">
        <v>443</v>
      </c>
      <c r="D156" s="132" t="s">
        <v>148</v>
      </c>
      <c r="E156" s="133" t="s">
        <v>1831</v>
      </c>
      <c r="F156" s="134" t="s">
        <v>1832</v>
      </c>
      <c r="G156" s="135" t="s">
        <v>1572</v>
      </c>
      <c r="H156" s="136">
        <v>35</v>
      </c>
      <c r="I156" s="137"/>
      <c r="J156" s="138">
        <f>ROUND(I156*H156,2)</f>
        <v>0</v>
      </c>
      <c r="K156" s="134" t="s">
        <v>19</v>
      </c>
      <c r="L156" s="33"/>
      <c r="M156" s="139" t="s">
        <v>19</v>
      </c>
      <c r="N156" s="140" t="s">
        <v>45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153</v>
      </c>
      <c r="AT156" s="143" t="s">
        <v>148</v>
      </c>
      <c r="AU156" s="143" t="s">
        <v>83</v>
      </c>
      <c r="AY156" s="18" t="s">
        <v>146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81</v>
      </c>
      <c r="BK156" s="144">
        <f>ROUND(I156*H156,2)</f>
        <v>0</v>
      </c>
      <c r="BL156" s="18" t="s">
        <v>153</v>
      </c>
      <c r="BM156" s="143" t="s">
        <v>1008</v>
      </c>
    </row>
    <row r="157" spans="2:65" s="1" customFormat="1" ht="19.5">
      <c r="B157" s="33"/>
      <c r="D157" s="150" t="s">
        <v>195</v>
      </c>
      <c r="F157" s="170" t="s">
        <v>1535</v>
      </c>
      <c r="I157" s="147"/>
      <c r="L157" s="33"/>
      <c r="M157" s="148"/>
      <c r="T157" s="54"/>
      <c r="AT157" s="18" t="s">
        <v>195</v>
      </c>
      <c r="AU157" s="18" t="s">
        <v>83</v>
      </c>
    </row>
    <row r="158" spans="2:65" s="1" customFormat="1" ht="16.5" customHeight="1">
      <c r="B158" s="33"/>
      <c r="C158" s="132" t="s">
        <v>450</v>
      </c>
      <c r="D158" s="132" t="s">
        <v>148</v>
      </c>
      <c r="E158" s="133" t="s">
        <v>1833</v>
      </c>
      <c r="F158" s="134" t="s">
        <v>1834</v>
      </c>
      <c r="G158" s="135" t="s">
        <v>1427</v>
      </c>
      <c r="H158" s="136">
        <v>25</v>
      </c>
      <c r="I158" s="137"/>
      <c r="J158" s="138">
        <f>ROUND(I158*H158,2)</f>
        <v>0</v>
      </c>
      <c r="K158" s="134" t="s">
        <v>19</v>
      </c>
      <c r="L158" s="33"/>
      <c r="M158" s="139" t="s">
        <v>19</v>
      </c>
      <c r="N158" s="140" t="s">
        <v>45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153</v>
      </c>
      <c r="AT158" s="143" t="s">
        <v>148</v>
      </c>
      <c r="AU158" s="143" t="s">
        <v>83</v>
      </c>
      <c r="AY158" s="18" t="s">
        <v>146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81</v>
      </c>
      <c r="BK158" s="144">
        <f>ROUND(I158*H158,2)</f>
        <v>0</v>
      </c>
      <c r="BL158" s="18" t="s">
        <v>153</v>
      </c>
      <c r="BM158" s="143" t="s">
        <v>1018</v>
      </c>
    </row>
    <row r="159" spans="2:65" s="1" customFormat="1" ht="19.5">
      <c r="B159" s="33"/>
      <c r="D159" s="150" t="s">
        <v>195</v>
      </c>
      <c r="F159" s="170" t="s">
        <v>1835</v>
      </c>
      <c r="I159" s="147"/>
      <c r="L159" s="33"/>
      <c r="M159" s="148"/>
      <c r="T159" s="54"/>
      <c r="AT159" s="18" t="s">
        <v>195</v>
      </c>
      <c r="AU159" s="18" t="s">
        <v>83</v>
      </c>
    </row>
    <row r="160" spans="2:65" s="1" customFormat="1" ht="16.5" customHeight="1">
      <c r="B160" s="33"/>
      <c r="C160" s="132" t="s">
        <v>456</v>
      </c>
      <c r="D160" s="132" t="s">
        <v>148</v>
      </c>
      <c r="E160" s="133" t="s">
        <v>1836</v>
      </c>
      <c r="F160" s="134" t="s">
        <v>1837</v>
      </c>
      <c r="G160" s="135" t="s">
        <v>1427</v>
      </c>
      <c r="H160" s="136">
        <v>1</v>
      </c>
      <c r="I160" s="137"/>
      <c r="J160" s="138">
        <f>ROUND(I160*H160,2)</f>
        <v>0</v>
      </c>
      <c r="K160" s="134" t="s">
        <v>19</v>
      </c>
      <c r="L160" s="33"/>
      <c r="M160" s="139" t="s">
        <v>19</v>
      </c>
      <c r="N160" s="140" t="s">
        <v>45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153</v>
      </c>
      <c r="AT160" s="143" t="s">
        <v>148</v>
      </c>
      <c r="AU160" s="143" t="s">
        <v>83</v>
      </c>
      <c r="AY160" s="18" t="s">
        <v>146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81</v>
      </c>
      <c r="BK160" s="144">
        <f>ROUND(I160*H160,2)</f>
        <v>0</v>
      </c>
      <c r="BL160" s="18" t="s">
        <v>153</v>
      </c>
      <c r="BM160" s="143" t="s">
        <v>1029</v>
      </c>
    </row>
    <row r="161" spans="2:65" s="1" customFormat="1" ht="29.25">
      <c r="B161" s="33"/>
      <c r="D161" s="150" t="s">
        <v>195</v>
      </c>
      <c r="F161" s="170" t="s">
        <v>1838</v>
      </c>
      <c r="I161" s="147"/>
      <c r="L161" s="33"/>
      <c r="M161" s="148"/>
      <c r="T161" s="54"/>
      <c r="AT161" s="18" t="s">
        <v>195</v>
      </c>
      <c r="AU161" s="18" t="s">
        <v>83</v>
      </c>
    </row>
    <row r="162" spans="2:65" s="11" customFormat="1" ht="25.9" customHeight="1">
      <c r="B162" s="120"/>
      <c r="D162" s="121" t="s">
        <v>73</v>
      </c>
      <c r="E162" s="122" t="s">
        <v>1839</v>
      </c>
      <c r="F162" s="122" t="s">
        <v>1840</v>
      </c>
      <c r="I162" s="123"/>
      <c r="J162" s="124">
        <f>BK162</f>
        <v>0</v>
      </c>
      <c r="L162" s="120"/>
      <c r="M162" s="125"/>
      <c r="P162" s="126">
        <f>SUM(P163:P192)</f>
        <v>0</v>
      </c>
      <c r="R162" s="126">
        <f>SUM(R163:R192)</f>
        <v>0</v>
      </c>
      <c r="T162" s="127">
        <f>SUM(T163:T192)</f>
        <v>0</v>
      </c>
      <c r="AR162" s="121" t="s">
        <v>81</v>
      </c>
      <c r="AT162" s="128" t="s">
        <v>73</v>
      </c>
      <c r="AU162" s="128" t="s">
        <v>74</v>
      </c>
      <c r="AY162" s="121" t="s">
        <v>146</v>
      </c>
      <c r="BK162" s="129">
        <f>SUM(BK163:BK192)</f>
        <v>0</v>
      </c>
    </row>
    <row r="163" spans="2:65" s="1" customFormat="1" ht="24.2" customHeight="1">
      <c r="B163" s="33"/>
      <c r="C163" s="132" t="s">
        <v>464</v>
      </c>
      <c r="D163" s="132" t="s">
        <v>148</v>
      </c>
      <c r="E163" s="133" t="s">
        <v>1841</v>
      </c>
      <c r="F163" s="134" t="s">
        <v>1842</v>
      </c>
      <c r="G163" s="135" t="s">
        <v>1559</v>
      </c>
      <c r="H163" s="136">
        <v>94</v>
      </c>
      <c r="I163" s="137"/>
      <c r="J163" s="138">
        <f>ROUND(I163*H163,2)</f>
        <v>0</v>
      </c>
      <c r="K163" s="134" t="s">
        <v>19</v>
      </c>
      <c r="L163" s="33"/>
      <c r="M163" s="139" t="s">
        <v>19</v>
      </c>
      <c r="N163" s="140" t="s">
        <v>45</v>
      </c>
      <c r="P163" s="141">
        <f>O163*H163</f>
        <v>0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153</v>
      </c>
      <c r="AT163" s="143" t="s">
        <v>148</v>
      </c>
      <c r="AU163" s="143" t="s">
        <v>81</v>
      </c>
      <c r="AY163" s="18" t="s">
        <v>146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81</v>
      </c>
      <c r="BK163" s="144">
        <f>ROUND(I163*H163,2)</f>
        <v>0</v>
      </c>
      <c r="BL163" s="18" t="s">
        <v>153</v>
      </c>
      <c r="BM163" s="143" t="s">
        <v>1038</v>
      </c>
    </row>
    <row r="164" spans="2:65" s="1" customFormat="1" ht="19.5">
      <c r="B164" s="33"/>
      <c r="D164" s="150" t="s">
        <v>195</v>
      </c>
      <c r="F164" s="170" t="s">
        <v>1843</v>
      </c>
      <c r="I164" s="147"/>
      <c r="L164" s="33"/>
      <c r="M164" s="148"/>
      <c r="T164" s="54"/>
      <c r="AT164" s="18" t="s">
        <v>195</v>
      </c>
      <c r="AU164" s="18" t="s">
        <v>81</v>
      </c>
    </row>
    <row r="165" spans="2:65" s="1" customFormat="1" ht="24.2" customHeight="1">
      <c r="B165" s="33"/>
      <c r="C165" s="132" t="s">
        <v>470</v>
      </c>
      <c r="D165" s="132" t="s">
        <v>148</v>
      </c>
      <c r="E165" s="133" t="s">
        <v>1844</v>
      </c>
      <c r="F165" s="134" t="s">
        <v>1845</v>
      </c>
      <c r="G165" s="135" t="s">
        <v>1559</v>
      </c>
      <c r="H165" s="136">
        <v>56</v>
      </c>
      <c r="I165" s="137"/>
      <c r="J165" s="138">
        <f>ROUND(I165*H165,2)</f>
        <v>0</v>
      </c>
      <c r="K165" s="134" t="s">
        <v>19</v>
      </c>
      <c r="L165" s="33"/>
      <c r="M165" s="139" t="s">
        <v>19</v>
      </c>
      <c r="N165" s="140" t="s">
        <v>45</v>
      </c>
      <c r="P165" s="141">
        <f>O165*H165</f>
        <v>0</v>
      </c>
      <c r="Q165" s="141">
        <v>0</v>
      </c>
      <c r="R165" s="141">
        <f>Q165*H165</f>
        <v>0</v>
      </c>
      <c r="S165" s="141">
        <v>0</v>
      </c>
      <c r="T165" s="142">
        <f>S165*H165</f>
        <v>0</v>
      </c>
      <c r="AR165" s="143" t="s">
        <v>153</v>
      </c>
      <c r="AT165" s="143" t="s">
        <v>148</v>
      </c>
      <c r="AU165" s="143" t="s">
        <v>81</v>
      </c>
      <c r="AY165" s="18" t="s">
        <v>146</v>
      </c>
      <c r="BE165" s="144">
        <f>IF(N165="základní",J165,0)</f>
        <v>0</v>
      </c>
      <c r="BF165" s="144">
        <f>IF(N165="snížená",J165,0)</f>
        <v>0</v>
      </c>
      <c r="BG165" s="144">
        <f>IF(N165="zákl. přenesená",J165,0)</f>
        <v>0</v>
      </c>
      <c r="BH165" s="144">
        <f>IF(N165="sníž. přenesená",J165,0)</f>
        <v>0</v>
      </c>
      <c r="BI165" s="144">
        <f>IF(N165="nulová",J165,0)</f>
        <v>0</v>
      </c>
      <c r="BJ165" s="18" t="s">
        <v>81</v>
      </c>
      <c r="BK165" s="144">
        <f>ROUND(I165*H165,2)</f>
        <v>0</v>
      </c>
      <c r="BL165" s="18" t="s">
        <v>153</v>
      </c>
      <c r="BM165" s="143" t="s">
        <v>1047</v>
      </c>
    </row>
    <row r="166" spans="2:65" s="1" customFormat="1" ht="19.5">
      <c r="B166" s="33"/>
      <c r="D166" s="150" t="s">
        <v>195</v>
      </c>
      <c r="F166" s="170" t="s">
        <v>1843</v>
      </c>
      <c r="I166" s="147"/>
      <c r="L166" s="33"/>
      <c r="M166" s="148"/>
      <c r="T166" s="54"/>
      <c r="AT166" s="18" t="s">
        <v>195</v>
      </c>
      <c r="AU166" s="18" t="s">
        <v>81</v>
      </c>
    </row>
    <row r="167" spans="2:65" s="1" customFormat="1" ht="24.2" customHeight="1">
      <c r="B167" s="33"/>
      <c r="C167" s="132" t="s">
        <v>475</v>
      </c>
      <c r="D167" s="132" t="s">
        <v>148</v>
      </c>
      <c r="E167" s="133" t="s">
        <v>1846</v>
      </c>
      <c r="F167" s="134" t="s">
        <v>1847</v>
      </c>
      <c r="G167" s="135" t="s">
        <v>1559</v>
      </c>
      <c r="H167" s="136">
        <v>48</v>
      </c>
      <c r="I167" s="137"/>
      <c r="J167" s="138">
        <f>ROUND(I167*H167,2)</f>
        <v>0</v>
      </c>
      <c r="K167" s="134" t="s">
        <v>19</v>
      </c>
      <c r="L167" s="33"/>
      <c r="M167" s="139" t="s">
        <v>19</v>
      </c>
      <c r="N167" s="140" t="s">
        <v>45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153</v>
      </c>
      <c r="AT167" s="143" t="s">
        <v>148</v>
      </c>
      <c r="AU167" s="143" t="s">
        <v>81</v>
      </c>
      <c r="AY167" s="18" t="s">
        <v>146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81</v>
      </c>
      <c r="BK167" s="144">
        <f>ROUND(I167*H167,2)</f>
        <v>0</v>
      </c>
      <c r="BL167" s="18" t="s">
        <v>153</v>
      </c>
      <c r="BM167" s="143" t="s">
        <v>1056</v>
      </c>
    </row>
    <row r="168" spans="2:65" s="1" customFormat="1" ht="19.5">
      <c r="B168" s="33"/>
      <c r="D168" s="150" t="s">
        <v>195</v>
      </c>
      <c r="F168" s="170" t="s">
        <v>1843</v>
      </c>
      <c r="I168" s="147"/>
      <c r="L168" s="33"/>
      <c r="M168" s="148"/>
      <c r="T168" s="54"/>
      <c r="AT168" s="18" t="s">
        <v>195</v>
      </c>
      <c r="AU168" s="18" t="s">
        <v>81</v>
      </c>
    </row>
    <row r="169" spans="2:65" s="1" customFormat="1" ht="24.2" customHeight="1">
      <c r="B169" s="33"/>
      <c r="C169" s="132" t="s">
        <v>482</v>
      </c>
      <c r="D169" s="132" t="s">
        <v>148</v>
      </c>
      <c r="E169" s="133" t="s">
        <v>1848</v>
      </c>
      <c r="F169" s="134" t="s">
        <v>1849</v>
      </c>
      <c r="G169" s="135" t="s">
        <v>1559</v>
      </c>
      <c r="H169" s="136">
        <v>30</v>
      </c>
      <c r="I169" s="137"/>
      <c r="J169" s="138">
        <f>ROUND(I169*H169,2)</f>
        <v>0</v>
      </c>
      <c r="K169" s="134" t="s">
        <v>19</v>
      </c>
      <c r="L169" s="33"/>
      <c r="M169" s="139" t="s">
        <v>19</v>
      </c>
      <c r="N169" s="140" t="s">
        <v>45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153</v>
      </c>
      <c r="AT169" s="143" t="s">
        <v>148</v>
      </c>
      <c r="AU169" s="143" t="s">
        <v>81</v>
      </c>
      <c r="AY169" s="18" t="s">
        <v>146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81</v>
      </c>
      <c r="BK169" s="144">
        <f>ROUND(I169*H169,2)</f>
        <v>0</v>
      </c>
      <c r="BL169" s="18" t="s">
        <v>153</v>
      </c>
      <c r="BM169" s="143" t="s">
        <v>1065</v>
      </c>
    </row>
    <row r="170" spans="2:65" s="1" customFormat="1" ht="19.5">
      <c r="B170" s="33"/>
      <c r="D170" s="150" t="s">
        <v>195</v>
      </c>
      <c r="F170" s="170" t="s">
        <v>1843</v>
      </c>
      <c r="I170" s="147"/>
      <c r="L170" s="33"/>
      <c r="M170" s="148"/>
      <c r="T170" s="54"/>
      <c r="AT170" s="18" t="s">
        <v>195</v>
      </c>
      <c r="AU170" s="18" t="s">
        <v>81</v>
      </c>
    </row>
    <row r="171" spans="2:65" s="1" customFormat="1" ht="24.2" customHeight="1">
      <c r="B171" s="33"/>
      <c r="C171" s="132" t="s">
        <v>512</v>
      </c>
      <c r="D171" s="132" t="s">
        <v>148</v>
      </c>
      <c r="E171" s="133" t="s">
        <v>1850</v>
      </c>
      <c r="F171" s="134" t="s">
        <v>1851</v>
      </c>
      <c r="G171" s="135" t="s">
        <v>1559</v>
      </c>
      <c r="H171" s="136">
        <v>25</v>
      </c>
      <c r="I171" s="137"/>
      <c r="J171" s="138">
        <f>ROUND(I171*H171,2)</f>
        <v>0</v>
      </c>
      <c r="K171" s="134" t="s">
        <v>19</v>
      </c>
      <c r="L171" s="33"/>
      <c r="M171" s="139" t="s">
        <v>19</v>
      </c>
      <c r="N171" s="140" t="s">
        <v>45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153</v>
      </c>
      <c r="AT171" s="143" t="s">
        <v>148</v>
      </c>
      <c r="AU171" s="143" t="s">
        <v>81</v>
      </c>
      <c r="AY171" s="18" t="s">
        <v>146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81</v>
      </c>
      <c r="BK171" s="144">
        <f>ROUND(I171*H171,2)</f>
        <v>0</v>
      </c>
      <c r="BL171" s="18" t="s">
        <v>153</v>
      </c>
      <c r="BM171" s="143" t="s">
        <v>1074</v>
      </c>
    </row>
    <row r="172" spans="2:65" s="1" customFormat="1" ht="19.5">
      <c r="B172" s="33"/>
      <c r="D172" s="150" t="s">
        <v>195</v>
      </c>
      <c r="F172" s="170" t="s">
        <v>1843</v>
      </c>
      <c r="I172" s="147"/>
      <c r="L172" s="33"/>
      <c r="M172" s="148"/>
      <c r="T172" s="54"/>
      <c r="AT172" s="18" t="s">
        <v>195</v>
      </c>
      <c r="AU172" s="18" t="s">
        <v>81</v>
      </c>
    </row>
    <row r="173" spans="2:65" s="1" customFormat="1" ht="24.2" customHeight="1">
      <c r="B173" s="33"/>
      <c r="C173" s="132" t="s">
        <v>520</v>
      </c>
      <c r="D173" s="132" t="s">
        <v>148</v>
      </c>
      <c r="E173" s="133" t="s">
        <v>1852</v>
      </c>
      <c r="F173" s="134" t="s">
        <v>1853</v>
      </c>
      <c r="G173" s="135" t="s">
        <v>1559</v>
      </c>
      <c r="H173" s="136">
        <v>8</v>
      </c>
      <c r="I173" s="137"/>
      <c r="J173" s="138">
        <f>ROUND(I173*H173,2)</f>
        <v>0</v>
      </c>
      <c r="K173" s="134" t="s">
        <v>19</v>
      </c>
      <c r="L173" s="33"/>
      <c r="M173" s="139" t="s">
        <v>19</v>
      </c>
      <c r="N173" s="140" t="s">
        <v>45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153</v>
      </c>
      <c r="AT173" s="143" t="s">
        <v>148</v>
      </c>
      <c r="AU173" s="143" t="s">
        <v>81</v>
      </c>
      <c r="AY173" s="18" t="s">
        <v>146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81</v>
      </c>
      <c r="BK173" s="144">
        <f>ROUND(I173*H173,2)</f>
        <v>0</v>
      </c>
      <c r="BL173" s="18" t="s">
        <v>153</v>
      </c>
      <c r="BM173" s="143" t="s">
        <v>1084</v>
      </c>
    </row>
    <row r="174" spans="2:65" s="1" customFormat="1" ht="24.2" customHeight="1">
      <c r="B174" s="33"/>
      <c r="C174" s="132" t="s">
        <v>530</v>
      </c>
      <c r="D174" s="132" t="s">
        <v>148</v>
      </c>
      <c r="E174" s="133" t="s">
        <v>1854</v>
      </c>
      <c r="F174" s="134" t="s">
        <v>1855</v>
      </c>
      <c r="G174" s="135" t="s">
        <v>1559</v>
      </c>
      <c r="H174" s="136">
        <v>94</v>
      </c>
      <c r="I174" s="137"/>
      <c r="J174" s="138">
        <f>ROUND(I174*H174,2)</f>
        <v>0</v>
      </c>
      <c r="K174" s="134" t="s">
        <v>19</v>
      </c>
      <c r="L174" s="33"/>
      <c r="M174" s="139" t="s">
        <v>19</v>
      </c>
      <c r="N174" s="140" t="s">
        <v>45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153</v>
      </c>
      <c r="AT174" s="143" t="s">
        <v>148</v>
      </c>
      <c r="AU174" s="143" t="s">
        <v>81</v>
      </c>
      <c r="AY174" s="18" t="s">
        <v>146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81</v>
      </c>
      <c r="BK174" s="144">
        <f>ROUND(I174*H174,2)</f>
        <v>0</v>
      </c>
      <c r="BL174" s="18" t="s">
        <v>153</v>
      </c>
      <c r="BM174" s="143" t="s">
        <v>1095</v>
      </c>
    </row>
    <row r="175" spans="2:65" s="1" customFormat="1" ht="19.5">
      <c r="B175" s="33"/>
      <c r="D175" s="150" t="s">
        <v>195</v>
      </c>
      <c r="F175" s="170" t="s">
        <v>1843</v>
      </c>
      <c r="I175" s="147"/>
      <c r="L175" s="33"/>
      <c r="M175" s="148"/>
      <c r="T175" s="54"/>
      <c r="AT175" s="18" t="s">
        <v>195</v>
      </c>
      <c r="AU175" s="18" t="s">
        <v>81</v>
      </c>
    </row>
    <row r="176" spans="2:65" s="1" customFormat="1" ht="24.2" customHeight="1">
      <c r="B176" s="33"/>
      <c r="C176" s="132" t="s">
        <v>568</v>
      </c>
      <c r="D176" s="132" t="s">
        <v>148</v>
      </c>
      <c r="E176" s="133" t="s">
        <v>1856</v>
      </c>
      <c r="F176" s="134" t="s">
        <v>1857</v>
      </c>
      <c r="G176" s="135" t="s">
        <v>1559</v>
      </c>
      <c r="H176" s="136">
        <v>56</v>
      </c>
      <c r="I176" s="137"/>
      <c r="J176" s="138">
        <f>ROUND(I176*H176,2)</f>
        <v>0</v>
      </c>
      <c r="K176" s="134" t="s">
        <v>19</v>
      </c>
      <c r="L176" s="33"/>
      <c r="M176" s="139" t="s">
        <v>19</v>
      </c>
      <c r="N176" s="140" t="s">
        <v>45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153</v>
      </c>
      <c r="AT176" s="143" t="s">
        <v>148</v>
      </c>
      <c r="AU176" s="143" t="s">
        <v>81</v>
      </c>
      <c r="AY176" s="18" t="s">
        <v>146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81</v>
      </c>
      <c r="BK176" s="144">
        <f>ROUND(I176*H176,2)</f>
        <v>0</v>
      </c>
      <c r="BL176" s="18" t="s">
        <v>153</v>
      </c>
      <c r="BM176" s="143" t="s">
        <v>1105</v>
      </c>
    </row>
    <row r="177" spans="2:65" s="1" customFormat="1" ht="19.5">
      <c r="B177" s="33"/>
      <c r="D177" s="150" t="s">
        <v>195</v>
      </c>
      <c r="F177" s="170" t="s">
        <v>1843</v>
      </c>
      <c r="I177" s="147"/>
      <c r="L177" s="33"/>
      <c r="M177" s="148"/>
      <c r="T177" s="54"/>
      <c r="AT177" s="18" t="s">
        <v>195</v>
      </c>
      <c r="AU177" s="18" t="s">
        <v>81</v>
      </c>
    </row>
    <row r="178" spans="2:65" s="1" customFormat="1" ht="24.2" customHeight="1">
      <c r="B178" s="33"/>
      <c r="C178" s="132" t="s">
        <v>489</v>
      </c>
      <c r="D178" s="132" t="s">
        <v>148</v>
      </c>
      <c r="E178" s="133" t="s">
        <v>1858</v>
      </c>
      <c r="F178" s="134" t="s">
        <v>1859</v>
      </c>
      <c r="G178" s="135" t="s">
        <v>1559</v>
      </c>
      <c r="H178" s="136">
        <v>48</v>
      </c>
      <c r="I178" s="137"/>
      <c r="J178" s="138">
        <f>ROUND(I178*H178,2)</f>
        <v>0</v>
      </c>
      <c r="K178" s="134" t="s">
        <v>19</v>
      </c>
      <c r="L178" s="33"/>
      <c r="M178" s="139" t="s">
        <v>19</v>
      </c>
      <c r="N178" s="140" t="s">
        <v>45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153</v>
      </c>
      <c r="AT178" s="143" t="s">
        <v>148</v>
      </c>
      <c r="AU178" s="143" t="s">
        <v>81</v>
      </c>
      <c r="AY178" s="18" t="s">
        <v>146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81</v>
      </c>
      <c r="BK178" s="144">
        <f>ROUND(I178*H178,2)</f>
        <v>0</v>
      </c>
      <c r="BL178" s="18" t="s">
        <v>153</v>
      </c>
      <c r="BM178" s="143" t="s">
        <v>1115</v>
      </c>
    </row>
    <row r="179" spans="2:65" s="1" customFormat="1" ht="19.5">
      <c r="B179" s="33"/>
      <c r="D179" s="150" t="s">
        <v>195</v>
      </c>
      <c r="F179" s="170" t="s">
        <v>1843</v>
      </c>
      <c r="I179" s="147"/>
      <c r="L179" s="33"/>
      <c r="M179" s="148"/>
      <c r="T179" s="54"/>
      <c r="AT179" s="18" t="s">
        <v>195</v>
      </c>
      <c r="AU179" s="18" t="s">
        <v>81</v>
      </c>
    </row>
    <row r="180" spans="2:65" s="1" customFormat="1" ht="24.2" customHeight="1">
      <c r="B180" s="33"/>
      <c r="C180" s="132" t="s">
        <v>892</v>
      </c>
      <c r="D180" s="132" t="s">
        <v>148</v>
      </c>
      <c r="E180" s="133" t="s">
        <v>1860</v>
      </c>
      <c r="F180" s="134" t="s">
        <v>1861</v>
      </c>
      <c r="G180" s="135" t="s">
        <v>1559</v>
      </c>
      <c r="H180" s="136">
        <v>30</v>
      </c>
      <c r="I180" s="137"/>
      <c r="J180" s="138">
        <f>ROUND(I180*H180,2)</f>
        <v>0</v>
      </c>
      <c r="K180" s="134" t="s">
        <v>19</v>
      </c>
      <c r="L180" s="33"/>
      <c r="M180" s="139" t="s">
        <v>19</v>
      </c>
      <c r="N180" s="140" t="s">
        <v>45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153</v>
      </c>
      <c r="AT180" s="143" t="s">
        <v>148</v>
      </c>
      <c r="AU180" s="143" t="s">
        <v>81</v>
      </c>
      <c r="AY180" s="18" t="s">
        <v>146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81</v>
      </c>
      <c r="BK180" s="144">
        <f>ROUND(I180*H180,2)</f>
        <v>0</v>
      </c>
      <c r="BL180" s="18" t="s">
        <v>153</v>
      </c>
      <c r="BM180" s="143" t="s">
        <v>1126</v>
      </c>
    </row>
    <row r="181" spans="2:65" s="1" customFormat="1" ht="19.5">
      <c r="B181" s="33"/>
      <c r="D181" s="150" t="s">
        <v>195</v>
      </c>
      <c r="F181" s="170" t="s">
        <v>1843</v>
      </c>
      <c r="I181" s="147"/>
      <c r="L181" s="33"/>
      <c r="M181" s="148"/>
      <c r="T181" s="54"/>
      <c r="AT181" s="18" t="s">
        <v>195</v>
      </c>
      <c r="AU181" s="18" t="s">
        <v>81</v>
      </c>
    </row>
    <row r="182" spans="2:65" s="1" customFormat="1" ht="24.2" customHeight="1">
      <c r="B182" s="33"/>
      <c r="C182" s="132" t="s">
        <v>504</v>
      </c>
      <c r="D182" s="132" t="s">
        <v>148</v>
      </c>
      <c r="E182" s="133" t="s">
        <v>1862</v>
      </c>
      <c r="F182" s="134" t="s">
        <v>1863</v>
      </c>
      <c r="G182" s="135" t="s">
        <v>1559</v>
      </c>
      <c r="H182" s="136">
        <v>25</v>
      </c>
      <c r="I182" s="137"/>
      <c r="J182" s="138">
        <f>ROUND(I182*H182,2)</f>
        <v>0</v>
      </c>
      <c r="K182" s="134" t="s">
        <v>19</v>
      </c>
      <c r="L182" s="33"/>
      <c r="M182" s="139" t="s">
        <v>19</v>
      </c>
      <c r="N182" s="140" t="s">
        <v>45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153</v>
      </c>
      <c r="AT182" s="143" t="s">
        <v>148</v>
      </c>
      <c r="AU182" s="143" t="s">
        <v>81</v>
      </c>
      <c r="AY182" s="18" t="s">
        <v>146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81</v>
      </c>
      <c r="BK182" s="144">
        <f>ROUND(I182*H182,2)</f>
        <v>0</v>
      </c>
      <c r="BL182" s="18" t="s">
        <v>153</v>
      </c>
      <c r="BM182" s="143" t="s">
        <v>1136</v>
      </c>
    </row>
    <row r="183" spans="2:65" s="1" customFormat="1" ht="19.5">
      <c r="B183" s="33"/>
      <c r="D183" s="150" t="s">
        <v>195</v>
      </c>
      <c r="F183" s="170" t="s">
        <v>1843</v>
      </c>
      <c r="I183" s="147"/>
      <c r="L183" s="33"/>
      <c r="M183" s="148"/>
      <c r="T183" s="54"/>
      <c r="AT183" s="18" t="s">
        <v>195</v>
      </c>
      <c r="AU183" s="18" t="s">
        <v>81</v>
      </c>
    </row>
    <row r="184" spans="2:65" s="1" customFormat="1" ht="24.2" customHeight="1">
      <c r="B184" s="33"/>
      <c r="C184" s="132" t="s">
        <v>340</v>
      </c>
      <c r="D184" s="132" t="s">
        <v>148</v>
      </c>
      <c r="E184" s="133" t="s">
        <v>1864</v>
      </c>
      <c r="F184" s="134" t="s">
        <v>1865</v>
      </c>
      <c r="G184" s="135" t="s">
        <v>1559</v>
      </c>
      <c r="H184" s="136">
        <v>8</v>
      </c>
      <c r="I184" s="137"/>
      <c r="J184" s="138">
        <f>ROUND(I184*H184,2)</f>
        <v>0</v>
      </c>
      <c r="K184" s="134" t="s">
        <v>19</v>
      </c>
      <c r="L184" s="33"/>
      <c r="M184" s="139" t="s">
        <v>19</v>
      </c>
      <c r="N184" s="140" t="s">
        <v>45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153</v>
      </c>
      <c r="AT184" s="143" t="s">
        <v>148</v>
      </c>
      <c r="AU184" s="143" t="s">
        <v>81</v>
      </c>
      <c r="AY184" s="18" t="s">
        <v>146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81</v>
      </c>
      <c r="BK184" s="144">
        <f>ROUND(I184*H184,2)</f>
        <v>0</v>
      </c>
      <c r="BL184" s="18" t="s">
        <v>153</v>
      </c>
      <c r="BM184" s="143" t="s">
        <v>1148</v>
      </c>
    </row>
    <row r="185" spans="2:65" s="1" customFormat="1" ht="16.5" customHeight="1">
      <c r="B185" s="33"/>
      <c r="C185" s="132" t="s">
        <v>347</v>
      </c>
      <c r="D185" s="132" t="s">
        <v>148</v>
      </c>
      <c r="E185" s="133" t="s">
        <v>1866</v>
      </c>
      <c r="F185" s="134" t="s">
        <v>1867</v>
      </c>
      <c r="G185" s="135" t="s">
        <v>1427</v>
      </c>
      <c r="H185" s="136">
        <v>1</v>
      </c>
      <c r="I185" s="137"/>
      <c r="J185" s="138">
        <f>ROUND(I185*H185,2)</f>
        <v>0</v>
      </c>
      <c r="K185" s="134" t="s">
        <v>19</v>
      </c>
      <c r="L185" s="33"/>
      <c r="M185" s="139" t="s">
        <v>19</v>
      </c>
      <c r="N185" s="140" t="s">
        <v>45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153</v>
      </c>
      <c r="AT185" s="143" t="s">
        <v>148</v>
      </c>
      <c r="AU185" s="143" t="s">
        <v>81</v>
      </c>
      <c r="AY185" s="18" t="s">
        <v>146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81</v>
      </c>
      <c r="BK185" s="144">
        <f>ROUND(I185*H185,2)</f>
        <v>0</v>
      </c>
      <c r="BL185" s="18" t="s">
        <v>153</v>
      </c>
      <c r="BM185" s="143" t="s">
        <v>1159</v>
      </c>
    </row>
    <row r="186" spans="2:65" s="1" customFormat="1" ht="16.5" customHeight="1">
      <c r="B186" s="33"/>
      <c r="C186" s="132" t="s">
        <v>177</v>
      </c>
      <c r="D186" s="132" t="s">
        <v>148</v>
      </c>
      <c r="E186" s="133" t="s">
        <v>1868</v>
      </c>
      <c r="F186" s="134" t="s">
        <v>1869</v>
      </c>
      <c r="G186" s="135" t="s">
        <v>1427</v>
      </c>
      <c r="H186" s="136">
        <v>1</v>
      </c>
      <c r="I186" s="137"/>
      <c r="J186" s="138">
        <f>ROUND(I186*H186,2)</f>
        <v>0</v>
      </c>
      <c r="K186" s="134" t="s">
        <v>19</v>
      </c>
      <c r="L186" s="33"/>
      <c r="M186" s="139" t="s">
        <v>19</v>
      </c>
      <c r="N186" s="140" t="s">
        <v>45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153</v>
      </c>
      <c r="AT186" s="143" t="s">
        <v>148</v>
      </c>
      <c r="AU186" s="143" t="s">
        <v>81</v>
      </c>
      <c r="AY186" s="18" t="s">
        <v>146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81</v>
      </c>
      <c r="BK186" s="144">
        <f>ROUND(I186*H186,2)</f>
        <v>0</v>
      </c>
      <c r="BL186" s="18" t="s">
        <v>153</v>
      </c>
      <c r="BM186" s="143" t="s">
        <v>1176</v>
      </c>
    </row>
    <row r="187" spans="2:65" s="1" customFormat="1" ht="24.2" customHeight="1">
      <c r="B187" s="33"/>
      <c r="C187" s="132" t="s">
        <v>378</v>
      </c>
      <c r="D187" s="132" t="s">
        <v>148</v>
      </c>
      <c r="E187" s="133" t="s">
        <v>1870</v>
      </c>
      <c r="F187" s="134" t="s">
        <v>1871</v>
      </c>
      <c r="G187" s="135" t="s">
        <v>1427</v>
      </c>
      <c r="H187" s="136">
        <v>1</v>
      </c>
      <c r="I187" s="137"/>
      <c r="J187" s="138">
        <f>ROUND(I187*H187,2)</f>
        <v>0</v>
      </c>
      <c r="K187" s="134" t="s">
        <v>19</v>
      </c>
      <c r="L187" s="33"/>
      <c r="M187" s="139" t="s">
        <v>19</v>
      </c>
      <c r="N187" s="140" t="s">
        <v>45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153</v>
      </c>
      <c r="AT187" s="143" t="s">
        <v>148</v>
      </c>
      <c r="AU187" s="143" t="s">
        <v>81</v>
      </c>
      <c r="AY187" s="18" t="s">
        <v>146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81</v>
      </c>
      <c r="BK187" s="144">
        <f>ROUND(I187*H187,2)</f>
        <v>0</v>
      </c>
      <c r="BL187" s="18" t="s">
        <v>153</v>
      </c>
      <c r="BM187" s="143" t="s">
        <v>1195</v>
      </c>
    </row>
    <row r="188" spans="2:65" s="1" customFormat="1" ht="19.5">
      <c r="B188" s="33"/>
      <c r="D188" s="150" t="s">
        <v>195</v>
      </c>
      <c r="F188" s="170" t="s">
        <v>1843</v>
      </c>
      <c r="I188" s="147"/>
      <c r="L188" s="33"/>
      <c r="M188" s="148"/>
      <c r="T188" s="54"/>
      <c r="AT188" s="18" t="s">
        <v>195</v>
      </c>
      <c r="AU188" s="18" t="s">
        <v>81</v>
      </c>
    </row>
    <row r="189" spans="2:65" s="1" customFormat="1" ht="24.2" customHeight="1">
      <c r="B189" s="33"/>
      <c r="C189" s="132" t="s">
        <v>917</v>
      </c>
      <c r="D189" s="132" t="s">
        <v>148</v>
      </c>
      <c r="E189" s="133" t="s">
        <v>1872</v>
      </c>
      <c r="F189" s="134" t="s">
        <v>1873</v>
      </c>
      <c r="G189" s="135" t="s">
        <v>1572</v>
      </c>
      <c r="H189" s="136">
        <v>55</v>
      </c>
      <c r="I189" s="137"/>
      <c r="J189" s="138">
        <f>ROUND(I189*H189,2)</f>
        <v>0</v>
      </c>
      <c r="K189" s="134" t="s">
        <v>19</v>
      </c>
      <c r="L189" s="33"/>
      <c r="M189" s="139" t="s">
        <v>19</v>
      </c>
      <c r="N189" s="140" t="s">
        <v>45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153</v>
      </c>
      <c r="AT189" s="143" t="s">
        <v>148</v>
      </c>
      <c r="AU189" s="143" t="s">
        <v>81</v>
      </c>
      <c r="AY189" s="18" t="s">
        <v>146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81</v>
      </c>
      <c r="BK189" s="144">
        <f>ROUND(I189*H189,2)</f>
        <v>0</v>
      </c>
      <c r="BL189" s="18" t="s">
        <v>153</v>
      </c>
      <c r="BM189" s="143" t="s">
        <v>1221</v>
      </c>
    </row>
    <row r="190" spans="2:65" s="1" customFormat="1" ht="19.5">
      <c r="B190" s="33"/>
      <c r="D190" s="150" t="s">
        <v>195</v>
      </c>
      <c r="F190" s="170" t="s">
        <v>1535</v>
      </c>
      <c r="I190" s="147"/>
      <c r="L190" s="33"/>
      <c r="M190" s="148"/>
      <c r="T190" s="54"/>
      <c r="AT190" s="18" t="s">
        <v>195</v>
      </c>
      <c r="AU190" s="18" t="s">
        <v>81</v>
      </c>
    </row>
    <row r="191" spans="2:65" s="1" customFormat="1" ht="16.5" customHeight="1">
      <c r="B191" s="33"/>
      <c r="C191" s="132" t="s">
        <v>926</v>
      </c>
      <c r="D191" s="132" t="s">
        <v>148</v>
      </c>
      <c r="E191" s="133" t="s">
        <v>1874</v>
      </c>
      <c r="F191" s="134" t="s">
        <v>1875</v>
      </c>
      <c r="G191" s="135" t="s">
        <v>1427</v>
      </c>
      <c r="H191" s="136">
        <v>1</v>
      </c>
      <c r="I191" s="137"/>
      <c r="J191" s="138">
        <f>ROUND(I191*H191,2)</f>
        <v>0</v>
      </c>
      <c r="K191" s="134" t="s">
        <v>19</v>
      </c>
      <c r="L191" s="33"/>
      <c r="M191" s="139" t="s">
        <v>19</v>
      </c>
      <c r="N191" s="140" t="s">
        <v>45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153</v>
      </c>
      <c r="AT191" s="143" t="s">
        <v>148</v>
      </c>
      <c r="AU191" s="143" t="s">
        <v>81</v>
      </c>
      <c r="AY191" s="18" t="s">
        <v>146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81</v>
      </c>
      <c r="BK191" s="144">
        <f>ROUND(I191*H191,2)</f>
        <v>0</v>
      </c>
      <c r="BL191" s="18" t="s">
        <v>153</v>
      </c>
      <c r="BM191" s="143" t="s">
        <v>1231</v>
      </c>
    </row>
    <row r="192" spans="2:65" s="1" customFormat="1" ht="29.25">
      <c r="B192" s="33"/>
      <c r="D192" s="150" t="s">
        <v>195</v>
      </c>
      <c r="F192" s="170" t="s">
        <v>1838</v>
      </c>
      <c r="I192" s="147"/>
      <c r="L192" s="33"/>
      <c r="M192" s="148"/>
      <c r="T192" s="54"/>
      <c r="AT192" s="18" t="s">
        <v>195</v>
      </c>
      <c r="AU192" s="18" t="s">
        <v>81</v>
      </c>
    </row>
    <row r="193" spans="2:65" s="11" customFormat="1" ht="25.9" customHeight="1">
      <c r="B193" s="120"/>
      <c r="D193" s="121" t="s">
        <v>73</v>
      </c>
      <c r="E193" s="122" t="s">
        <v>1876</v>
      </c>
      <c r="F193" s="122" t="s">
        <v>1877</v>
      </c>
      <c r="I193" s="123"/>
      <c r="J193" s="124">
        <f>BK193</f>
        <v>0</v>
      </c>
      <c r="L193" s="120"/>
      <c r="M193" s="125"/>
      <c r="P193" s="126">
        <f>P194</f>
        <v>0</v>
      </c>
      <c r="R193" s="126">
        <f>R194</f>
        <v>0</v>
      </c>
      <c r="T193" s="127">
        <f>T194</f>
        <v>0</v>
      </c>
      <c r="AR193" s="121" t="s">
        <v>81</v>
      </c>
      <c r="AT193" s="128" t="s">
        <v>73</v>
      </c>
      <c r="AU193" s="128" t="s">
        <v>74</v>
      </c>
      <c r="AY193" s="121" t="s">
        <v>146</v>
      </c>
      <c r="BK193" s="129">
        <f>BK194</f>
        <v>0</v>
      </c>
    </row>
    <row r="194" spans="2:65" s="11" customFormat="1" ht="22.9" customHeight="1">
      <c r="B194" s="120"/>
      <c r="D194" s="121" t="s">
        <v>73</v>
      </c>
      <c r="E194" s="130" t="s">
        <v>1878</v>
      </c>
      <c r="F194" s="130" t="s">
        <v>1879</v>
      </c>
      <c r="I194" s="123"/>
      <c r="J194" s="131">
        <f>BK194</f>
        <v>0</v>
      </c>
      <c r="L194" s="120"/>
      <c r="M194" s="125"/>
      <c r="P194" s="126">
        <f>SUM(P195:P216)</f>
        <v>0</v>
      </c>
      <c r="R194" s="126">
        <f>SUM(R195:R216)</f>
        <v>0</v>
      </c>
      <c r="T194" s="127">
        <f>SUM(T195:T216)</f>
        <v>0</v>
      </c>
      <c r="AR194" s="121" t="s">
        <v>81</v>
      </c>
      <c r="AT194" s="128" t="s">
        <v>73</v>
      </c>
      <c r="AU194" s="128" t="s">
        <v>81</v>
      </c>
      <c r="AY194" s="121" t="s">
        <v>146</v>
      </c>
      <c r="BK194" s="129">
        <f>SUM(BK195:BK216)</f>
        <v>0</v>
      </c>
    </row>
    <row r="195" spans="2:65" s="1" customFormat="1" ht="21.75" customHeight="1">
      <c r="B195" s="33"/>
      <c r="C195" s="132" t="s">
        <v>930</v>
      </c>
      <c r="D195" s="132" t="s">
        <v>148</v>
      </c>
      <c r="E195" s="133" t="s">
        <v>1880</v>
      </c>
      <c r="F195" s="134" t="s">
        <v>1881</v>
      </c>
      <c r="G195" s="135" t="s">
        <v>1427</v>
      </c>
      <c r="H195" s="136">
        <v>2</v>
      </c>
      <c r="I195" s="137"/>
      <c r="J195" s="138">
        <f>ROUND(I195*H195,2)</f>
        <v>0</v>
      </c>
      <c r="K195" s="134" t="s">
        <v>19</v>
      </c>
      <c r="L195" s="33"/>
      <c r="M195" s="139" t="s">
        <v>19</v>
      </c>
      <c r="N195" s="140" t="s">
        <v>45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153</v>
      </c>
      <c r="AT195" s="143" t="s">
        <v>148</v>
      </c>
      <c r="AU195" s="143" t="s">
        <v>83</v>
      </c>
      <c r="AY195" s="18" t="s">
        <v>146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81</v>
      </c>
      <c r="BK195" s="144">
        <f>ROUND(I195*H195,2)</f>
        <v>0</v>
      </c>
      <c r="BL195" s="18" t="s">
        <v>153</v>
      </c>
      <c r="BM195" s="143" t="s">
        <v>1243</v>
      </c>
    </row>
    <row r="196" spans="2:65" s="1" customFormat="1" ht="19.5">
      <c r="B196" s="33"/>
      <c r="D196" s="150" t="s">
        <v>195</v>
      </c>
      <c r="F196" s="170" t="s">
        <v>1882</v>
      </c>
      <c r="I196" s="147"/>
      <c r="L196" s="33"/>
      <c r="M196" s="148"/>
      <c r="T196" s="54"/>
      <c r="AT196" s="18" t="s">
        <v>195</v>
      </c>
      <c r="AU196" s="18" t="s">
        <v>83</v>
      </c>
    </row>
    <row r="197" spans="2:65" s="1" customFormat="1" ht="21.75" customHeight="1">
      <c r="B197" s="33"/>
      <c r="C197" s="132" t="s">
        <v>938</v>
      </c>
      <c r="D197" s="132" t="s">
        <v>148</v>
      </c>
      <c r="E197" s="133" t="s">
        <v>1883</v>
      </c>
      <c r="F197" s="134" t="s">
        <v>1884</v>
      </c>
      <c r="G197" s="135" t="s">
        <v>1427</v>
      </c>
      <c r="H197" s="136">
        <v>2</v>
      </c>
      <c r="I197" s="137"/>
      <c r="J197" s="138">
        <f>ROUND(I197*H197,2)</f>
        <v>0</v>
      </c>
      <c r="K197" s="134" t="s">
        <v>19</v>
      </c>
      <c r="L197" s="33"/>
      <c r="M197" s="139" t="s">
        <v>19</v>
      </c>
      <c r="N197" s="140" t="s">
        <v>45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153</v>
      </c>
      <c r="AT197" s="143" t="s">
        <v>148</v>
      </c>
      <c r="AU197" s="143" t="s">
        <v>83</v>
      </c>
      <c r="AY197" s="18" t="s">
        <v>146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81</v>
      </c>
      <c r="BK197" s="144">
        <f>ROUND(I197*H197,2)</f>
        <v>0</v>
      </c>
      <c r="BL197" s="18" t="s">
        <v>153</v>
      </c>
      <c r="BM197" s="143" t="s">
        <v>1258</v>
      </c>
    </row>
    <row r="198" spans="2:65" s="1" customFormat="1" ht="19.5">
      <c r="B198" s="33"/>
      <c r="D198" s="150" t="s">
        <v>195</v>
      </c>
      <c r="F198" s="170" t="s">
        <v>1882</v>
      </c>
      <c r="I198" s="147"/>
      <c r="L198" s="33"/>
      <c r="M198" s="148"/>
      <c r="T198" s="54"/>
      <c r="AT198" s="18" t="s">
        <v>195</v>
      </c>
      <c r="AU198" s="18" t="s">
        <v>83</v>
      </c>
    </row>
    <row r="199" spans="2:65" s="1" customFormat="1" ht="21.75" customHeight="1">
      <c r="B199" s="33"/>
      <c r="C199" s="132" t="s">
        <v>942</v>
      </c>
      <c r="D199" s="132" t="s">
        <v>148</v>
      </c>
      <c r="E199" s="133" t="s">
        <v>1885</v>
      </c>
      <c r="F199" s="134" t="s">
        <v>1886</v>
      </c>
      <c r="G199" s="135" t="s">
        <v>1427</v>
      </c>
      <c r="H199" s="136">
        <v>2</v>
      </c>
      <c r="I199" s="137"/>
      <c r="J199" s="138">
        <f>ROUND(I199*H199,2)</f>
        <v>0</v>
      </c>
      <c r="K199" s="134" t="s">
        <v>19</v>
      </c>
      <c r="L199" s="33"/>
      <c r="M199" s="139" t="s">
        <v>19</v>
      </c>
      <c r="N199" s="140" t="s">
        <v>45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153</v>
      </c>
      <c r="AT199" s="143" t="s">
        <v>148</v>
      </c>
      <c r="AU199" s="143" t="s">
        <v>83</v>
      </c>
      <c r="AY199" s="18" t="s">
        <v>146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81</v>
      </c>
      <c r="BK199" s="144">
        <f>ROUND(I199*H199,2)</f>
        <v>0</v>
      </c>
      <c r="BL199" s="18" t="s">
        <v>153</v>
      </c>
      <c r="BM199" s="143" t="s">
        <v>1268</v>
      </c>
    </row>
    <row r="200" spans="2:65" s="1" customFormat="1" ht="19.5">
      <c r="B200" s="33"/>
      <c r="D200" s="150" t="s">
        <v>195</v>
      </c>
      <c r="F200" s="170" t="s">
        <v>1843</v>
      </c>
      <c r="I200" s="147"/>
      <c r="L200" s="33"/>
      <c r="M200" s="148"/>
      <c r="T200" s="54"/>
      <c r="AT200" s="18" t="s">
        <v>195</v>
      </c>
      <c r="AU200" s="18" t="s">
        <v>83</v>
      </c>
    </row>
    <row r="201" spans="2:65" s="1" customFormat="1" ht="24.2" customHeight="1">
      <c r="B201" s="33"/>
      <c r="C201" s="132" t="s">
        <v>950</v>
      </c>
      <c r="D201" s="132" t="s">
        <v>148</v>
      </c>
      <c r="E201" s="133" t="s">
        <v>1887</v>
      </c>
      <c r="F201" s="134" t="s">
        <v>1888</v>
      </c>
      <c r="G201" s="135" t="s">
        <v>1427</v>
      </c>
      <c r="H201" s="136">
        <v>1</v>
      </c>
      <c r="I201" s="137"/>
      <c r="J201" s="138">
        <f>ROUND(I201*H201,2)</f>
        <v>0</v>
      </c>
      <c r="K201" s="134" t="s">
        <v>19</v>
      </c>
      <c r="L201" s="33"/>
      <c r="M201" s="139" t="s">
        <v>19</v>
      </c>
      <c r="N201" s="140" t="s">
        <v>45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153</v>
      </c>
      <c r="AT201" s="143" t="s">
        <v>148</v>
      </c>
      <c r="AU201" s="143" t="s">
        <v>83</v>
      </c>
      <c r="AY201" s="18" t="s">
        <v>146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81</v>
      </c>
      <c r="BK201" s="144">
        <f>ROUND(I201*H201,2)</f>
        <v>0</v>
      </c>
      <c r="BL201" s="18" t="s">
        <v>153</v>
      </c>
      <c r="BM201" s="143" t="s">
        <v>1280</v>
      </c>
    </row>
    <row r="202" spans="2:65" s="1" customFormat="1" ht="19.5">
      <c r="B202" s="33"/>
      <c r="D202" s="150" t="s">
        <v>195</v>
      </c>
      <c r="F202" s="170" t="s">
        <v>1843</v>
      </c>
      <c r="I202" s="147"/>
      <c r="L202" s="33"/>
      <c r="M202" s="148"/>
      <c r="T202" s="54"/>
      <c r="AT202" s="18" t="s">
        <v>195</v>
      </c>
      <c r="AU202" s="18" t="s">
        <v>83</v>
      </c>
    </row>
    <row r="203" spans="2:65" s="1" customFormat="1" ht="24.2" customHeight="1">
      <c r="B203" s="33"/>
      <c r="C203" s="132" t="s">
        <v>954</v>
      </c>
      <c r="D203" s="132" t="s">
        <v>148</v>
      </c>
      <c r="E203" s="133" t="s">
        <v>1889</v>
      </c>
      <c r="F203" s="134" t="s">
        <v>1890</v>
      </c>
      <c r="G203" s="135" t="s">
        <v>1427</v>
      </c>
      <c r="H203" s="136">
        <v>4</v>
      </c>
      <c r="I203" s="137"/>
      <c r="J203" s="138">
        <f>ROUND(I203*H203,2)</f>
        <v>0</v>
      </c>
      <c r="K203" s="134" t="s">
        <v>19</v>
      </c>
      <c r="L203" s="33"/>
      <c r="M203" s="139" t="s">
        <v>19</v>
      </c>
      <c r="N203" s="140" t="s">
        <v>45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153</v>
      </c>
      <c r="AT203" s="143" t="s">
        <v>148</v>
      </c>
      <c r="AU203" s="143" t="s">
        <v>83</v>
      </c>
      <c r="AY203" s="18" t="s">
        <v>146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81</v>
      </c>
      <c r="BK203" s="144">
        <f>ROUND(I203*H203,2)</f>
        <v>0</v>
      </c>
      <c r="BL203" s="18" t="s">
        <v>153</v>
      </c>
      <c r="BM203" s="143" t="s">
        <v>1291</v>
      </c>
    </row>
    <row r="204" spans="2:65" s="1" customFormat="1" ht="19.5">
      <c r="B204" s="33"/>
      <c r="D204" s="150" t="s">
        <v>195</v>
      </c>
      <c r="F204" s="170" t="s">
        <v>1882</v>
      </c>
      <c r="I204" s="147"/>
      <c r="L204" s="33"/>
      <c r="M204" s="148"/>
      <c r="T204" s="54"/>
      <c r="AT204" s="18" t="s">
        <v>195</v>
      </c>
      <c r="AU204" s="18" t="s">
        <v>83</v>
      </c>
    </row>
    <row r="205" spans="2:65" s="1" customFormat="1" ht="24.2" customHeight="1">
      <c r="B205" s="33"/>
      <c r="C205" s="132" t="s">
        <v>962</v>
      </c>
      <c r="D205" s="132" t="s">
        <v>148</v>
      </c>
      <c r="E205" s="133" t="s">
        <v>1891</v>
      </c>
      <c r="F205" s="134" t="s">
        <v>1892</v>
      </c>
      <c r="G205" s="135" t="s">
        <v>1427</v>
      </c>
      <c r="H205" s="136">
        <v>4</v>
      </c>
      <c r="I205" s="137"/>
      <c r="J205" s="138">
        <f>ROUND(I205*H205,2)</f>
        <v>0</v>
      </c>
      <c r="K205" s="134" t="s">
        <v>19</v>
      </c>
      <c r="L205" s="33"/>
      <c r="M205" s="139" t="s">
        <v>19</v>
      </c>
      <c r="N205" s="140" t="s">
        <v>45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153</v>
      </c>
      <c r="AT205" s="143" t="s">
        <v>148</v>
      </c>
      <c r="AU205" s="143" t="s">
        <v>83</v>
      </c>
      <c r="AY205" s="18" t="s">
        <v>146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81</v>
      </c>
      <c r="BK205" s="144">
        <f>ROUND(I205*H205,2)</f>
        <v>0</v>
      </c>
      <c r="BL205" s="18" t="s">
        <v>153</v>
      </c>
      <c r="BM205" s="143" t="s">
        <v>1314</v>
      </c>
    </row>
    <row r="206" spans="2:65" s="1" customFormat="1" ht="19.5">
      <c r="B206" s="33"/>
      <c r="D206" s="150" t="s">
        <v>195</v>
      </c>
      <c r="F206" s="170" t="s">
        <v>1843</v>
      </c>
      <c r="I206" s="147"/>
      <c r="L206" s="33"/>
      <c r="M206" s="148"/>
      <c r="T206" s="54"/>
      <c r="AT206" s="18" t="s">
        <v>195</v>
      </c>
      <c r="AU206" s="18" t="s">
        <v>83</v>
      </c>
    </row>
    <row r="207" spans="2:65" s="1" customFormat="1" ht="24.2" customHeight="1">
      <c r="B207" s="33"/>
      <c r="C207" s="132" t="s">
        <v>966</v>
      </c>
      <c r="D207" s="132" t="s">
        <v>148</v>
      </c>
      <c r="E207" s="133" t="s">
        <v>1893</v>
      </c>
      <c r="F207" s="134" t="s">
        <v>1894</v>
      </c>
      <c r="G207" s="135" t="s">
        <v>1427</v>
      </c>
      <c r="H207" s="136">
        <v>2</v>
      </c>
      <c r="I207" s="137"/>
      <c r="J207" s="138">
        <f>ROUND(I207*H207,2)</f>
        <v>0</v>
      </c>
      <c r="K207" s="134" t="s">
        <v>19</v>
      </c>
      <c r="L207" s="33"/>
      <c r="M207" s="139" t="s">
        <v>19</v>
      </c>
      <c r="N207" s="140" t="s">
        <v>45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153</v>
      </c>
      <c r="AT207" s="143" t="s">
        <v>148</v>
      </c>
      <c r="AU207" s="143" t="s">
        <v>83</v>
      </c>
      <c r="AY207" s="18" t="s">
        <v>146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81</v>
      </c>
      <c r="BK207" s="144">
        <f>ROUND(I207*H207,2)</f>
        <v>0</v>
      </c>
      <c r="BL207" s="18" t="s">
        <v>153</v>
      </c>
      <c r="BM207" s="143" t="s">
        <v>1343</v>
      </c>
    </row>
    <row r="208" spans="2:65" s="1" customFormat="1" ht="19.5">
      <c r="B208" s="33"/>
      <c r="D208" s="150" t="s">
        <v>195</v>
      </c>
      <c r="F208" s="170" t="s">
        <v>1843</v>
      </c>
      <c r="I208" s="147"/>
      <c r="L208" s="33"/>
      <c r="M208" s="148"/>
      <c r="T208" s="54"/>
      <c r="AT208" s="18" t="s">
        <v>195</v>
      </c>
      <c r="AU208" s="18" t="s">
        <v>83</v>
      </c>
    </row>
    <row r="209" spans="2:65" s="1" customFormat="1" ht="24.2" customHeight="1">
      <c r="B209" s="33"/>
      <c r="C209" s="132" t="s">
        <v>973</v>
      </c>
      <c r="D209" s="132" t="s">
        <v>148</v>
      </c>
      <c r="E209" s="133" t="s">
        <v>1895</v>
      </c>
      <c r="F209" s="134" t="s">
        <v>1896</v>
      </c>
      <c r="G209" s="135" t="s">
        <v>1427</v>
      </c>
      <c r="H209" s="136">
        <v>1</v>
      </c>
      <c r="I209" s="137"/>
      <c r="J209" s="138">
        <f>ROUND(I209*H209,2)</f>
        <v>0</v>
      </c>
      <c r="K209" s="134" t="s">
        <v>19</v>
      </c>
      <c r="L209" s="33"/>
      <c r="M209" s="139" t="s">
        <v>19</v>
      </c>
      <c r="N209" s="140" t="s">
        <v>45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153</v>
      </c>
      <c r="AT209" s="143" t="s">
        <v>148</v>
      </c>
      <c r="AU209" s="143" t="s">
        <v>83</v>
      </c>
      <c r="AY209" s="18" t="s">
        <v>146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81</v>
      </c>
      <c r="BK209" s="144">
        <f>ROUND(I209*H209,2)</f>
        <v>0</v>
      </c>
      <c r="BL209" s="18" t="s">
        <v>153</v>
      </c>
      <c r="BM209" s="143" t="s">
        <v>1358</v>
      </c>
    </row>
    <row r="210" spans="2:65" s="1" customFormat="1" ht="19.5">
      <c r="B210" s="33"/>
      <c r="D210" s="150" t="s">
        <v>195</v>
      </c>
      <c r="F210" s="170" t="s">
        <v>1843</v>
      </c>
      <c r="I210" s="147"/>
      <c r="L210" s="33"/>
      <c r="M210" s="148"/>
      <c r="T210" s="54"/>
      <c r="AT210" s="18" t="s">
        <v>195</v>
      </c>
      <c r="AU210" s="18" t="s">
        <v>83</v>
      </c>
    </row>
    <row r="211" spans="2:65" s="1" customFormat="1" ht="16.5" customHeight="1">
      <c r="B211" s="33"/>
      <c r="C211" s="132" t="s">
        <v>980</v>
      </c>
      <c r="D211" s="132" t="s">
        <v>148</v>
      </c>
      <c r="E211" s="133" t="s">
        <v>1897</v>
      </c>
      <c r="F211" s="134" t="s">
        <v>1898</v>
      </c>
      <c r="G211" s="135" t="s">
        <v>1427</v>
      </c>
      <c r="H211" s="136">
        <v>1</v>
      </c>
      <c r="I211" s="137"/>
      <c r="J211" s="138">
        <f>ROUND(I211*H211,2)</f>
        <v>0</v>
      </c>
      <c r="K211" s="134" t="s">
        <v>19</v>
      </c>
      <c r="L211" s="33"/>
      <c r="M211" s="139" t="s">
        <v>19</v>
      </c>
      <c r="N211" s="140" t="s">
        <v>45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153</v>
      </c>
      <c r="AT211" s="143" t="s">
        <v>148</v>
      </c>
      <c r="AU211" s="143" t="s">
        <v>83</v>
      </c>
      <c r="AY211" s="18" t="s">
        <v>146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81</v>
      </c>
      <c r="BK211" s="144">
        <f>ROUND(I211*H211,2)</f>
        <v>0</v>
      </c>
      <c r="BL211" s="18" t="s">
        <v>153</v>
      </c>
      <c r="BM211" s="143" t="s">
        <v>1381</v>
      </c>
    </row>
    <row r="212" spans="2:65" s="1" customFormat="1" ht="19.5">
      <c r="B212" s="33"/>
      <c r="D212" s="150" t="s">
        <v>195</v>
      </c>
      <c r="F212" s="170" t="s">
        <v>1535</v>
      </c>
      <c r="I212" s="147"/>
      <c r="L212" s="33"/>
      <c r="M212" s="148"/>
      <c r="T212" s="54"/>
      <c r="AT212" s="18" t="s">
        <v>195</v>
      </c>
      <c r="AU212" s="18" t="s">
        <v>83</v>
      </c>
    </row>
    <row r="213" spans="2:65" s="1" customFormat="1" ht="24.2" customHeight="1">
      <c r="B213" s="33"/>
      <c r="C213" s="132" t="s">
        <v>986</v>
      </c>
      <c r="D213" s="132" t="s">
        <v>148</v>
      </c>
      <c r="E213" s="133" t="s">
        <v>1899</v>
      </c>
      <c r="F213" s="134" t="s">
        <v>1900</v>
      </c>
      <c r="G213" s="135" t="s">
        <v>1572</v>
      </c>
      <c r="H213" s="136">
        <v>5</v>
      </c>
      <c r="I213" s="137"/>
      <c r="J213" s="138">
        <f>ROUND(I213*H213,2)</f>
        <v>0</v>
      </c>
      <c r="K213" s="134" t="s">
        <v>19</v>
      </c>
      <c r="L213" s="33"/>
      <c r="M213" s="139" t="s">
        <v>19</v>
      </c>
      <c r="N213" s="140" t="s">
        <v>45</v>
      </c>
      <c r="P213" s="141">
        <f>O213*H213</f>
        <v>0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153</v>
      </c>
      <c r="AT213" s="143" t="s">
        <v>148</v>
      </c>
      <c r="AU213" s="143" t="s">
        <v>83</v>
      </c>
      <c r="AY213" s="18" t="s">
        <v>146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8" t="s">
        <v>81</v>
      </c>
      <c r="BK213" s="144">
        <f>ROUND(I213*H213,2)</f>
        <v>0</v>
      </c>
      <c r="BL213" s="18" t="s">
        <v>153</v>
      </c>
      <c r="BM213" s="143" t="s">
        <v>1393</v>
      </c>
    </row>
    <row r="214" spans="2:65" s="1" customFormat="1" ht="19.5">
      <c r="B214" s="33"/>
      <c r="D214" s="150" t="s">
        <v>195</v>
      </c>
      <c r="F214" s="170" t="s">
        <v>1535</v>
      </c>
      <c r="I214" s="147"/>
      <c r="L214" s="33"/>
      <c r="M214" s="148"/>
      <c r="T214" s="54"/>
      <c r="AT214" s="18" t="s">
        <v>195</v>
      </c>
      <c r="AU214" s="18" t="s">
        <v>83</v>
      </c>
    </row>
    <row r="215" spans="2:65" s="1" customFormat="1" ht="16.5" customHeight="1">
      <c r="B215" s="33"/>
      <c r="C215" s="132" t="s">
        <v>993</v>
      </c>
      <c r="D215" s="132" t="s">
        <v>148</v>
      </c>
      <c r="E215" s="133" t="s">
        <v>1901</v>
      </c>
      <c r="F215" s="134" t="s">
        <v>1902</v>
      </c>
      <c r="G215" s="135" t="s">
        <v>1427</v>
      </c>
      <c r="H215" s="136">
        <v>1</v>
      </c>
      <c r="I215" s="137"/>
      <c r="J215" s="138">
        <f>ROUND(I215*H215,2)</f>
        <v>0</v>
      </c>
      <c r="K215" s="134" t="s">
        <v>19</v>
      </c>
      <c r="L215" s="33"/>
      <c r="M215" s="139" t="s">
        <v>19</v>
      </c>
      <c r="N215" s="140" t="s">
        <v>45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153</v>
      </c>
      <c r="AT215" s="143" t="s">
        <v>148</v>
      </c>
      <c r="AU215" s="143" t="s">
        <v>83</v>
      </c>
      <c r="AY215" s="18" t="s">
        <v>146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81</v>
      </c>
      <c r="BK215" s="144">
        <f>ROUND(I215*H215,2)</f>
        <v>0</v>
      </c>
      <c r="BL215" s="18" t="s">
        <v>153</v>
      </c>
      <c r="BM215" s="143" t="s">
        <v>1404</v>
      </c>
    </row>
    <row r="216" spans="2:65" s="1" customFormat="1" ht="29.25">
      <c r="B216" s="33"/>
      <c r="D216" s="150" t="s">
        <v>195</v>
      </c>
      <c r="F216" s="170" t="s">
        <v>1838</v>
      </c>
      <c r="I216" s="147"/>
      <c r="L216" s="33"/>
      <c r="M216" s="148"/>
      <c r="T216" s="54"/>
      <c r="AT216" s="18" t="s">
        <v>195</v>
      </c>
      <c r="AU216" s="18" t="s">
        <v>83</v>
      </c>
    </row>
    <row r="217" spans="2:65" s="11" customFormat="1" ht="25.9" customHeight="1">
      <c r="B217" s="120"/>
      <c r="D217" s="121" t="s">
        <v>73</v>
      </c>
      <c r="E217" s="122" t="s">
        <v>1903</v>
      </c>
      <c r="F217" s="122" t="s">
        <v>1457</v>
      </c>
      <c r="I217" s="123"/>
      <c r="J217" s="124">
        <f>BK217</f>
        <v>0</v>
      </c>
      <c r="L217" s="120"/>
      <c r="M217" s="125"/>
      <c r="P217" s="126">
        <f>P218</f>
        <v>0</v>
      </c>
      <c r="R217" s="126">
        <f>R218</f>
        <v>0</v>
      </c>
      <c r="T217" s="127">
        <f>T218</f>
        <v>0</v>
      </c>
      <c r="AR217" s="121" t="s">
        <v>81</v>
      </c>
      <c r="AT217" s="128" t="s">
        <v>73</v>
      </c>
      <c r="AU217" s="128" t="s">
        <v>74</v>
      </c>
      <c r="AY217" s="121" t="s">
        <v>146</v>
      </c>
      <c r="BK217" s="129">
        <f>BK218</f>
        <v>0</v>
      </c>
    </row>
    <row r="218" spans="2:65" s="11" customFormat="1" ht="22.9" customHeight="1">
      <c r="B218" s="120"/>
      <c r="D218" s="121" t="s">
        <v>73</v>
      </c>
      <c r="E218" s="130" t="s">
        <v>1904</v>
      </c>
      <c r="F218" s="130" t="s">
        <v>1905</v>
      </c>
      <c r="I218" s="123"/>
      <c r="J218" s="131">
        <f>BK218</f>
        <v>0</v>
      </c>
      <c r="L218" s="120"/>
      <c r="M218" s="125"/>
      <c r="P218" s="126">
        <f>SUM(P219:P264)</f>
        <v>0</v>
      </c>
      <c r="R218" s="126">
        <f>SUM(R219:R264)</f>
        <v>0</v>
      </c>
      <c r="T218" s="127">
        <f>SUM(T219:T264)</f>
        <v>0</v>
      </c>
      <c r="AR218" s="121" t="s">
        <v>81</v>
      </c>
      <c r="AT218" s="128" t="s">
        <v>73</v>
      </c>
      <c r="AU218" s="128" t="s">
        <v>81</v>
      </c>
      <c r="AY218" s="121" t="s">
        <v>146</v>
      </c>
      <c r="BK218" s="129">
        <f>SUM(BK219:BK264)</f>
        <v>0</v>
      </c>
    </row>
    <row r="219" spans="2:65" s="1" customFormat="1" ht="24.2" customHeight="1">
      <c r="B219" s="33"/>
      <c r="C219" s="132" t="s">
        <v>997</v>
      </c>
      <c r="D219" s="132" t="s">
        <v>148</v>
      </c>
      <c r="E219" s="133" t="s">
        <v>1906</v>
      </c>
      <c r="F219" s="134" t="s">
        <v>1907</v>
      </c>
      <c r="G219" s="135" t="s">
        <v>1427</v>
      </c>
      <c r="H219" s="136">
        <v>14</v>
      </c>
      <c r="I219" s="137"/>
      <c r="J219" s="138">
        <f>ROUND(I219*H219,2)</f>
        <v>0</v>
      </c>
      <c r="K219" s="134" t="s">
        <v>19</v>
      </c>
      <c r="L219" s="33"/>
      <c r="M219" s="139" t="s">
        <v>19</v>
      </c>
      <c r="N219" s="140" t="s">
        <v>45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153</v>
      </c>
      <c r="AT219" s="143" t="s">
        <v>148</v>
      </c>
      <c r="AU219" s="143" t="s">
        <v>83</v>
      </c>
      <c r="AY219" s="18" t="s">
        <v>146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81</v>
      </c>
      <c r="BK219" s="144">
        <f>ROUND(I219*H219,2)</f>
        <v>0</v>
      </c>
      <c r="BL219" s="18" t="s">
        <v>153</v>
      </c>
      <c r="BM219" s="143" t="s">
        <v>1656</v>
      </c>
    </row>
    <row r="220" spans="2:65" s="1" customFormat="1" ht="19.5">
      <c r="B220" s="33"/>
      <c r="D220" s="150" t="s">
        <v>195</v>
      </c>
      <c r="F220" s="170" t="s">
        <v>1908</v>
      </c>
      <c r="I220" s="147"/>
      <c r="L220" s="33"/>
      <c r="M220" s="148"/>
      <c r="T220" s="54"/>
      <c r="AT220" s="18" t="s">
        <v>195</v>
      </c>
      <c r="AU220" s="18" t="s">
        <v>83</v>
      </c>
    </row>
    <row r="221" spans="2:65" s="1" customFormat="1" ht="24.2" customHeight="1">
      <c r="B221" s="33"/>
      <c r="C221" s="132" t="s">
        <v>1004</v>
      </c>
      <c r="D221" s="132" t="s">
        <v>148</v>
      </c>
      <c r="E221" s="133" t="s">
        <v>1909</v>
      </c>
      <c r="F221" s="134" t="s">
        <v>1910</v>
      </c>
      <c r="G221" s="135" t="s">
        <v>1427</v>
      </c>
      <c r="H221" s="136">
        <v>6</v>
      </c>
      <c r="I221" s="137"/>
      <c r="J221" s="138">
        <f>ROUND(I221*H221,2)</f>
        <v>0</v>
      </c>
      <c r="K221" s="134" t="s">
        <v>19</v>
      </c>
      <c r="L221" s="33"/>
      <c r="M221" s="139" t="s">
        <v>19</v>
      </c>
      <c r="N221" s="140" t="s">
        <v>45</v>
      </c>
      <c r="P221" s="141">
        <f>O221*H221</f>
        <v>0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153</v>
      </c>
      <c r="AT221" s="143" t="s">
        <v>148</v>
      </c>
      <c r="AU221" s="143" t="s">
        <v>83</v>
      </c>
      <c r="AY221" s="18" t="s">
        <v>146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8" t="s">
        <v>81</v>
      </c>
      <c r="BK221" s="144">
        <f>ROUND(I221*H221,2)</f>
        <v>0</v>
      </c>
      <c r="BL221" s="18" t="s">
        <v>153</v>
      </c>
      <c r="BM221" s="143" t="s">
        <v>1659</v>
      </c>
    </row>
    <row r="222" spans="2:65" s="1" customFormat="1" ht="19.5">
      <c r="B222" s="33"/>
      <c r="D222" s="150" t="s">
        <v>195</v>
      </c>
      <c r="F222" s="170" t="s">
        <v>1651</v>
      </c>
      <c r="I222" s="147"/>
      <c r="L222" s="33"/>
      <c r="M222" s="148"/>
      <c r="T222" s="54"/>
      <c r="AT222" s="18" t="s">
        <v>195</v>
      </c>
      <c r="AU222" s="18" t="s">
        <v>83</v>
      </c>
    </row>
    <row r="223" spans="2:65" s="1" customFormat="1" ht="24.2" customHeight="1">
      <c r="B223" s="33"/>
      <c r="C223" s="132" t="s">
        <v>1008</v>
      </c>
      <c r="D223" s="132" t="s">
        <v>148</v>
      </c>
      <c r="E223" s="133" t="s">
        <v>1911</v>
      </c>
      <c r="F223" s="134" t="s">
        <v>1912</v>
      </c>
      <c r="G223" s="135" t="s">
        <v>1427</v>
      </c>
      <c r="H223" s="136">
        <v>8</v>
      </c>
      <c r="I223" s="137"/>
      <c r="J223" s="138">
        <f>ROUND(I223*H223,2)</f>
        <v>0</v>
      </c>
      <c r="K223" s="134" t="s">
        <v>19</v>
      </c>
      <c r="L223" s="33"/>
      <c r="M223" s="139" t="s">
        <v>19</v>
      </c>
      <c r="N223" s="140" t="s">
        <v>45</v>
      </c>
      <c r="P223" s="141">
        <f>O223*H223</f>
        <v>0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153</v>
      </c>
      <c r="AT223" s="143" t="s">
        <v>148</v>
      </c>
      <c r="AU223" s="143" t="s">
        <v>83</v>
      </c>
      <c r="AY223" s="18" t="s">
        <v>146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8" t="s">
        <v>81</v>
      </c>
      <c r="BK223" s="144">
        <f>ROUND(I223*H223,2)</f>
        <v>0</v>
      </c>
      <c r="BL223" s="18" t="s">
        <v>153</v>
      </c>
      <c r="BM223" s="143" t="s">
        <v>1662</v>
      </c>
    </row>
    <row r="224" spans="2:65" s="1" customFormat="1" ht="19.5">
      <c r="B224" s="33"/>
      <c r="D224" s="150" t="s">
        <v>195</v>
      </c>
      <c r="F224" s="170" t="s">
        <v>1651</v>
      </c>
      <c r="I224" s="147"/>
      <c r="L224" s="33"/>
      <c r="M224" s="148"/>
      <c r="T224" s="54"/>
      <c r="AT224" s="18" t="s">
        <v>195</v>
      </c>
      <c r="AU224" s="18" t="s">
        <v>83</v>
      </c>
    </row>
    <row r="225" spans="2:65" s="1" customFormat="1" ht="24.2" customHeight="1">
      <c r="B225" s="33"/>
      <c r="C225" s="132" t="s">
        <v>1012</v>
      </c>
      <c r="D225" s="132" t="s">
        <v>148</v>
      </c>
      <c r="E225" s="133" t="s">
        <v>1913</v>
      </c>
      <c r="F225" s="134" t="s">
        <v>1914</v>
      </c>
      <c r="G225" s="135" t="s">
        <v>1559</v>
      </c>
      <c r="H225" s="136">
        <v>95</v>
      </c>
      <c r="I225" s="137"/>
      <c r="J225" s="138">
        <f>ROUND(I225*H225,2)</f>
        <v>0</v>
      </c>
      <c r="K225" s="134" t="s">
        <v>19</v>
      </c>
      <c r="L225" s="33"/>
      <c r="M225" s="139" t="s">
        <v>19</v>
      </c>
      <c r="N225" s="140" t="s">
        <v>45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153</v>
      </c>
      <c r="AT225" s="143" t="s">
        <v>148</v>
      </c>
      <c r="AU225" s="143" t="s">
        <v>83</v>
      </c>
      <c r="AY225" s="18" t="s">
        <v>146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8" t="s">
        <v>81</v>
      </c>
      <c r="BK225" s="144">
        <f>ROUND(I225*H225,2)</f>
        <v>0</v>
      </c>
      <c r="BL225" s="18" t="s">
        <v>153</v>
      </c>
      <c r="BM225" s="143" t="s">
        <v>1664</v>
      </c>
    </row>
    <row r="226" spans="2:65" s="1" customFormat="1" ht="19.5">
      <c r="B226" s="33"/>
      <c r="D226" s="150" t="s">
        <v>195</v>
      </c>
      <c r="F226" s="170" t="s">
        <v>1651</v>
      </c>
      <c r="I226" s="147"/>
      <c r="L226" s="33"/>
      <c r="M226" s="148"/>
      <c r="T226" s="54"/>
      <c r="AT226" s="18" t="s">
        <v>195</v>
      </c>
      <c r="AU226" s="18" t="s">
        <v>83</v>
      </c>
    </row>
    <row r="227" spans="2:65" s="1" customFormat="1" ht="16.5" customHeight="1">
      <c r="B227" s="33"/>
      <c r="C227" s="132" t="s">
        <v>1018</v>
      </c>
      <c r="D227" s="132" t="s">
        <v>148</v>
      </c>
      <c r="E227" s="133" t="s">
        <v>1915</v>
      </c>
      <c r="F227" s="134" t="s">
        <v>1916</v>
      </c>
      <c r="G227" s="135" t="s">
        <v>1427</v>
      </c>
      <c r="H227" s="136">
        <v>6</v>
      </c>
      <c r="I227" s="137"/>
      <c r="J227" s="138">
        <f>ROUND(I227*H227,2)</f>
        <v>0</v>
      </c>
      <c r="K227" s="134" t="s">
        <v>19</v>
      </c>
      <c r="L227" s="33"/>
      <c r="M227" s="139" t="s">
        <v>19</v>
      </c>
      <c r="N227" s="140" t="s">
        <v>45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153</v>
      </c>
      <c r="AT227" s="143" t="s">
        <v>148</v>
      </c>
      <c r="AU227" s="143" t="s">
        <v>83</v>
      </c>
      <c r="AY227" s="18" t="s">
        <v>146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81</v>
      </c>
      <c r="BK227" s="144">
        <f>ROUND(I227*H227,2)</f>
        <v>0</v>
      </c>
      <c r="BL227" s="18" t="s">
        <v>153</v>
      </c>
      <c r="BM227" s="143" t="s">
        <v>1667</v>
      </c>
    </row>
    <row r="228" spans="2:65" s="1" customFormat="1" ht="19.5">
      <c r="B228" s="33"/>
      <c r="D228" s="150" t="s">
        <v>195</v>
      </c>
      <c r="F228" s="170" t="s">
        <v>1651</v>
      </c>
      <c r="I228" s="147"/>
      <c r="L228" s="33"/>
      <c r="M228" s="148"/>
      <c r="T228" s="54"/>
      <c r="AT228" s="18" t="s">
        <v>195</v>
      </c>
      <c r="AU228" s="18" t="s">
        <v>83</v>
      </c>
    </row>
    <row r="229" spans="2:65" s="1" customFormat="1" ht="16.5" customHeight="1">
      <c r="B229" s="33"/>
      <c r="C229" s="132" t="s">
        <v>1022</v>
      </c>
      <c r="D229" s="132" t="s">
        <v>148</v>
      </c>
      <c r="E229" s="133" t="s">
        <v>1917</v>
      </c>
      <c r="F229" s="134" t="s">
        <v>1918</v>
      </c>
      <c r="G229" s="135" t="s">
        <v>1427</v>
      </c>
      <c r="H229" s="136">
        <v>2</v>
      </c>
      <c r="I229" s="137"/>
      <c r="J229" s="138">
        <f>ROUND(I229*H229,2)</f>
        <v>0</v>
      </c>
      <c r="K229" s="134" t="s">
        <v>19</v>
      </c>
      <c r="L229" s="33"/>
      <c r="M229" s="139" t="s">
        <v>19</v>
      </c>
      <c r="N229" s="140" t="s">
        <v>45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153</v>
      </c>
      <c r="AT229" s="143" t="s">
        <v>148</v>
      </c>
      <c r="AU229" s="143" t="s">
        <v>83</v>
      </c>
      <c r="AY229" s="18" t="s">
        <v>146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8" t="s">
        <v>81</v>
      </c>
      <c r="BK229" s="144">
        <f>ROUND(I229*H229,2)</f>
        <v>0</v>
      </c>
      <c r="BL229" s="18" t="s">
        <v>153</v>
      </c>
      <c r="BM229" s="143" t="s">
        <v>1670</v>
      </c>
    </row>
    <row r="230" spans="2:65" s="1" customFormat="1" ht="19.5">
      <c r="B230" s="33"/>
      <c r="D230" s="150" t="s">
        <v>195</v>
      </c>
      <c r="F230" s="170" t="s">
        <v>1651</v>
      </c>
      <c r="I230" s="147"/>
      <c r="L230" s="33"/>
      <c r="M230" s="148"/>
      <c r="T230" s="54"/>
      <c r="AT230" s="18" t="s">
        <v>195</v>
      </c>
      <c r="AU230" s="18" t="s">
        <v>83</v>
      </c>
    </row>
    <row r="231" spans="2:65" s="1" customFormat="1" ht="24.2" customHeight="1">
      <c r="B231" s="33"/>
      <c r="C231" s="132" t="s">
        <v>1029</v>
      </c>
      <c r="D231" s="132" t="s">
        <v>148</v>
      </c>
      <c r="E231" s="133" t="s">
        <v>1919</v>
      </c>
      <c r="F231" s="134" t="s">
        <v>1920</v>
      </c>
      <c r="G231" s="135" t="s">
        <v>1572</v>
      </c>
      <c r="H231" s="136">
        <v>50</v>
      </c>
      <c r="I231" s="137"/>
      <c r="J231" s="138">
        <f>ROUND(I231*H231,2)</f>
        <v>0</v>
      </c>
      <c r="K231" s="134" t="s">
        <v>19</v>
      </c>
      <c r="L231" s="33"/>
      <c r="M231" s="139" t="s">
        <v>19</v>
      </c>
      <c r="N231" s="140" t="s">
        <v>45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153</v>
      </c>
      <c r="AT231" s="143" t="s">
        <v>148</v>
      </c>
      <c r="AU231" s="143" t="s">
        <v>83</v>
      </c>
      <c r="AY231" s="18" t="s">
        <v>146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81</v>
      </c>
      <c r="BK231" s="144">
        <f>ROUND(I231*H231,2)</f>
        <v>0</v>
      </c>
      <c r="BL231" s="18" t="s">
        <v>153</v>
      </c>
      <c r="BM231" s="143" t="s">
        <v>1673</v>
      </c>
    </row>
    <row r="232" spans="2:65" s="1" customFormat="1" ht="19.5">
      <c r="B232" s="33"/>
      <c r="D232" s="150" t="s">
        <v>195</v>
      </c>
      <c r="F232" s="170" t="s">
        <v>1651</v>
      </c>
      <c r="I232" s="147"/>
      <c r="L232" s="33"/>
      <c r="M232" s="148"/>
      <c r="T232" s="54"/>
      <c r="AT232" s="18" t="s">
        <v>195</v>
      </c>
      <c r="AU232" s="18" t="s">
        <v>83</v>
      </c>
    </row>
    <row r="233" spans="2:65" s="1" customFormat="1" ht="21.75" customHeight="1">
      <c r="B233" s="33"/>
      <c r="C233" s="132" t="s">
        <v>1033</v>
      </c>
      <c r="D233" s="132" t="s">
        <v>148</v>
      </c>
      <c r="E233" s="133" t="s">
        <v>1921</v>
      </c>
      <c r="F233" s="134" t="s">
        <v>1922</v>
      </c>
      <c r="G233" s="135" t="s">
        <v>214</v>
      </c>
      <c r="H233" s="136">
        <v>4</v>
      </c>
      <c r="I233" s="137"/>
      <c r="J233" s="138">
        <f>ROUND(I233*H233,2)</f>
        <v>0</v>
      </c>
      <c r="K233" s="134" t="s">
        <v>19</v>
      </c>
      <c r="L233" s="33"/>
      <c r="M233" s="139" t="s">
        <v>19</v>
      </c>
      <c r="N233" s="140" t="s">
        <v>45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153</v>
      </c>
      <c r="AT233" s="143" t="s">
        <v>148</v>
      </c>
      <c r="AU233" s="143" t="s">
        <v>83</v>
      </c>
      <c r="AY233" s="18" t="s">
        <v>146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81</v>
      </c>
      <c r="BK233" s="144">
        <f>ROUND(I233*H233,2)</f>
        <v>0</v>
      </c>
      <c r="BL233" s="18" t="s">
        <v>153</v>
      </c>
      <c r="BM233" s="143" t="s">
        <v>1676</v>
      </c>
    </row>
    <row r="234" spans="2:65" s="1" customFormat="1" ht="19.5">
      <c r="B234" s="33"/>
      <c r="D234" s="150" t="s">
        <v>195</v>
      </c>
      <c r="F234" s="170" t="s">
        <v>1651</v>
      </c>
      <c r="I234" s="147"/>
      <c r="L234" s="33"/>
      <c r="M234" s="148"/>
      <c r="T234" s="54"/>
      <c r="AT234" s="18" t="s">
        <v>195</v>
      </c>
      <c r="AU234" s="18" t="s">
        <v>83</v>
      </c>
    </row>
    <row r="235" spans="2:65" s="1" customFormat="1" ht="16.5" customHeight="1">
      <c r="B235" s="33"/>
      <c r="C235" s="132" t="s">
        <v>1038</v>
      </c>
      <c r="D235" s="132" t="s">
        <v>148</v>
      </c>
      <c r="E235" s="133" t="s">
        <v>1923</v>
      </c>
      <c r="F235" s="134" t="s">
        <v>1687</v>
      </c>
      <c r="G235" s="135" t="s">
        <v>1427</v>
      </c>
      <c r="H235" s="136">
        <v>1</v>
      </c>
      <c r="I235" s="137"/>
      <c r="J235" s="138">
        <f>ROUND(I235*H235,2)</f>
        <v>0</v>
      </c>
      <c r="K235" s="134" t="s">
        <v>19</v>
      </c>
      <c r="L235" s="33"/>
      <c r="M235" s="139" t="s">
        <v>19</v>
      </c>
      <c r="N235" s="140" t="s">
        <v>45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153</v>
      </c>
      <c r="AT235" s="143" t="s">
        <v>148</v>
      </c>
      <c r="AU235" s="143" t="s">
        <v>83</v>
      </c>
      <c r="AY235" s="18" t="s">
        <v>146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81</v>
      </c>
      <c r="BK235" s="144">
        <f>ROUND(I235*H235,2)</f>
        <v>0</v>
      </c>
      <c r="BL235" s="18" t="s">
        <v>153</v>
      </c>
      <c r="BM235" s="143" t="s">
        <v>1679</v>
      </c>
    </row>
    <row r="236" spans="2:65" s="1" customFormat="1" ht="19.5">
      <c r="B236" s="33"/>
      <c r="D236" s="150" t="s">
        <v>195</v>
      </c>
      <c r="F236" s="170" t="s">
        <v>1651</v>
      </c>
      <c r="I236" s="147"/>
      <c r="L236" s="33"/>
      <c r="M236" s="148"/>
      <c r="T236" s="54"/>
      <c r="AT236" s="18" t="s">
        <v>195</v>
      </c>
      <c r="AU236" s="18" t="s">
        <v>83</v>
      </c>
    </row>
    <row r="237" spans="2:65" s="1" customFormat="1" ht="16.5" customHeight="1">
      <c r="B237" s="33"/>
      <c r="C237" s="132" t="s">
        <v>1043</v>
      </c>
      <c r="D237" s="132" t="s">
        <v>148</v>
      </c>
      <c r="E237" s="133" t="s">
        <v>1924</v>
      </c>
      <c r="F237" s="134" t="s">
        <v>1925</v>
      </c>
      <c r="G237" s="135" t="s">
        <v>1427</v>
      </c>
      <c r="H237" s="136">
        <v>1</v>
      </c>
      <c r="I237" s="137"/>
      <c r="J237" s="138">
        <f>ROUND(I237*H237,2)</f>
        <v>0</v>
      </c>
      <c r="K237" s="134" t="s">
        <v>19</v>
      </c>
      <c r="L237" s="33"/>
      <c r="M237" s="139" t="s">
        <v>19</v>
      </c>
      <c r="N237" s="140" t="s">
        <v>45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153</v>
      </c>
      <c r="AT237" s="143" t="s">
        <v>148</v>
      </c>
      <c r="AU237" s="143" t="s">
        <v>83</v>
      </c>
      <c r="AY237" s="18" t="s">
        <v>146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8" t="s">
        <v>81</v>
      </c>
      <c r="BK237" s="144">
        <f>ROUND(I237*H237,2)</f>
        <v>0</v>
      </c>
      <c r="BL237" s="18" t="s">
        <v>153</v>
      </c>
      <c r="BM237" s="143" t="s">
        <v>1682</v>
      </c>
    </row>
    <row r="238" spans="2:65" s="1" customFormat="1" ht="19.5">
      <c r="B238" s="33"/>
      <c r="D238" s="150" t="s">
        <v>195</v>
      </c>
      <c r="F238" s="170" t="s">
        <v>1692</v>
      </c>
      <c r="I238" s="147"/>
      <c r="L238" s="33"/>
      <c r="M238" s="148"/>
      <c r="T238" s="54"/>
      <c r="AT238" s="18" t="s">
        <v>195</v>
      </c>
      <c r="AU238" s="18" t="s">
        <v>83</v>
      </c>
    </row>
    <row r="239" spans="2:65" s="1" customFormat="1" ht="24.2" customHeight="1">
      <c r="B239" s="33"/>
      <c r="C239" s="132" t="s">
        <v>1047</v>
      </c>
      <c r="D239" s="132" t="s">
        <v>148</v>
      </c>
      <c r="E239" s="133" t="s">
        <v>1926</v>
      </c>
      <c r="F239" s="134" t="s">
        <v>1927</v>
      </c>
      <c r="G239" s="135" t="s">
        <v>1470</v>
      </c>
      <c r="H239" s="136">
        <v>28</v>
      </c>
      <c r="I239" s="137"/>
      <c r="J239" s="138">
        <f>ROUND(I239*H239,2)</f>
        <v>0</v>
      </c>
      <c r="K239" s="134" t="s">
        <v>19</v>
      </c>
      <c r="L239" s="33"/>
      <c r="M239" s="139" t="s">
        <v>19</v>
      </c>
      <c r="N239" s="140" t="s">
        <v>45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153</v>
      </c>
      <c r="AT239" s="143" t="s">
        <v>148</v>
      </c>
      <c r="AU239" s="143" t="s">
        <v>83</v>
      </c>
      <c r="AY239" s="18" t="s">
        <v>146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8" t="s">
        <v>81</v>
      </c>
      <c r="BK239" s="144">
        <f>ROUND(I239*H239,2)</f>
        <v>0</v>
      </c>
      <c r="BL239" s="18" t="s">
        <v>153</v>
      </c>
      <c r="BM239" s="143" t="s">
        <v>1685</v>
      </c>
    </row>
    <row r="240" spans="2:65" s="1" customFormat="1" ht="19.5">
      <c r="B240" s="33"/>
      <c r="D240" s="150" t="s">
        <v>195</v>
      </c>
      <c r="F240" s="170" t="s">
        <v>1535</v>
      </c>
      <c r="I240" s="147"/>
      <c r="L240" s="33"/>
      <c r="M240" s="148"/>
      <c r="T240" s="54"/>
      <c r="AT240" s="18" t="s">
        <v>195</v>
      </c>
      <c r="AU240" s="18" t="s">
        <v>83</v>
      </c>
    </row>
    <row r="241" spans="2:65" s="1" customFormat="1" ht="16.5" customHeight="1">
      <c r="B241" s="33"/>
      <c r="C241" s="132" t="s">
        <v>1051</v>
      </c>
      <c r="D241" s="132" t="s">
        <v>148</v>
      </c>
      <c r="E241" s="133" t="s">
        <v>1928</v>
      </c>
      <c r="F241" s="134" t="s">
        <v>1929</v>
      </c>
      <c r="G241" s="135" t="s">
        <v>1427</v>
      </c>
      <c r="H241" s="136">
        <v>1</v>
      </c>
      <c r="I241" s="137"/>
      <c r="J241" s="138">
        <f>ROUND(I241*H241,2)</f>
        <v>0</v>
      </c>
      <c r="K241" s="134" t="s">
        <v>19</v>
      </c>
      <c r="L241" s="33"/>
      <c r="M241" s="139" t="s">
        <v>19</v>
      </c>
      <c r="N241" s="140" t="s">
        <v>45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153</v>
      </c>
      <c r="AT241" s="143" t="s">
        <v>148</v>
      </c>
      <c r="AU241" s="143" t="s">
        <v>83</v>
      </c>
      <c r="AY241" s="18" t="s">
        <v>146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8" t="s">
        <v>81</v>
      </c>
      <c r="BK241" s="144">
        <f>ROUND(I241*H241,2)</f>
        <v>0</v>
      </c>
      <c r="BL241" s="18" t="s">
        <v>153</v>
      </c>
      <c r="BM241" s="143" t="s">
        <v>1688</v>
      </c>
    </row>
    <row r="242" spans="2:65" s="1" customFormat="1" ht="19.5">
      <c r="B242" s="33"/>
      <c r="D242" s="150" t="s">
        <v>195</v>
      </c>
      <c r="F242" s="170" t="s">
        <v>1930</v>
      </c>
      <c r="I242" s="147"/>
      <c r="L242" s="33"/>
      <c r="M242" s="148"/>
      <c r="T242" s="54"/>
      <c r="AT242" s="18" t="s">
        <v>195</v>
      </c>
      <c r="AU242" s="18" t="s">
        <v>83</v>
      </c>
    </row>
    <row r="243" spans="2:65" s="1" customFormat="1" ht="16.5" customHeight="1">
      <c r="B243" s="33"/>
      <c r="C243" s="132" t="s">
        <v>1056</v>
      </c>
      <c r="D243" s="132" t="s">
        <v>148</v>
      </c>
      <c r="E243" s="133" t="s">
        <v>1931</v>
      </c>
      <c r="F243" s="134" t="s">
        <v>1932</v>
      </c>
      <c r="G243" s="135" t="s">
        <v>1427</v>
      </c>
      <c r="H243" s="136">
        <v>1</v>
      </c>
      <c r="I243" s="137"/>
      <c r="J243" s="138">
        <f>ROUND(I243*H243,2)</f>
        <v>0</v>
      </c>
      <c r="K243" s="134" t="s">
        <v>19</v>
      </c>
      <c r="L243" s="33"/>
      <c r="M243" s="139" t="s">
        <v>19</v>
      </c>
      <c r="N243" s="140" t="s">
        <v>45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153</v>
      </c>
      <c r="AT243" s="143" t="s">
        <v>148</v>
      </c>
      <c r="AU243" s="143" t="s">
        <v>83</v>
      </c>
      <c r="AY243" s="18" t="s">
        <v>146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8" t="s">
        <v>81</v>
      </c>
      <c r="BK243" s="144">
        <f>ROUND(I243*H243,2)</f>
        <v>0</v>
      </c>
      <c r="BL243" s="18" t="s">
        <v>153</v>
      </c>
      <c r="BM243" s="143" t="s">
        <v>1691</v>
      </c>
    </row>
    <row r="244" spans="2:65" s="1" customFormat="1" ht="19.5">
      <c r="B244" s="33"/>
      <c r="D244" s="150" t="s">
        <v>195</v>
      </c>
      <c r="F244" s="170" t="s">
        <v>1930</v>
      </c>
      <c r="I244" s="147"/>
      <c r="L244" s="33"/>
      <c r="M244" s="148"/>
      <c r="T244" s="54"/>
      <c r="AT244" s="18" t="s">
        <v>195</v>
      </c>
      <c r="AU244" s="18" t="s">
        <v>83</v>
      </c>
    </row>
    <row r="245" spans="2:65" s="1" customFormat="1" ht="16.5" customHeight="1">
      <c r="B245" s="33"/>
      <c r="C245" s="132" t="s">
        <v>1060</v>
      </c>
      <c r="D245" s="132" t="s">
        <v>148</v>
      </c>
      <c r="E245" s="133" t="s">
        <v>1933</v>
      </c>
      <c r="F245" s="134" t="s">
        <v>1934</v>
      </c>
      <c r="G245" s="135" t="s">
        <v>1470</v>
      </c>
      <c r="H245" s="136">
        <v>9</v>
      </c>
      <c r="I245" s="137"/>
      <c r="J245" s="138">
        <f>ROUND(I245*H245,2)</f>
        <v>0</v>
      </c>
      <c r="K245" s="134" t="s">
        <v>19</v>
      </c>
      <c r="L245" s="33"/>
      <c r="M245" s="139" t="s">
        <v>19</v>
      </c>
      <c r="N245" s="140" t="s">
        <v>45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153</v>
      </c>
      <c r="AT245" s="143" t="s">
        <v>148</v>
      </c>
      <c r="AU245" s="143" t="s">
        <v>83</v>
      </c>
      <c r="AY245" s="18" t="s">
        <v>146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8" t="s">
        <v>81</v>
      </c>
      <c r="BK245" s="144">
        <f>ROUND(I245*H245,2)</f>
        <v>0</v>
      </c>
      <c r="BL245" s="18" t="s">
        <v>153</v>
      </c>
      <c r="BM245" s="143" t="s">
        <v>1695</v>
      </c>
    </row>
    <row r="246" spans="2:65" s="1" customFormat="1" ht="19.5">
      <c r="B246" s="33"/>
      <c r="D246" s="150" t="s">
        <v>195</v>
      </c>
      <c r="F246" s="170" t="s">
        <v>1535</v>
      </c>
      <c r="I246" s="147"/>
      <c r="L246" s="33"/>
      <c r="M246" s="148"/>
      <c r="T246" s="54"/>
      <c r="AT246" s="18" t="s">
        <v>195</v>
      </c>
      <c r="AU246" s="18" t="s">
        <v>83</v>
      </c>
    </row>
    <row r="247" spans="2:65" s="1" customFormat="1" ht="16.5" customHeight="1">
      <c r="B247" s="33"/>
      <c r="C247" s="132" t="s">
        <v>1065</v>
      </c>
      <c r="D247" s="132" t="s">
        <v>148</v>
      </c>
      <c r="E247" s="133" t="s">
        <v>1935</v>
      </c>
      <c r="F247" s="134" t="s">
        <v>1936</v>
      </c>
      <c r="G247" s="135" t="s">
        <v>1470</v>
      </c>
      <c r="H247" s="136">
        <v>14</v>
      </c>
      <c r="I247" s="137"/>
      <c r="J247" s="138">
        <f>ROUND(I247*H247,2)</f>
        <v>0</v>
      </c>
      <c r="K247" s="134" t="s">
        <v>19</v>
      </c>
      <c r="L247" s="33"/>
      <c r="M247" s="139" t="s">
        <v>19</v>
      </c>
      <c r="N247" s="140" t="s">
        <v>45</v>
      </c>
      <c r="P247" s="141">
        <f>O247*H247</f>
        <v>0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43" t="s">
        <v>153</v>
      </c>
      <c r="AT247" s="143" t="s">
        <v>148</v>
      </c>
      <c r="AU247" s="143" t="s">
        <v>83</v>
      </c>
      <c r="AY247" s="18" t="s">
        <v>146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8" t="s">
        <v>81</v>
      </c>
      <c r="BK247" s="144">
        <f>ROUND(I247*H247,2)</f>
        <v>0</v>
      </c>
      <c r="BL247" s="18" t="s">
        <v>153</v>
      </c>
      <c r="BM247" s="143" t="s">
        <v>1699</v>
      </c>
    </row>
    <row r="248" spans="2:65" s="1" customFormat="1" ht="19.5">
      <c r="B248" s="33"/>
      <c r="D248" s="150" t="s">
        <v>195</v>
      </c>
      <c r="F248" s="170" t="s">
        <v>1696</v>
      </c>
      <c r="I248" s="147"/>
      <c r="L248" s="33"/>
      <c r="M248" s="148"/>
      <c r="T248" s="54"/>
      <c r="AT248" s="18" t="s">
        <v>195</v>
      </c>
      <c r="AU248" s="18" t="s">
        <v>83</v>
      </c>
    </row>
    <row r="249" spans="2:65" s="1" customFormat="1" ht="16.5" customHeight="1">
      <c r="B249" s="33"/>
      <c r="C249" s="132" t="s">
        <v>1070</v>
      </c>
      <c r="D249" s="132" t="s">
        <v>148</v>
      </c>
      <c r="E249" s="133" t="s">
        <v>1937</v>
      </c>
      <c r="F249" s="134" t="s">
        <v>1711</v>
      </c>
      <c r="G249" s="135" t="s">
        <v>1470</v>
      </c>
      <c r="H249" s="136">
        <v>10</v>
      </c>
      <c r="I249" s="137"/>
      <c r="J249" s="138">
        <f>ROUND(I249*H249,2)</f>
        <v>0</v>
      </c>
      <c r="K249" s="134" t="s">
        <v>19</v>
      </c>
      <c r="L249" s="33"/>
      <c r="M249" s="139" t="s">
        <v>19</v>
      </c>
      <c r="N249" s="140" t="s">
        <v>45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153</v>
      </c>
      <c r="AT249" s="143" t="s">
        <v>148</v>
      </c>
      <c r="AU249" s="143" t="s">
        <v>83</v>
      </c>
      <c r="AY249" s="18" t="s">
        <v>146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8" t="s">
        <v>81</v>
      </c>
      <c r="BK249" s="144">
        <f>ROUND(I249*H249,2)</f>
        <v>0</v>
      </c>
      <c r="BL249" s="18" t="s">
        <v>153</v>
      </c>
      <c r="BM249" s="143" t="s">
        <v>1703</v>
      </c>
    </row>
    <row r="250" spans="2:65" s="1" customFormat="1" ht="19.5">
      <c r="B250" s="33"/>
      <c r="D250" s="150" t="s">
        <v>195</v>
      </c>
      <c r="F250" s="170" t="s">
        <v>1696</v>
      </c>
      <c r="I250" s="147"/>
      <c r="L250" s="33"/>
      <c r="M250" s="148"/>
      <c r="T250" s="54"/>
      <c r="AT250" s="18" t="s">
        <v>195</v>
      </c>
      <c r="AU250" s="18" t="s">
        <v>83</v>
      </c>
    </row>
    <row r="251" spans="2:65" s="1" customFormat="1" ht="16.5" customHeight="1">
      <c r="B251" s="33"/>
      <c r="C251" s="132" t="s">
        <v>1074</v>
      </c>
      <c r="D251" s="132" t="s">
        <v>148</v>
      </c>
      <c r="E251" s="133" t="s">
        <v>1938</v>
      </c>
      <c r="F251" s="134" t="s">
        <v>1939</v>
      </c>
      <c r="G251" s="135" t="s">
        <v>1427</v>
      </c>
      <c r="H251" s="136">
        <v>1</v>
      </c>
      <c r="I251" s="137"/>
      <c r="J251" s="138">
        <f>ROUND(I251*H251,2)</f>
        <v>0</v>
      </c>
      <c r="K251" s="134" t="s">
        <v>19</v>
      </c>
      <c r="L251" s="33"/>
      <c r="M251" s="139" t="s">
        <v>19</v>
      </c>
      <c r="N251" s="140" t="s">
        <v>45</v>
      </c>
      <c r="P251" s="141">
        <f>O251*H251</f>
        <v>0</v>
      </c>
      <c r="Q251" s="141">
        <v>0</v>
      </c>
      <c r="R251" s="141">
        <f>Q251*H251</f>
        <v>0</v>
      </c>
      <c r="S251" s="141">
        <v>0</v>
      </c>
      <c r="T251" s="142">
        <f>S251*H251</f>
        <v>0</v>
      </c>
      <c r="AR251" s="143" t="s">
        <v>153</v>
      </c>
      <c r="AT251" s="143" t="s">
        <v>148</v>
      </c>
      <c r="AU251" s="143" t="s">
        <v>83</v>
      </c>
      <c r="AY251" s="18" t="s">
        <v>146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8" t="s">
        <v>81</v>
      </c>
      <c r="BK251" s="144">
        <f>ROUND(I251*H251,2)</f>
        <v>0</v>
      </c>
      <c r="BL251" s="18" t="s">
        <v>153</v>
      </c>
      <c r="BM251" s="143" t="s">
        <v>1706</v>
      </c>
    </row>
    <row r="252" spans="2:65" s="1" customFormat="1" ht="19.5">
      <c r="B252" s="33"/>
      <c r="D252" s="150" t="s">
        <v>195</v>
      </c>
      <c r="F252" s="170" t="s">
        <v>1723</v>
      </c>
      <c r="I252" s="147"/>
      <c r="L252" s="33"/>
      <c r="M252" s="148"/>
      <c r="T252" s="54"/>
      <c r="AT252" s="18" t="s">
        <v>195</v>
      </c>
      <c r="AU252" s="18" t="s">
        <v>83</v>
      </c>
    </row>
    <row r="253" spans="2:65" s="1" customFormat="1" ht="16.5" customHeight="1">
      <c r="B253" s="33"/>
      <c r="C253" s="132" t="s">
        <v>1079</v>
      </c>
      <c r="D253" s="132" t="s">
        <v>148</v>
      </c>
      <c r="E253" s="133" t="s">
        <v>1940</v>
      </c>
      <c r="F253" s="134" t="s">
        <v>1941</v>
      </c>
      <c r="G253" s="135" t="s">
        <v>1427</v>
      </c>
      <c r="H253" s="136">
        <v>1</v>
      </c>
      <c r="I253" s="137"/>
      <c r="J253" s="138">
        <f>ROUND(I253*H253,2)</f>
        <v>0</v>
      </c>
      <c r="K253" s="134" t="s">
        <v>19</v>
      </c>
      <c r="L253" s="33"/>
      <c r="M253" s="139" t="s">
        <v>19</v>
      </c>
      <c r="N253" s="140" t="s">
        <v>45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153</v>
      </c>
      <c r="AT253" s="143" t="s">
        <v>148</v>
      </c>
      <c r="AU253" s="143" t="s">
        <v>83</v>
      </c>
      <c r="AY253" s="18" t="s">
        <v>146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81</v>
      </c>
      <c r="BK253" s="144">
        <f>ROUND(I253*H253,2)</f>
        <v>0</v>
      </c>
      <c r="BL253" s="18" t="s">
        <v>153</v>
      </c>
      <c r="BM253" s="143" t="s">
        <v>1709</v>
      </c>
    </row>
    <row r="254" spans="2:65" s="1" customFormat="1" ht="19.5">
      <c r="B254" s="33"/>
      <c r="D254" s="150" t="s">
        <v>195</v>
      </c>
      <c r="F254" s="170" t="s">
        <v>1696</v>
      </c>
      <c r="I254" s="147"/>
      <c r="L254" s="33"/>
      <c r="M254" s="148"/>
      <c r="T254" s="54"/>
      <c r="AT254" s="18" t="s">
        <v>195</v>
      </c>
      <c r="AU254" s="18" t="s">
        <v>83</v>
      </c>
    </row>
    <row r="255" spans="2:65" s="1" customFormat="1" ht="16.5" customHeight="1">
      <c r="B255" s="33"/>
      <c r="C255" s="132" t="s">
        <v>1084</v>
      </c>
      <c r="D255" s="132" t="s">
        <v>148</v>
      </c>
      <c r="E255" s="133" t="s">
        <v>1942</v>
      </c>
      <c r="F255" s="134" t="s">
        <v>1943</v>
      </c>
      <c r="G255" s="135" t="s">
        <v>1427</v>
      </c>
      <c r="H255" s="136">
        <v>1</v>
      </c>
      <c r="I255" s="137"/>
      <c r="J255" s="138">
        <f>ROUND(I255*H255,2)</f>
        <v>0</v>
      </c>
      <c r="K255" s="134" t="s">
        <v>19</v>
      </c>
      <c r="L255" s="33"/>
      <c r="M255" s="139" t="s">
        <v>19</v>
      </c>
      <c r="N255" s="140" t="s">
        <v>45</v>
      </c>
      <c r="P255" s="141">
        <f>O255*H255</f>
        <v>0</v>
      </c>
      <c r="Q255" s="141">
        <v>0</v>
      </c>
      <c r="R255" s="141">
        <f>Q255*H255</f>
        <v>0</v>
      </c>
      <c r="S255" s="141">
        <v>0</v>
      </c>
      <c r="T255" s="142">
        <f>S255*H255</f>
        <v>0</v>
      </c>
      <c r="AR255" s="143" t="s">
        <v>153</v>
      </c>
      <c r="AT255" s="143" t="s">
        <v>148</v>
      </c>
      <c r="AU255" s="143" t="s">
        <v>83</v>
      </c>
      <c r="AY255" s="18" t="s">
        <v>146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81</v>
      </c>
      <c r="BK255" s="144">
        <f>ROUND(I255*H255,2)</f>
        <v>0</v>
      </c>
      <c r="BL255" s="18" t="s">
        <v>153</v>
      </c>
      <c r="BM255" s="143" t="s">
        <v>1712</v>
      </c>
    </row>
    <row r="256" spans="2:65" s="1" customFormat="1" ht="19.5">
      <c r="B256" s="33"/>
      <c r="D256" s="150" t="s">
        <v>195</v>
      </c>
      <c r="F256" s="170" t="s">
        <v>1696</v>
      </c>
      <c r="I256" s="147"/>
      <c r="L256" s="33"/>
      <c r="M256" s="148"/>
      <c r="T256" s="54"/>
      <c r="AT256" s="18" t="s">
        <v>195</v>
      </c>
      <c r="AU256" s="18" t="s">
        <v>83</v>
      </c>
    </row>
    <row r="257" spans="2:65" s="1" customFormat="1" ht="24.2" customHeight="1">
      <c r="B257" s="33"/>
      <c r="C257" s="132" t="s">
        <v>1090</v>
      </c>
      <c r="D257" s="132" t="s">
        <v>148</v>
      </c>
      <c r="E257" s="133" t="s">
        <v>1944</v>
      </c>
      <c r="F257" s="134" t="s">
        <v>1945</v>
      </c>
      <c r="G257" s="135" t="s">
        <v>1427</v>
      </c>
      <c r="H257" s="136">
        <v>1</v>
      </c>
      <c r="I257" s="137"/>
      <c r="J257" s="138">
        <f>ROUND(I257*H257,2)</f>
        <v>0</v>
      </c>
      <c r="K257" s="134" t="s">
        <v>19</v>
      </c>
      <c r="L257" s="33"/>
      <c r="M257" s="139" t="s">
        <v>19</v>
      </c>
      <c r="N257" s="140" t="s">
        <v>45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153</v>
      </c>
      <c r="AT257" s="143" t="s">
        <v>148</v>
      </c>
      <c r="AU257" s="143" t="s">
        <v>83</v>
      </c>
      <c r="AY257" s="18" t="s">
        <v>146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8" t="s">
        <v>81</v>
      </c>
      <c r="BK257" s="144">
        <f>ROUND(I257*H257,2)</f>
        <v>0</v>
      </c>
      <c r="BL257" s="18" t="s">
        <v>153</v>
      </c>
      <c r="BM257" s="143" t="s">
        <v>1715</v>
      </c>
    </row>
    <row r="258" spans="2:65" s="1" customFormat="1" ht="19.5">
      <c r="B258" s="33"/>
      <c r="D258" s="150" t="s">
        <v>195</v>
      </c>
      <c r="F258" s="170" t="s">
        <v>1696</v>
      </c>
      <c r="I258" s="147"/>
      <c r="L258" s="33"/>
      <c r="M258" s="148"/>
      <c r="T258" s="54"/>
      <c r="AT258" s="18" t="s">
        <v>195</v>
      </c>
      <c r="AU258" s="18" t="s">
        <v>83</v>
      </c>
    </row>
    <row r="259" spans="2:65" s="1" customFormat="1" ht="16.5" customHeight="1">
      <c r="B259" s="33"/>
      <c r="C259" s="132" t="s">
        <v>1095</v>
      </c>
      <c r="D259" s="132" t="s">
        <v>148</v>
      </c>
      <c r="E259" s="133" t="s">
        <v>1946</v>
      </c>
      <c r="F259" s="134" t="s">
        <v>1947</v>
      </c>
      <c r="G259" s="135" t="s">
        <v>1427</v>
      </c>
      <c r="H259" s="136">
        <v>1</v>
      </c>
      <c r="I259" s="137"/>
      <c r="J259" s="138">
        <f>ROUND(I259*H259,2)</f>
        <v>0</v>
      </c>
      <c r="K259" s="134" t="s">
        <v>19</v>
      </c>
      <c r="L259" s="33"/>
      <c r="M259" s="139" t="s">
        <v>19</v>
      </c>
      <c r="N259" s="140" t="s">
        <v>45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153</v>
      </c>
      <c r="AT259" s="143" t="s">
        <v>148</v>
      </c>
      <c r="AU259" s="143" t="s">
        <v>83</v>
      </c>
      <c r="AY259" s="18" t="s">
        <v>146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81</v>
      </c>
      <c r="BK259" s="144">
        <f>ROUND(I259*H259,2)</f>
        <v>0</v>
      </c>
      <c r="BL259" s="18" t="s">
        <v>153</v>
      </c>
      <c r="BM259" s="143" t="s">
        <v>1718</v>
      </c>
    </row>
    <row r="260" spans="2:65" s="1" customFormat="1" ht="19.5">
      <c r="B260" s="33"/>
      <c r="D260" s="150" t="s">
        <v>195</v>
      </c>
      <c r="F260" s="170" t="s">
        <v>1696</v>
      </c>
      <c r="I260" s="147"/>
      <c r="L260" s="33"/>
      <c r="M260" s="148"/>
      <c r="T260" s="54"/>
      <c r="AT260" s="18" t="s">
        <v>195</v>
      </c>
      <c r="AU260" s="18" t="s">
        <v>83</v>
      </c>
    </row>
    <row r="261" spans="2:65" s="1" customFormat="1" ht="16.5" customHeight="1">
      <c r="B261" s="33"/>
      <c r="C261" s="132" t="s">
        <v>1100</v>
      </c>
      <c r="D261" s="132" t="s">
        <v>148</v>
      </c>
      <c r="E261" s="133" t="s">
        <v>1948</v>
      </c>
      <c r="F261" s="134" t="s">
        <v>1949</v>
      </c>
      <c r="G261" s="135" t="s">
        <v>1427</v>
      </c>
      <c r="H261" s="136">
        <v>1</v>
      </c>
      <c r="I261" s="137"/>
      <c r="J261" s="138">
        <f>ROUND(I261*H261,2)</f>
        <v>0</v>
      </c>
      <c r="K261" s="134" t="s">
        <v>19</v>
      </c>
      <c r="L261" s="33"/>
      <c r="M261" s="139" t="s">
        <v>19</v>
      </c>
      <c r="N261" s="140" t="s">
        <v>45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153</v>
      </c>
      <c r="AT261" s="143" t="s">
        <v>148</v>
      </c>
      <c r="AU261" s="143" t="s">
        <v>83</v>
      </c>
      <c r="AY261" s="18" t="s">
        <v>146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81</v>
      </c>
      <c r="BK261" s="144">
        <f>ROUND(I261*H261,2)</f>
        <v>0</v>
      </c>
      <c r="BL261" s="18" t="s">
        <v>153</v>
      </c>
      <c r="BM261" s="143" t="s">
        <v>1722</v>
      </c>
    </row>
    <row r="262" spans="2:65" s="1" customFormat="1" ht="19.5">
      <c r="B262" s="33"/>
      <c r="D262" s="150" t="s">
        <v>195</v>
      </c>
      <c r="F262" s="170" t="s">
        <v>1950</v>
      </c>
      <c r="I262" s="147"/>
      <c r="L262" s="33"/>
      <c r="M262" s="148"/>
      <c r="T262" s="54"/>
      <c r="AT262" s="18" t="s">
        <v>195</v>
      </c>
      <c r="AU262" s="18" t="s">
        <v>83</v>
      </c>
    </row>
    <row r="263" spans="2:65" s="1" customFormat="1" ht="16.5" customHeight="1">
      <c r="B263" s="33"/>
      <c r="C263" s="132" t="s">
        <v>1105</v>
      </c>
      <c r="D263" s="132" t="s">
        <v>148</v>
      </c>
      <c r="E263" s="133" t="s">
        <v>1951</v>
      </c>
      <c r="F263" s="134" t="s">
        <v>1952</v>
      </c>
      <c r="G263" s="135" t="s">
        <v>1427</v>
      </c>
      <c r="H263" s="136">
        <v>1</v>
      </c>
      <c r="I263" s="137"/>
      <c r="J263" s="138">
        <f>ROUND(I263*H263,2)</f>
        <v>0</v>
      </c>
      <c r="K263" s="134" t="s">
        <v>19</v>
      </c>
      <c r="L263" s="33"/>
      <c r="M263" s="139" t="s">
        <v>19</v>
      </c>
      <c r="N263" s="140" t="s">
        <v>45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153</v>
      </c>
      <c r="AT263" s="143" t="s">
        <v>148</v>
      </c>
      <c r="AU263" s="143" t="s">
        <v>83</v>
      </c>
      <c r="AY263" s="18" t="s">
        <v>146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8" t="s">
        <v>81</v>
      </c>
      <c r="BK263" s="144">
        <f>ROUND(I263*H263,2)</f>
        <v>0</v>
      </c>
      <c r="BL263" s="18" t="s">
        <v>153</v>
      </c>
      <c r="BM263" s="143" t="s">
        <v>1726</v>
      </c>
    </row>
    <row r="264" spans="2:65" s="1" customFormat="1" ht="29.25">
      <c r="B264" s="33"/>
      <c r="D264" s="150" t="s">
        <v>195</v>
      </c>
      <c r="F264" s="170" t="s">
        <v>1953</v>
      </c>
      <c r="I264" s="147"/>
      <c r="L264" s="33"/>
      <c r="M264" s="192"/>
      <c r="N264" s="193"/>
      <c r="O264" s="193"/>
      <c r="P264" s="193"/>
      <c r="Q264" s="193"/>
      <c r="R264" s="193"/>
      <c r="S264" s="193"/>
      <c r="T264" s="194"/>
      <c r="AT264" s="18" t="s">
        <v>195</v>
      </c>
      <c r="AU264" s="18" t="s">
        <v>83</v>
      </c>
    </row>
    <row r="265" spans="2:65" s="1" customFormat="1" ht="6.95" customHeight="1">
      <c r="B265" s="42"/>
      <c r="C265" s="43"/>
      <c r="D265" s="43"/>
      <c r="E265" s="43"/>
      <c r="F265" s="43"/>
      <c r="G265" s="43"/>
      <c r="H265" s="43"/>
      <c r="I265" s="43"/>
      <c r="J265" s="43"/>
      <c r="K265" s="43"/>
      <c r="L265" s="33"/>
    </row>
  </sheetData>
  <sheetProtection algorithmName="SHA-512" hashValue="NfY8QErVg7W3XnKZBVX7NDeouJHs59hW2oa0Abguew7h1Jd4WDD7dRv5CdKkxtbDUwXqZMt9RWDLac+i4BmzwA==" saltValue="erkoYBh2v4yS03hTFvkhXbLxF7cn8xN+1BHtieBWe5cN6oy/zgLQgKrNl0QyYFr4Ci+tIfks6bXeQmbr2Xh+fA==" spinCount="100000" sheet="1" objects="1" scenarios="1" formatColumns="0" formatRows="0" autoFilter="0"/>
  <autoFilter ref="C92:K264" xr:uid="{00000000-0009-0000-0000-000006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106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111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Rekonstrukce zázemí tělocvičny 2.ZŠ Dobříš - revize 01</v>
      </c>
      <c r="F7" s="326"/>
      <c r="G7" s="326"/>
      <c r="H7" s="326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3"/>
      <c r="E9" s="325" t="s">
        <v>113</v>
      </c>
      <c r="F9" s="327"/>
      <c r="G9" s="327"/>
      <c r="H9" s="327"/>
      <c r="L9" s="33"/>
    </row>
    <row r="10" spans="2:46" s="1" customFormat="1" ht="12" customHeight="1">
      <c r="B10" s="33"/>
      <c r="D10" s="28" t="s">
        <v>114</v>
      </c>
      <c r="L10" s="33"/>
    </row>
    <row r="11" spans="2:46" s="1" customFormat="1" ht="16.5" customHeight="1">
      <c r="B11" s="33"/>
      <c r="E11" s="284" t="s">
        <v>1954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31. 3. 2025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19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30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32</v>
      </c>
      <c r="I22" s="28" t="s">
        <v>26</v>
      </c>
      <c r="J22" s="26" t="s">
        <v>33</v>
      </c>
      <c r="L22" s="33"/>
    </row>
    <row r="23" spans="2:12" s="1" customFormat="1" ht="18" customHeight="1">
      <c r="B23" s="33"/>
      <c r="E23" s="26" t="s">
        <v>34</v>
      </c>
      <c r="I23" s="28" t="s">
        <v>29</v>
      </c>
      <c r="J23" s="26" t="s">
        <v>19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36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47.25" customHeight="1">
      <c r="B29" s="92"/>
      <c r="E29" s="314" t="s">
        <v>39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ROUND(J87,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ROUND((SUM(BE87:BE154)),  2)</f>
        <v>0</v>
      </c>
      <c r="I35" s="94">
        <v>0.21</v>
      </c>
      <c r="J35" s="84">
        <f>ROUND(((SUM(BE87:BE154))*I35),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ROUND((SUM(BF87:BF154)),  2)</f>
        <v>0</v>
      </c>
      <c r="I36" s="94">
        <v>0.12</v>
      </c>
      <c r="J36" s="84">
        <f>ROUND(((SUM(BF87:BF154))*I36),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ROUND((SUM(BG87:BG154)),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ROUND((SUM(BH87:BH154)),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ROUND((SUM(BI87:BI154)),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116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Rekonstrukce zázemí tělocvičny 2.ZŠ Dobříš - revize 01</v>
      </c>
      <c r="F50" s="326"/>
      <c r="G50" s="326"/>
      <c r="H50" s="326"/>
      <c r="L50" s="33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3"/>
      <c r="E52" s="325" t="s">
        <v>113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114</v>
      </c>
      <c r="L53" s="33"/>
    </row>
    <row r="54" spans="2:47" s="1" customFormat="1" ht="16.5" customHeight="1">
      <c r="B54" s="33"/>
      <c r="E54" s="284" t="str">
        <f>E11</f>
        <v>EL - Elektroinstalace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Školní 1974, Dobříš, k.ú. Dobříš, parc.č.st. 2032</v>
      </c>
      <c r="I56" s="28" t="s">
        <v>23</v>
      </c>
      <c r="J56" s="50" t="str">
        <f>IF(J14="","",J14)</f>
        <v>31. 3. 2025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25</v>
      </c>
      <c r="F58" s="26" t="str">
        <f>E17</f>
        <v>Město Dobříš</v>
      </c>
      <c r="I58" s="28" t="s">
        <v>32</v>
      </c>
      <c r="J58" s="31" t="str">
        <f>E23</f>
        <v>Ing. arch. Jan Zbíral</v>
      </c>
      <c r="L58" s="33"/>
    </row>
    <row r="59" spans="2:47" s="1" customFormat="1" ht="15.2" customHeight="1">
      <c r="B59" s="33"/>
      <c r="C59" s="28" t="s">
        <v>30</v>
      </c>
      <c r="F59" s="26" t="str">
        <f>IF(E20="","",E20)</f>
        <v>Vyplň údaj</v>
      </c>
      <c r="I59" s="28" t="s">
        <v>36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117</v>
      </c>
      <c r="D61" s="95"/>
      <c r="E61" s="95"/>
      <c r="F61" s="95"/>
      <c r="G61" s="95"/>
      <c r="H61" s="95"/>
      <c r="I61" s="95"/>
      <c r="J61" s="102" t="s">
        <v>118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J87</f>
        <v>0</v>
      </c>
      <c r="L63" s="33"/>
      <c r="AU63" s="18" t="s">
        <v>119</v>
      </c>
    </row>
    <row r="64" spans="2:47" s="8" customFormat="1" ht="24.95" customHeight="1">
      <c r="B64" s="104"/>
      <c r="D64" s="105" t="s">
        <v>1955</v>
      </c>
      <c r="E64" s="106"/>
      <c r="F64" s="106"/>
      <c r="G64" s="106"/>
      <c r="H64" s="106"/>
      <c r="I64" s="106"/>
      <c r="J64" s="107">
        <f>J88</f>
        <v>0</v>
      </c>
      <c r="L64" s="104"/>
    </row>
    <row r="65" spans="2:12" s="8" customFormat="1" ht="24.95" customHeight="1">
      <c r="B65" s="104"/>
      <c r="D65" s="105" t="s">
        <v>1956</v>
      </c>
      <c r="E65" s="106"/>
      <c r="F65" s="106"/>
      <c r="G65" s="106"/>
      <c r="H65" s="106"/>
      <c r="I65" s="106"/>
      <c r="J65" s="107">
        <f>J147</f>
        <v>0</v>
      </c>
      <c r="L65" s="104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131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25" t="str">
        <f>E7</f>
        <v>Rekonstrukce zázemí tělocvičny 2.ZŠ Dobříš - revize 01</v>
      </c>
      <c r="F75" s="326"/>
      <c r="G75" s="326"/>
      <c r="H75" s="326"/>
      <c r="L75" s="33"/>
    </row>
    <row r="76" spans="2:12" ht="12" customHeight="1">
      <c r="B76" s="21"/>
      <c r="C76" s="28" t="s">
        <v>112</v>
      </c>
      <c r="L76" s="21"/>
    </row>
    <row r="77" spans="2:12" s="1" customFormat="1" ht="16.5" customHeight="1">
      <c r="B77" s="33"/>
      <c r="E77" s="325" t="s">
        <v>113</v>
      </c>
      <c r="F77" s="327"/>
      <c r="G77" s="327"/>
      <c r="H77" s="327"/>
      <c r="L77" s="33"/>
    </row>
    <row r="78" spans="2:12" s="1" customFormat="1" ht="12" customHeight="1">
      <c r="B78" s="33"/>
      <c r="C78" s="28" t="s">
        <v>114</v>
      </c>
      <c r="L78" s="33"/>
    </row>
    <row r="79" spans="2:12" s="1" customFormat="1" ht="16.5" customHeight="1">
      <c r="B79" s="33"/>
      <c r="E79" s="284" t="str">
        <f>E11</f>
        <v>EL - Elektroinstalace</v>
      </c>
      <c r="F79" s="327"/>
      <c r="G79" s="327"/>
      <c r="H79" s="327"/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21</v>
      </c>
      <c r="F81" s="26" t="str">
        <f>F14</f>
        <v>Školní 1974, Dobříš, k.ú. Dobříš, parc.č.st. 2032</v>
      </c>
      <c r="I81" s="28" t="s">
        <v>23</v>
      </c>
      <c r="J81" s="50" t="str">
        <f>IF(J14="","",J14)</f>
        <v>31. 3. 2025</v>
      </c>
      <c r="L81" s="33"/>
    </row>
    <row r="82" spans="2:65" s="1" customFormat="1" ht="6.95" customHeight="1">
      <c r="B82" s="33"/>
      <c r="L82" s="33"/>
    </row>
    <row r="83" spans="2:65" s="1" customFormat="1" ht="15.2" customHeight="1">
      <c r="B83" s="33"/>
      <c r="C83" s="28" t="s">
        <v>25</v>
      </c>
      <c r="F83" s="26" t="str">
        <f>E17</f>
        <v>Město Dobříš</v>
      </c>
      <c r="I83" s="28" t="s">
        <v>32</v>
      </c>
      <c r="J83" s="31" t="str">
        <f>E23</f>
        <v>Ing. arch. Jan Zbíral</v>
      </c>
      <c r="L83" s="33"/>
    </row>
    <row r="84" spans="2:65" s="1" customFormat="1" ht="15.2" customHeight="1">
      <c r="B84" s="33"/>
      <c r="C84" s="28" t="s">
        <v>30</v>
      </c>
      <c r="F84" s="26" t="str">
        <f>IF(E20="","",E20)</f>
        <v>Vyplň údaj</v>
      </c>
      <c r="I84" s="28" t="s">
        <v>36</v>
      </c>
      <c r="J84" s="31" t="str">
        <f>E26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132</v>
      </c>
      <c r="D86" s="114" t="s">
        <v>59</v>
      </c>
      <c r="E86" s="114" t="s">
        <v>55</v>
      </c>
      <c r="F86" s="114" t="s">
        <v>56</v>
      </c>
      <c r="G86" s="114" t="s">
        <v>133</v>
      </c>
      <c r="H86" s="114" t="s">
        <v>134</v>
      </c>
      <c r="I86" s="114" t="s">
        <v>135</v>
      </c>
      <c r="J86" s="114" t="s">
        <v>118</v>
      </c>
      <c r="K86" s="115" t="s">
        <v>136</v>
      </c>
      <c r="L86" s="112"/>
      <c r="M86" s="57" t="s">
        <v>19</v>
      </c>
      <c r="N86" s="58" t="s">
        <v>44</v>
      </c>
      <c r="O86" s="58" t="s">
        <v>137</v>
      </c>
      <c r="P86" s="58" t="s">
        <v>138</v>
      </c>
      <c r="Q86" s="58" t="s">
        <v>139</v>
      </c>
      <c r="R86" s="58" t="s">
        <v>140</v>
      </c>
      <c r="S86" s="58" t="s">
        <v>141</v>
      </c>
      <c r="T86" s="59" t="s">
        <v>142</v>
      </c>
    </row>
    <row r="87" spans="2:65" s="1" customFormat="1" ht="22.9" customHeight="1">
      <c r="B87" s="33"/>
      <c r="C87" s="62" t="s">
        <v>143</v>
      </c>
      <c r="J87" s="116">
        <f>BK87</f>
        <v>0</v>
      </c>
      <c r="L87" s="33"/>
      <c r="M87" s="60"/>
      <c r="N87" s="51"/>
      <c r="O87" s="51"/>
      <c r="P87" s="117">
        <f>P88+P147</f>
        <v>0</v>
      </c>
      <c r="Q87" s="51"/>
      <c r="R87" s="117">
        <f>R88+R147</f>
        <v>0</v>
      </c>
      <c r="S87" s="51"/>
      <c r="T87" s="118">
        <f>T88+T147</f>
        <v>0</v>
      </c>
      <c r="AT87" s="18" t="s">
        <v>73</v>
      </c>
      <c r="AU87" s="18" t="s">
        <v>119</v>
      </c>
      <c r="BK87" s="119">
        <f>BK88+BK147</f>
        <v>0</v>
      </c>
    </row>
    <row r="88" spans="2:65" s="11" customFormat="1" ht="25.9" customHeight="1">
      <c r="B88" s="120"/>
      <c r="D88" s="121" t="s">
        <v>73</v>
      </c>
      <c r="E88" s="122" t="s">
        <v>1957</v>
      </c>
      <c r="F88" s="122" t="s">
        <v>1958</v>
      </c>
      <c r="I88" s="123"/>
      <c r="J88" s="124">
        <f>BK88</f>
        <v>0</v>
      </c>
      <c r="L88" s="120"/>
      <c r="M88" s="125"/>
      <c r="P88" s="126">
        <f>SUM(P89:P146)</f>
        <v>0</v>
      </c>
      <c r="R88" s="126">
        <f>SUM(R89:R146)</f>
        <v>0</v>
      </c>
      <c r="T88" s="127">
        <f>SUM(T89:T146)</f>
        <v>0</v>
      </c>
      <c r="AR88" s="121" t="s">
        <v>81</v>
      </c>
      <c r="AT88" s="128" t="s">
        <v>73</v>
      </c>
      <c r="AU88" s="128" t="s">
        <v>74</v>
      </c>
      <c r="AY88" s="121" t="s">
        <v>146</v>
      </c>
      <c r="BK88" s="129">
        <f>SUM(BK89:BK146)</f>
        <v>0</v>
      </c>
    </row>
    <row r="89" spans="2:65" s="1" customFormat="1" ht="16.5" customHeight="1">
      <c r="B89" s="33"/>
      <c r="C89" s="132" t="s">
        <v>81</v>
      </c>
      <c r="D89" s="132" t="s">
        <v>148</v>
      </c>
      <c r="E89" s="133" t="s">
        <v>1959</v>
      </c>
      <c r="F89" s="134" t="s">
        <v>1960</v>
      </c>
      <c r="G89" s="135" t="s">
        <v>1427</v>
      </c>
      <c r="H89" s="136">
        <v>2</v>
      </c>
      <c r="I89" s="137"/>
      <c r="J89" s="138">
        <f t="shared" ref="J89:J120" si="0">ROUND(I89*H89,2)</f>
        <v>0</v>
      </c>
      <c r="K89" s="134" t="s">
        <v>19</v>
      </c>
      <c r="L89" s="33"/>
      <c r="M89" s="139" t="s">
        <v>19</v>
      </c>
      <c r="N89" s="140" t="s">
        <v>45</v>
      </c>
      <c r="P89" s="141">
        <f t="shared" ref="P89:P120" si="1">O89*H89</f>
        <v>0</v>
      </c>
      <c r="Q89" s="141">
        <v>0</v>
      </c>
      <c r="R89" s="141">
        <f t="shared" ref="R89:R120" si="2">Q89*H89</f>
        <v>0</v>
      </c>
      <c r="S89" s="141">
        <v>0</v>
      </c>
      <c r="T89" s="142">
        <f t="shared" ref="T89:T120" si="3">S89*H89</f>
        <v>0</v>
      </c>
      <c r="AR89" s="143" t="s">
        <v>153</v>
      </c>
      <c r="AT89" s="143" t="s">
        <v>148</v>
      </c>
      <c r="AU89" s="143" t="s">
        <v>81</v>
      </c>
      <c r="AY89" s="18" t="s">
        <v>146</v>
      </c>
      <c r="BE89" s="144">
        <f t="shared" ref="BE89:BE120" si="4">IF(N89="základní",J89,0)</f>
        <v>0</v>
      </c>
      <c r="BF89" s="144">
        <f t="shared" ref="BF89:BF120" si="5">IF(N89="snížená",J89,0)</f>
        <v>0</v>
      </c>
      <c r="BG89" s="144">
        <f t="shared" ref="BG89:BG120" si="6">IF(N89="zákl. přenesená",J89,0)</f>
        <v>0</v>
      </c>
      <c r="BH89" s="144">
        <f t="shared" ref="BH89:BH120" si="7">IF(N89="sníž. přenesená",J89,0)</f>
        <v>0</v>
      </c>
      <c r="BI89" s="144">
        <f t="shared" ref="BI89:BI120" si="8">IF(N89="nulová",J89,0)</f>
        <v>0</v>
      </c>
      <c r="BJ89" s="18" t="s">
        <v>81</v>
      </c>
      <c r="BK89" s="144">
        <f t="shared" ref="BK89:BK120" si="9">ROUND(I89*H89,2)</f>
        <v>0</v>
      </c>
      <c r="BL89" s="18" t="s">
        <v>153</v>
      </c>
      <c r="BM89" s="143" t="s">
        <v>83</v>
      </c>
    </row>
    <row r="90" spans="2:65" s="1" customFormat="1" ht="16.5" customHeight="1">
      <c r="B90" s="33"/>
      <c r="C90" s="132" t="s">
        <v>83</v>
      </c>
      <c r="D90" s="132" t="s">
        <v>148</v>
      </c>
      <c r="E90" s="133" t="s">
        <v>1961</v>
      </c>
      <c r="F90" s="134" t="s">
        <v>1962</v>
      </c>
      <c r="G90" s="135" t="s">
        <v>1427</v>
      </c>
      <c r="H90" s="136">
        <v>2</v>
      </c>
      <c r="I90" s="137"/>
      <c r="J90" s="138">
        <f t="shared" si="0"/>
        <v>0</v>
      </c>
      <c r="K90" s="134" t="s">
        <v>19</v>
      </c>
      <c r="L90" s="33"/>
      <c r="M90" s="139" t="s">
        <v>19</v>
      </c>
      <c r="N90" s="140" t="s">
        <v>45</v>
      </c>
      <c r="P90" s="141">
        <f t="shared" si="1"/>
        <v>0</v>
      </c>
      <c r="Q90" s="141">
        <v>0</v>
      </c>
      <c r="R90" s="141">
        <f t="shared" si="2"/>
        <v>0</v>
      </c>
      <c r="S90" s="141">
        <v>0</v>
      </c>
      <c r="T90" s="142">
        <f t="shared" si="3"/>
        <v>0</v>
      </c>
      <c r="AR90" s="143" t="s">
        <v>153</v>
      </c>
      <c r="AT90" s="143" t="s">
        <v>148</v>
      </c>
      <c r="AU90" s="143" t="s">
        <v>81</v>
      </c>
      <c r="AY90" s="18" t="s">
        <v>146</v>
      </c>
      <c r="BE90" s="144">
        <f t="shared" si="4"/>
        <v>0</v>
      </c>
      <c r="BF90" s="144">
        <f t="shared" si="5"/>
        <v>0</v>
      </c>
      <c r="BG90" s="144">
        <f t="shared" si="6"/>
        <v>0</v>
      </c>
      <c r="BH90" s="144">
        <f t="shared" si="7"/>
        <v>0</v>
      </c>
      <c r="BI90" s="144">
        <f t="shared" si="8"/>
        <v>0</v>
      </c>
      <c r="BJ90" s="18" t="s">
        <v>81</v>
      </c>
      <c r="BK90" s="144">
        <f t="shared" si="9"/>
        <v>0</v>
      </c>
      <c r="BL90" s="18" t="s">
        <v>153</v>
      </c>
      <c r="BM90" s="143" t="s">
        <v>153</v>
      </c>
    </row>
    <row r="91" spans="2:65" s="1" customFormat="1" ht="16.5" customHeight="1">
      <c r="B91" s="33"/>
      <c r="C91" s="132" t="s">
        <v>167</v>
      </c>
      <c r="D91" s="132" t="s">
        <v>148</v>
      </c>
      <c r="E91" s="133" t="s">
        <v>1963</v>
      </c>
      <c r="F91" s="134" t="s">
        <v>1964</v>
      </c>
      <c r="G91" s="135" t="s">
        <v>1427</v>
      </c>
      <c r="H91" s="136">
        <v>2</v>
      </c>
      <c r="I91" s="137"/>
      <c r="J91" s="138">
        <f t="shared" si="0"/>
        <v>0</v>
      </c>
      <c r="K91" s="134" t="s">
        <v>19</v>
      </c>
      <c r="L91" s="33"/>
      <c r="M91" s="139" t="s">
        <v>19</v>
      </c>
      <c r="N91" s="140" t="s">
        <v>45</v>
      </c>
      <c r="P91" s="141">
        <f t="shared" si="1"/>
        <v>0</v>
      </c>
      <c r="Q91" s="141">
        <v>0</v>
      </c>
      <c r="R91" s="141">
        <f t="shared" si="2"/>
        <v>0</v>
      </c>
      <c r="S91" s="141">
        <v>0</v>
      </c>
      <c r="T91" s="142">
        <f t="shared" si="3"/>
        <v>0</v>
      </c>
      <c r="AR91" s="143" t="s">
        <v>153</v>
      </c>
      <c r="AT91" s="143" t="s">
        <v>148</v>
      </c>
      <c r="AU91" s="143" t="s">
        <v>81</v>
      </c>
      <c r="AY91" s="18" t="s">
        <v>146</v>
      </c>
      <c r="BE91" s="144">
        <f t="shared" si="4"/>
        <v>0</v>
      </c>
      <c r="BF91" s="144">
        <f t="shared" si="5"/>
        <v>0</v>
      </c>
      <c r="BG91" s="144">
        <f t="shared" si="6"/>
        <v>0</v>
      </c>
      <c r="BH91" s="144">
        <f t="shared" si="7"/>
        <v>0</v>
      </c>
      <c r="BI91" s="144">
        <f t="shared" si="8"/>
        <v>0</v>
      </c>
      <c r="BJ91" s="18" t="s">
        <v>81</v>
      </c>
      <c r="BK91" s="144">
        <f t="shared" si="9"/>
        <v>0</v>
      </c>
      <c r="BL91" s="18" t="s">
        <v>153</v>
      </c>
      <c r="BM91" s="143" t="s">
        <v>272</v>
      </c>
    </row>
    <row r="92" spans="2:65" s="1" customFormat="1" ht="16.5" customHeight="1">
      <c r="B92" s="33"/>
      <c r="C92" s="132" t="s">
        <v>153</v>
      </c>
      <c r="D92" s="132" t="s">
        <v>148</v>
      </c>
      <c r="E92" s="133" t="s">
        <v>1965</v>
      </c>
      <c r="F92" s="134" t="s">
        <v>1966</v>
      </c>
      <c r="G92" s="135" t="s">
        <v>1427</v>
      </c>
      <c r="H92" s="136">
        <v>2</v>
      </c>
      <c r="I92" s="137"/>
      <c r="J92" s="138">
        <f t="shared" si="0"/>
        <v>0</v>
      </c>
      <c r="K92" s="134" t="s">
        <v>19</v>
      </c>
      <c r="L92" s="33"/>
      <c r="M92" s="139" t="s">
        <v>19</v>
      </c>
      <c r="N92" s="140" t="s">
        <v>45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153</v>
      </c>
      <c r="AT92" s="143" t="s">
        <v>148</v>
      </c>
      <c r="AU92" s="143" t="s">
        <v>81</v>
      </c>
      <c r="AY92" s="18" t="s">
        <v>146</v>
      </c>
      <c r="BE92" s="144">
        <f t="shared" si="4"/>
        <v>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81</v>
      </c>
      <c r="BK92" s="144">
        <f t="shared" si="9"/>
        <v>0</v>
      </c>
      <c r="BL92" s="18" t="s">
        <v>153</v>
      </c>
      <c r="BM92" s="143" t="s">
        <v>184</v>
      </c>
    </row>
    <row r="93" spans="2:65" s="1" customFormat="1" ht="16.5" customHeight="1">
      <c r="B93" s="33"/>
      <c r="C93" s="132" t="s">
        <v>615</v>
      </c>
      <c r="D93" s="132" t="s">
        <v>148</v>
      </c>
      <c r="E93" s="133" t="s">
        <v>1967</v>
      </c>
      <c r="F93" s="134" t="s">
        <v>1968</v>
      </c>
      <c r="G93" s="135" t="s">
        <v>1427</v>
      </c>
      <c r="H93" s="136">
        <v>4</v>
      </c>
      <c r="I93" s="137"/>
      <c r="J93" s="138">
        <f t="shared" si="0"/>
        <v>0</v>
      </c>
      <c r="K93" s="134" t="s">
        <v>19</v>
      </c>
      <c r="L93" s="33"/>
      <c r="M93" s="139" t="s">
        <v>19</v>
      </c>
      <c r="N93" s="140" t="s">
        <v>45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153</v>
      </c>
      <c r="AT93" s="143" t="s">
        <v>148</v>
      </c>
      <c r="AU93" s="143" t="s">
        <v>81</v>
      </c>
      <c r="AY93" s="18" t="s">
        <v>146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81</v>
      </c>
      <c r="BK93" s="144">
        <f t="shared" si="9"/>
        <v>0</v>
      </c>
      <c r="BL93" s="18" t="s">
        <v>153</v>
      </c>
      <c r="BM93" s="143" t="s">
        <v>200</v>
      </c>
    </row>
    <row r="94" spans="2:65" s="1" customFormat="1" ht="16.5" customHeight="1">
      <c r="B94" s="33"/>
      <c r="C94" s="132" t="s">
        <v>272</v>
      </c>
      <c r="D94" s="132" t="s">
        <v>148</v>
      </c>
      <c r="E94" s="133" t="s">
        <v>1969</v>
      </c>
      <c r="F94" s="134" t="s">
        <v>1970</v>
      </c>
      <c r="G94" s="135" t="s">
        <v>1427</v>
      </c>
      <c r="H94" s="136">
        <v>4</v>
      </c>
      <c r="I94" s="137"/>
      <c r="J94" s="138">
        <f t="shared" si="0"/>
        <v>0</v>
      </c>
      <c r="K94" s="134" t="s">
        <v>19</v>
      </c>
      <c r="L94" s="33"/>
      <c r="M94" s="139" t="s">
        <v>19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153</v>
      </c>
      <c r="AT94" s="143" t="s">
        <v>148</v>
      </c>
      <c r="AU94" s="143" t="s">
        <v>81</v>
      </c>
      <c r="AY94" s="18" t="s">
        <v>146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81</v>
      </c>
      <c r="BK94" s="144">
        <f t="shared" si="9"/>
        <v>0</v>
      </c>
      <c r="BL94" s="18" t="s">
        <v>153</v>
      </c>
      <c r="BM94" s="143" t="s">
        <v>8</v>
      </c>
    </row>
    <row r="95" spans="2:65" s="1" customFormat="1" ht="16.5" customHeight="1">
      <c r="B95" s="33"/>
      <c r="C95" s="132" t="s">
        <v>278</v>
      </c>
      <c r="D95" s="132" t="s">
        <v>148</v>
      </c>
      <c r="E95" s="133" t="s">
        <v>1971</v>
      </c>
      <c r="F95" s="134" t="s">
        <v>1972</v>
      </c>
      <c r="G95" s="135" t="s">
        <v>1427</v>
      </c>
      <c r="H95" s="136">
        <v>4</v>
      </c>
      <c r="I95" s="137"/>
      <c r="J95" s="138">
        <f t="shared" si="0"/>
        <v>0</v>
      </c>
      <c r="K95" s="134" t="s">
        <v>19</v>
      </c>
      <c r="L95" s="33"/>
      <c r="M95" s="139" t="s">
        <v>19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153</v>
      </c>
      <c r="AT95" s="143" t="s">
        <v>148</v>
      </c>
      <c r="AU95" s="143" t="s">
        <v>81</v>
      </c>
      <c r="AY95" s="18" t="s">
        <v>146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81</v>
      </c>
      <c r="BK95" s="144">
        <f t="shared" si="9"/>
        <v>0</v>
      </c>
      <c r="BL95" s="18" t="s">
        <v>153</v>
      </c>
      <c r="BM95" s="143" t="s">
        <v>239</v>
      </c>
    </row>
    <row r="96" spans="2:65" s="1" customFormat="1" ht="16.5" customHeight="1">
      <c r="B96" s="33"/>
      <c r="C96" s="132" t="s">
        <v>184</v>
      </c>
      <c r="D96" s="132" t="s">
        <v>148</v>
      </c>
      <c r="E96" s="133" t="s">
        <v>1973</v>
      </c>
      <c r="F96" s="134" t="s">
        <v>1974</v>
      </c>
      <c r="G96" s="135" t="s">
        <v>1427</v>
      </c>
      <c r="H96" s="136">
        <v>10</v>
      </c>
      <c r="I96" s="137"/>
      <c r="J96" s="138">
        <f t="shared" si="0"/>
        <v>0</v>
      </c>
      <c r="K96" s="134" t="s">
        <v>19</v>
      </c>
      <c r="L96" s="33"/>
      <c r="M96" s="139" t="s">
        <v>19</v>
      </c>
      <c r="N96" s="140" t="s">
        <v>45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153</v>
      </c>
      <c r="AT96" s="143" t="s">
        <v>148</v>
      </c>
      <c r="AU96" s="143" t="s">
        <v>81</v>
      </c>
      <c r="AY96" s="18" t="s">
        <v>146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81</v>
      </c>
      <c r="BK96" s="144">
        <f t="shared" si="9"/>
        <v>0</v>
      </c>
      <c r="BL96" s="18" t="s">
        <v>153</v>
      </c>
      <c r="BM96" s="143" t="s">
        <v>258</v>
      </c>
    </row>
    <row r="97" spans="2:65" s="1" customFormat="1" ht="16.5" customHeight="1">
      <c r="B97" s="33"/>
      <c r="C97" s="132" t="s">
        <v>182</v>
      </c>
      <c r="D97" s="132" t="s">
        <v>148</v>
      </c>
      <c r="E97" s="133" t="s">
        <v>1975</v>
      </c>
      <c r="F97" s="134" t="s">
        <v>1976</v>
      </c>
      <c r="G97" s="135" t="s">
        <v>1427</v>
      </c>
      <c r="H97" s="136">
        <v>1</v>
      </c>
      <c r="I97" s="137"/>
      <c r="J97" s="138">
        <f t="shared" si="0"/>
        <v>0</v>
      </c>
      <c r="K97" s="134" t="s">
        <v>19</v>
      </c>
      <c r="L97" s="33"/>
      <c r="M97" s="139" t="s">
        <v>19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153</v>
      </c>
      <c r="AT97" s="143" t="s">
        <v>148</v>
      </c>
      <c r="AU97" s="143" t="s">
        <v>81</v>
      </c>
      <c r="AY97" s="18" t="s">
        <v>146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81</v>
      </c>
      <c r="BK97" s="144">
        <f t="shared" si="9"/>
        <v>0</v>
      </c>
      <c r="BL97" s="18" t="s">
        <v>153</v>
      </c>
      <c r="BM97" s="143" t="s">
        <v>293</v>
      </c>
    </row>
    <row r="98" spans="2:65" s="1" customFormat="1" ht="16.5" customHeight="1">
      <c r="B98" s="33"/>
      <c r="C98" s="132" t="s">
        <v>200</v>
      </c>
      <c r="D98" s="132" t="s">
        <v>148</v>
      </c>
      <c r="E98" s="133" t="s">
        <v>1977</v>
      </c>
      <c r="F98" s="134" t="s">
        <v>1978</v>
      </c>
      <c r="G98" s="135" t="s">
        <v>1427</v>
      </c>
      <c r="H98" s="136">
        <v>2</v>
      </c>
      <c r="I98" s="137"/>
      <c r="J98" s="138">
        <f t="shared" si="0"/>
        <v>0</v>
      </c>
      <c r="K98" s="134" t="s">
        <v>19</v>
      </c>
      <c r="L98" s="33"/>
      <c r="M98" s="139" t="s">
        <v>19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153</v>
      </c>
      <c r="AT98" s="143" t="s">
        <v>148</v>
      </c>
      <c r="AU98" s="143" t="s">
        <v>81</v>
      </c>
      <c r="AY98" s="18" t="s">
        <v>146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81</v>
      </c>
      <c r="BK98" s="144">
        <f t="shared" si="9"/>
        <v>0</v>
      </c>
      <c r="BL98" s="18" t="s">
        <v>153</v>
      </c>
      <c r="BM98" s="143" t="s">
        <v>308</v>
      </c>
    </row>
    <row r="99" spans="2:65" s="1" customFormat="1" ht="16.5" customHeight="1">
      <c r="B99" s="33"/>
      <c r="C99" s="132" t="s">
        <v>207</v>
      </c>
      <c r="D99" s="132" t="s">
        <v>148</v>
      </c>
      <c r="E99" s="133" t="s">
        <v>1979</v>
      </c>
      <c r="F99" s="134" t="s">
        <v>1980</v>
      </c>
      <c r="G99" s="135" t="s">
        <v>1427</v>
      </c>
      <c r="H99" s="136">
        <v>2</v>
      </c>
      <c r="I99" s="137"/>
      <c r="J99" s="138">
        <f t="shared" si="0"/>
        <v>0</v>
      </c>
      <c r="K99" s="134" t="s">
        <v>19</v>
      </c>
      <c r="L99" s="33"/>
      <c r="M99" s="139" t="s">
        <v>19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153</v>
      </c>
      <c r="AT99" s="143" t="s">
        <v>148</v>
      </c>
      <c r="AU99" s="143" t="s">
        <v>81</v>
      </c>
      <c r="AY99" s="18" t="s">
        <v>146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81</v>
      </c>
      <c r="BK99" s="144">
        <f t="shared" si="9"/>
        <v>0</v>
      </c>
      <c r="BL99" s="18" t="s">
        <v>153</v>
      </c>
      <c r="BM99" s="143" t="s">
        <v>329</v>
      </c>
    </row>
    <row r="100" spans="2:65" s="1" customFormat="1" ht="16.5" customHeight="1">
      <c r="B100" s="33"/>
      <c r="C100" s="132" t="s">
        <v>8</v>
      </c>
      <c r="D100" s="132" t="s">
        <v>148</v>
      </c>
      <c r="E100" s="133" t="s">
        <v>1981</v>
      </c>
      <c r="F100" s="134" t="s">
        <v>1982</v>
      </c>
      <c r="G100" s="135" t="s">
        <v>1427</v>
      </c>
      <c r="H100" s="136">
        <v>2</v>
      </c>
      <c r="I100" s="137"/>
      <c r="J100" s="138">
        <f t="shared" si="0"/>
        <v>0</v>
      </c>
      <c r="K100" s="134" t="s">
        <v>19</v>
      </c>
      <c r="L100" s="33"/>
      <c r="M100" s="139" t="s">
        <v>19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153</v>
      </c>
      <c r="AT100" s="143" t="s">
        <v>148</v>
      </c>
      <c r="AU100" s="143" t="s">
        <v>81</v>
      </c>
      <c r="AY100" s="18" t="s">
        <v>146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81</v>
      </c>
      <c r="BK100" s="144">
        <f t="shared" si="9"/>
        <v>0</v>
      </c>
      <c r="BL100" s="18" t="s">
        <v>153</v>
      </c>
      <c r="BM100" s="143" t="s">
        <v>371</v>
      </c>
    </row>
    <row r="101" spans="2:65" s="1" customFormat="1" ht="16.5" customHeight="1">
      <c r="B101" s="33"/>
      <c r="C101" s="132" t="s">
        <v>226</v>
      </c>
      <c r="D101" s="132" t="s">
        <v>148</v>
      </c>
      <c r="E101" s="133" t="s">
        <v>1983</v>
      </c>
      <c r="F101" s="134" t="s">
        <v>1984</v>
      </c>
      <c r="G101" s="135" t="s">
        <v>1427</v>
      </c>
      <c r="H101" s="136">
        <v>33</v>
      </c>
      <c r="I101" s="137"/>
      <c r="J101" s="138">
        <f t="shared" si="0"/>
        <v>0</v>
      </c>
      <c r="K101" s="134" t="s">
        <v>19</v>
      </c>
      <c r="L101" s="33"/>
      <c r="M101" s="139" t="s">
        <v>19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153</v>
      </c>
      <c r="AT101" s="143" t="s">
        <v>148</v>
      </c>
      <c r="AU101" s="143" t="s">
        <v>81</v>
      </c>
      <c r="AY101" s="18" t="s">
        <v>146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81</v>
      </c>
      <c r="BK101" s="144">
        <f t="shared" si="9"/>
        <v>0</v>
      </c>
      <c r="BL101" s="18" t="s">
        <v>153</v>
      </c>
      <c r="BM101" s="143" t="s">
        <v>390</v>
      </c>
    </row>
    <row r="102" spans="2:65" s="1" customFormat="1" ht="16.5" customHeight="1">
      <c r="B102" s="33"/>
      <c r="C102" s="132" t="s">
        <v>239</v>
      </c>
      <c r="D102" s="132" t="s">
        <v>148</v>
      </c>
      <c r="E102" s="133" t="s">
        <v>1985</v>
      </c>
      <c r="F102" s="134" t="s">
        <v>1986</v>
      </c>
      <c r="G102" s="135" t="s">
        <v>229</v>
      </c>
      <c r="H102" s="136">
        <v>45</v>
      </c>
      <c r="I102" s="137"/>
      <c r="J102" s="138">
        <f t="shared" si="0"/>
        <v>0</v>
      </c>
      <c r="K102" s="134" t="s">
        <v>19</v>
      </c>
      <c r="L102" s="33"/>
      <c r="M102" s="139" t="s">
        <v>19</v>
      </c>
      <c r="N102" s="140" t="s">
        <v>45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153</v>
      </c>
      <c r="AT102" s="143" t="s">
        <v>148</v>
      </c>
      <c r="AU102" s="143" t="s">
        <v>81</v>
      </c>
      <c r="AY102" s="18" t="s">
        <v>146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81</v>
      </c>
      <c r="BK102" s="144">
        <f t="shared" si="9"/>
        <v>0</v>
      </c>
      <c r="BL102" s="18" t="s">
        <v>153</v>
      </c>
      <c r="BM102" s="143" t="s">
        <v>402</v>
      </c>
    </row>
    <row r="103" spans="2:65" s="1" customFormat="1" ht="16.5" customHeight="1">
      <c r="B103" s="33"/>
      <c r="C103" s="132" t="s">
        <v>247</v>
      </c>
      <c r="D103" s="132" t="s">
        <v>148</v>
      </c>
      <c r="E103" s="133" t="s">
        <v>1987</v>
      </c>
      <c r="F103" s="134" t="s">
        <v>1988</v>
      </c>
      <c r="G103" s="135" t="s">
        <v>229</v>
      </c>
      <c r="H103" s="136">
        <v>45</v>
      </c>
      <c r="I103" s="137"/>
      <c r="J103" s="138">
        <f t="shared" si="0"/>
        <v>0</v>
      </c>
      <c r="K103" s="134" t="s">
        <v>19</v>
      </c>
      <c r="L103" s="33"/>
      <c r="M103" s="139" t="s">
        <v>19</v>
      </c>
      <c r="N103" s="140" t="s">
        <v>45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153</v>
      </c>
      <c r="AT103" s="143" t="s">
        <v>148</v>
      </c>
      <c r="AU103" s="143" t="s">
        <v>81</v>
      </c>
      <c r="AY103" s="18" t="s">
        <v>146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81</v>
      </c>
      <c r="BK103" s="144">
        <f t="shared" si="9"/>
        <v>0</v>
      </c>
      <c r="BL103" s="18" t="s">
        <v>153</v>
      </c>
      <c r="BM103" s="143" t="s">
        <v>412</v>
      </c>
    </row>
    <row r="104" spans="2:65" s="1" customFormat="1" ht="16.5" customHeight="1">
      <c r="B104" s="33"/>
      <c r="C104" s="132" t="s">
        <v>258</v>
      </c>
      <c r="D104" s="132" t="s">
        <v>148</v>
      </c>
      <c r="E104" s="133" t="s">
        <v>1989</v>
      </c>
      <c r="F104" s="134" t="s">
        <v>1990</v>
      </c>
      <c r="G104" s="135" t="s">
        <v>1427</v>
      </c>
      <c r="H104" s="136">
        <v>1</v>
      </c>
      <c r="I104" s="137"/>
      <c r="J104" s="138">
        <f t="shared" si="0"/>
        <v>0</v>
      </c>
      <c r="K104" s="134" t="s">
        <v>19</v>
      </c>
      <c r="L104" s="33"/>
      <c r="M104" s="139" t="s">
        <v>19</v>
      </c>
      <c r="N104" s="140" t="s">
        <v>45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153</v>
      </c>
      <c r="AT104" s="143" t="s">
        <v>148</v>
      </c>
      <c r="AU104" s="143" t="s">
        <v>81</v>
      </c>
      <c r="AY104" s="18" t="s">
        <v>146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81</v>
      </c>
      <c r="BK104" s="144">
        <f t="shared" si="9"/>
        <v>0</v>
      </c>
      <c r="BL104" s="18" t="s">
        <v>153</v>
      </c>
      <c r="BM104" s="143" t="s">
        <v>430</v>
      </c>
    </row>
    <row r="105" spans="2:65" s="1" customFormat="1" ht="16.5" customHeight="1">
      <c r="B105" s="33"/>
      <c r="C105" s="132" t="s">
        <v>287</v>
      </c>
      <c r="D105" s="132" t="s">
        <v>148</v>
      </c>
      <c r="E105" s="133" t="s">
        <v>1991</v>
      </c>
      <c r="F105" s="134" t="s">
        <v>1992</v>
      </c>
      <c r="G105" s="135" t="s">
        <v>1427</v>
      </c>
      <c r="H105" s="136">
        <v>2</v>
      </c>
      <c r="I105" s="137"/>
      <c r="J105" s="138">
        <f t="shared" si="0"/>
        <v>0</v>
      </c>
      <c r="K105" s="134" t="s">
        <v>19</v>
      </c>
      <c r="L105" s="33"/>
      <c r="M105" s="139" t="s">
        <v>19</v>
      </c>
      <c r="N105" s="140" t="s">
        <v>45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153</v>
      </c>
      <c r="AT105" s="143" t="s">
        <v>148</v>
      </c>
      <c r="AU105" s="143" t="s">
        <v>81</v>
      </c>
      <c r="AY105" s="18" t="s">
        <v>146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8" t="s">
        <v>81</v>
      </c>
      <c r="BK105" s="144">
        <f t="shared" si="9"/>
        <v>0</v>
      </c>
      <c r="BL105" s="18" t="s">
        <v>153</v>
      </c>
      <c r="BM105" s="143" t="s">
        <v>450</v>
      </c>
    </row>
    <row r="106" spans="2:65" s="1" customFormat="1" ht="16.5" customHeight="1">
      <c r="B106" s="33"/>
      <c r="C106" s="132" t="s">
        <v>293</v>
      </c>
      <c r="D106" s="132" t="s">
        <v>148</v>
      </c>
      <c r="E106" s="133" t="s">
        <v>1993</v>
      </c>
      <c r="F106" s="134" t="s">
        <v>1994</v>
      </c>
      <c r="G106" s="135" t="s">
        <v>1427</v>
      </c>
      <c r="H106" s="136">
        <v>6</v>
      </c>
      <c r="I106" s="137"/>
      <c r="J106" s="138">
        <f t="shared" si="0"/>
        <v>0</v>
      </c>
      <c r="K106" s="134" t="s">
        <v>19</v>
      </c>
      <c r="L106" s="33"/>
      <c r="M106" s="139" t="s">
        <v>19</v>
      </c>
      <c r="N106" s="140" t="s">
        <v>45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153</v>
      </c>
      <c r="AT106" s="143" t="s">
        <v>148</v>
      </c>
      <c r="AU106" s="143" t="s">
        <v>81</v>
      </c>
      <c r="AY106" s="18" t="s">
        <v>146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8" t="s">
        <v>81</v>
      </c>
      <c r="BK106" s="144">
        <f t="shared" si="9"/>
        <v>0</v>
      </c>
      <c r="BL106" s="18" t="s">
        <v>153</v>
      </c>
      <c r="BM106" s="143" t="s">
        <v>464</v>
      </c>
    </row>
    <row r="107" spans="2:65" s="1" customFormat="1" ht="16.5" customHeight="1">
      <c r="B107" s="33"/>
      <c r="C107" s="132" t="s">
        <v>300</v>
      </c>
      <c r="D107" s="132" t="s">
        <v>148</v>
      </c>
      <c r="E107" s="133" t="s">
        <v>1995</v>
      </c>
      <c r="F107" s="134" t="s">
        <v>1996</v>
      </c>
      <c r="G107" s="135" t="s">
        <v>1427</v>
      </c>
      <c r="H107" s="136">
        <v>32</v>
      </c>
      <c r="I107" s="137"/>
      <c r="J107" s="138">
        <f t="shared" si="0"/>
        <v>0</v>
      </c>
      <c r="K107" s="134" t="s">
        <v>19</v>
      </c>
      <c r="L107" s="33"/>
      <c r="M107" s="139" t="s">
        <v>19</v>
      </c>
      <c r="N107" s="140" t="s">
        <v>45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153</v>
      </c>
      <c r="AT107" s="143" t="s">
        <v>148</v>
      </c>
      <c r="AU107" s="143" t="s">
        <v>81</v>
      </c>
      <c r="AY107" s="18" t="s">
        <v>146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8" t="s">
        <v>81</v>
      </c>
      <c r="BK107" s="144">
        <f t="shared" si="9"/>
        <v>0</v>
      </c>
      <c r="BL107" s="18" t="s">
        <v>153</v>
      </c>
      <c r="BM107" s="143" t="s">
        <v>475</v>
      </c>
    </row>
    <row r="108" spans="2:65" s="1" customFormat="1" ht="16.5" customHeight="1">
      <c r="B108" s="33"/>
      <c r="C108" s="132" t="s">
        <v>308</v>
      </c>
      <c r="D108" s="132" t="s">
        <v>148</v>
      </c>
      <c r="E108" s="133" t="s">
        <v>1997</v>
      </c>
      <c r="F108" s="134" t="s">
        <v>1998</v>
      </c>
      <c r="G108" s="135" t="s">
        <v>1427</v>
      </c>
      <c r="H108" s="136">
        <v>1</v>
      </c>
      <c r="I108" s="137"/>
      <c r="J108" s="138">
        <f t="shared" si="0"/>
        <v>0</v>
      </c>
      <c r="K108" s="134" t="s">
        <v>19</v>
      </c>
      <c r="L108" s="33"/>
      <c r="M108" s="139" t="s">
        <v>19</v>
      </c>
      <c r="N108" s="140" t="s">
        <v>45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153</v>
      </c>
      <c r="AT108" s="143" t="s">
        <v>148</v>
      </c>
      <c r="AU108" s="143" t="s">
        <v>81</v>
      </c>
      <c r="AY108" s="18" t="s">
        <v>146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8" t="s">
        <v>81</v>
      </c>
      <c r="BK108" s="144">
        <f t="shared" si="9"/>
        <v>0</v>
      </c>
      <c r="BL108" s="18" t="s">
        <v>153</v>
      </c>
      <c r="BM108" s="143" t="s">
        <v>512</v>
      </c>
    </row>
    <row r="109" spans="2:65" s="1" customFormat="1" ht="16.5" customHeight="1">
      <c r="B109" s="33"/>
      <c r="C109" s="132" t="s">
        <v>7</v>
      </c>
      <c r="D109" s="132" t="s">
        <v>148</v>
      </c>
      <c r="E109" s="133" t="s">
        <v>1999</v>
      </c>
      <c r="F109" s="134" t="s">
        <v>2000</v>
      </c>
      <c r="G109" s="135" t="s">
        <v>1427</v>
      </c>
      <c r="H109" s="136">
        <v>1</v>
      </c>
      <c r="I109" s="137"/>
      <c r="J109" s="138">
        <f t="shared" si="0"/>
        <v>0</v>
      </c>
      <c r="K109" s="134" t="s">
        <v>19</v>
      </c>
      <c r="L109" s="33"/>
      <c r="M109" s="139" t="s">
        <v>19</v>
      </c>
      <c r="N109" s="140" t="s">
        <v>45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153</v>
      </c>
      <c r="AT109" s="143" t="s">
        <v>148</v>
      </c>
      <c r="AU109" s="143" t="s">
        <v>81</v>
      </c>
      <c r="AY109" s="18" t="s">
        <v>146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8" t="s">
        <v>81</v>
      </c>
      <c r="BK109" s="144">
        <f t="shared" si="9"/>
        <v>0</v>
      </c>
      <c r="BL109" s="18" t="s">
        <v>153</v>
      </c>
      <c r="BM109" s="143" t="s">
        <v>530</v>
      </c>
    </row>
    <row r="110" spans="2:65" s="1" customFormat="1" ht="16.5" customHeight="1">
      <c r="B110" s="33"/>
      <c r="C110" s="132" t="s">
        <v>329</v>
      </c>
      <c r="D110" s="132" t="s">
        <v>148</v>
      </c>
      <c r="E110" s="133" t="s">
        <v>2001</v>
      </c>
      <c r="F110" s="134" t="s">
        <v>2002</v>
      </c>
      <c r="G110" s="135" t="s">
        <v>229</v>
      </c>
      <c r="H110" s="136">
        <v>65</v>
      </c>
      <c r="I110" s="137"/>
      <c r="J110" s="138">
        <f t="shared" si="0"/>
        <v>0</v>
      </c>
      <c r="K110" s="134" t="s">
        <v>19</v>
      </c>
      <c r="L110" s="33"/>
      <c r="M110" s="139" t="s">
        <v>19</v>
      </c>
      <c r="N110" s="140" t="s">
        <v>45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153</v>
      </c>
      <c r="AT110" s="143" t="s">
        <v>148</v>
      </c>
      <c r="AU110" s="143" t="s">
        <v>81</v>
      </c>
      <c r="AY110" s="18" t="s">
        <v>146</v>
      </c>
      <c r="BE110" s="144">
        <f t="shared" si="4"/>
        <v>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8" t="s">
        <v>81</v>
      </c>
      <c r="BK110" s="144">
        <f t="shared" si="9"/>
        <v>0</v>
      </c>
      <c r="BL110" s="18" t="s">
        <v>153</v>
      </c>
      <c r="BM110" s="143" t="s">
        <v>489</v>
      </c>
    </row>
    <row r="111" spans="2:65" s="1" customFormat="1" ht="16.5" customHeight="1">
      <c r="B111" s="33"/>
      <c r="C111" s="132" t="s">
        <v>354</v>
      </c>
      <c r="D111" s="132" t="s">
        <v>148</v>
      </c>
      <c r="E111" s="133" t="s">
        <v>2003</v>
      </c>
      <c r="F111" s="134" t="s">
        <v>2004</v>
      </c>
      <c r="G111" s="135" t="s">
        <v>229</v>
      </c>
      <c r="H111" s="136">
        <v>50</v>
      </c>
      <c r="I111" s="137"/>
      <c r="J111" s="138">
        <f t="shared" si="0"/>
        <v>0</v>
      </c>
      <c r="K111" s="134" t="s">
        <v>19</v>
      </c>
      <c r="L111" s="33"/>
      <c r="M111" s="139" t="s">
        <v>19</v>
      </c>
      <c r="N111" s="140" t="s">
        <v>45</v>
      </c>
      <c r="P111" s="141">
        <f t="shared" si="1"/>
        <v>0</v>
      </c>
      <c r="Q111" s="141">
        <v>0</v>
      </c>
      <c r="R111" s="141">
        <f t="shared" si="2"/>
        <v>0</v>
      </c>
      <c r="S111" s="141">
        <v>0</v>
      </c>
      <c r="T111" s="142">
        <f t="shared" si="3"/>
        <v>0</v>
      </c>
      <c r="AR111" s="143" t="s">
        <v>153</v>
      </c>
      <c r="AT111" s="143" t="s">
        <v>148</v>
      </c>
      <c r="AU111" s="143" t="s">
        <v>81</v>
      </c>
      <c r="AY111" s="18" t="s">
        <v>146</v>
      </c>
      <c r="BE111" s="144">
        <f t="shared" si="4"/>
        <v>0</v>
      </c>
      <c r="BF111" s="144">
        <f t="shared" si="5"/>
        <v>0</v>
      </c>
      <c r="BG111" s="144">
        <f t="shared" si="6"/>
        <v>0</v>
      </c>
      <c r="BH111" s="144">
        <f t="shared" si="7"/>
        <v>0</v>
      </c>
      <c r="BI111" s="144">
        <f t="shared" si="8"/>
        <v>0</v>
      </c>
      <c r="BJ111" s="18" t="s">
        <v>81</v>
      </c>
      <c r="BK111" s="144">
        <f t="shared" si="9"/>
        <v>0</v>
      </c>
      <c r="BL111" s="18" t="s">
        <v>153</v>
      </c>
      <c r="BM111" s="143" t="s">
        <v>504</v>
      </c>
    </row>
    <row r="112" spans="2:65" s="1" customFormat="1" ht="16.5" customHeight="1">
      <c r="B112" s="33"/>
      <c r="C112" s="132" t="s">
        <v>371</v>
      </c>
      <c r="D112" s="132" t="s">
        <v>148</v>
      </c>
      <c r="E112" s="133" t="s">
        <v>2005</v>
      </c>
      <c r="F112" s="134" t="s">
        <v>2006</v>
      </c>
      <c r="G112" s="135" t="s">
        <v>229</v>
      </c>
      <c r="H112" s="136">
        <v>30</v>
      </c>
      <c r="I112" s="137"/>
      <c r="J112" s="138">
        <f t="shared" si="0"/>
        <v>0</v>
      </c>
      <c r="K112" s="134" t="s">
        <v>19</v>
      </c>
      <c r="L112" s="33"/>
      <c r="M112" s="139" t="s">
        <v>19</v>
      </c>
      <c r="N112" s="140" t="s">
        <v>45</v>
      </c>
      <c r="P112" s="141">
        <f t="shared" si="1"/>
        <v>0</v>
      </c>
      <c r="Q112" s="141">
        <v>0</v>
      </c>
      <c r="R112" s="141">
        <f t="shared" si="2"/>
        <v>0</v>
      </c>
      <c r="S112" s="141">
        <v>0</v>
      </c>
      <c r="T112" s="142">
        <f t="shared" si="3"/>
        <v>0</v>
      </c>
      <c r="AR112" s="143" t="s">
        <v>153</v>
      </c>
      <c r="AT112" s="143" t="s">
        <v>148</v>
      </c>
      <c r="AU112" s="143" t="s">
        <v>81</v>
      </c>
      <c r="AY112" s="18" t="s">
        <v>146</v>
      </c>
      <c r="BE112" s="144">
        <f t="shared" si="4"/>
        <v>0</v>
      </c>
      <c r="BF112" s="144">
        <f t="shared" si="5"/>
        <v>0</v>
      </c>
      <c r="BG112" s="144">
        <f t="shared" si="6"/>
        <v>0</v>
      </c>
      <c r="BH112" s="144">
        <f t="shared" si="7"/>
        <v>0</v>
      </c>
      <c r="BI112" s="144">
        <f t="shared" si="8"/>
        <v>0</v>
      </c>
      <c r="BJ112" s="18" t="s">
        <v>81</v>
      </c>
      <c r="BK112" s="144">
        <f t="shared" si="9"/>
        <v>0</v>
      </c>
      <c r="BL112" s="18" t="s">
        <v>153</v>
      </c>
      <c r="BM112" s="143" t="s">
        <v>347</v>
      </c>
    </row>
    <row r="113" spans="2:65" s="1" customFormat="1" ht="16.5" customHeight="1">
      <c r="B113" s="33"/>
      <c r="C113" s="132" t="s">
        <v>384</v>
      </c>
      <c r="D113" s="132" t="s">
        <v>148</v>
      </c>
      <c r="E113" s="133" t="s">
        <v>2007</v>
      </c>
      <c r="F113" s="134" t="s">
        <v>2008</v>
      </c>
      <c r="G113" s="135" t="s">
        <v>2009</v>
      </c>
      <c r="H113" s="136">
        <v>1</v>
      </c>
      <c r="I113" s="137"/>
      <c r="J113" s="138">
        <f t="shared" si="0"/>
        <v>0</v>
      </c>
      <c r="K113" s="134" t="s">
        <v>19</v>
      </c>
      <c r="L113" s="33"/>
      <c r="M113" s="139" t="s">
        <v>19</v>
      </c>
      <c r="N113" s="140" t="s">
        <v>45</v>
      </c>
      <c r="P113" s="141">
        <f t="shared" si="1"/>
        <v>0</v>
      </c>
      <c r="Q113" s="141">
        <v>0</v>
      </c>
      <c r="R113" s="141">
        <f t="shared" si="2"/>
        <v>0</v>
      </c>
      <c r="S113" s="141">
        <v>0</v>
      </c>
      <c r="T113" s="142">
        <f t="shared" si="3"/>
        <v>0</v>
      </c>
      <c r="AR113" s="143" t="s">
        <v>153</v>
      </c>
      <c r="AT113" s="143" t="s">
        <v>148</v>
      </c>
      <c r="AU113" s="143" t="s">
        <v>81</v>
      </c>
      <c r="AY113" s="18" t="s">
        <v>146</v>
      </c>
      <c r="BE113" s="144">
        <f t="shared" si="4"/>
        <v>0</v>
      </c>
      <c r="BF113" s="144">
        <f t="shared" si="5"/>
        <v>0</v>
      </c>
      <c r="BG113" s="144">
        <f t="shared" si="6"/>
        <v>0</v>
      </c>
      <c r="BH113" s="144">
        <f t="shared" si="7"/>
        <v>0</v>
      </c>
      <c r="BI113" s="144">
        <f t="shared" si="8"/>
        <v>0</v>
      </c>
      <c r="BJ113" s="18" t="s">
        <v>81</v>
      </c>
      <c r="BK113" s="144">
        <f t="shared" si="9"/>
        <v>0</v>
      </c>
      <c r="BL113" s="18" t="s">
        <v>153</v>
      </c>
      <c r="BM113" s="143" t="s">
        <v>378</v>
      </c>
    </row>
    <row r="114" spans="2:65" s="1" customFormat="1" ht="16.5" customHeight="1">
      <c r="B114" s="33"/>
      <c r="C114" s="132" t="s">
        <v>390</v>
      </c>
      <c r="D114" s="132" t="s">
        <v>148</v>
      </c>
      <c r="E114" s="133" t="s">
        <v>2010</v>
      </c>
      <c r="F114" s="134" t="s">
        <v>2011</v>
      </c>
      <c r="G114" s="135" t="s">
        <v>229</v>
      </c>
      <c r="H114" s="136">
        <v>70</v>
      </c>
      <c r="I114" s="137"/>
      <c r="J114" s="138">
        <f t="shared" si="0"/>
        <v>0</v>
      </c>
      <c r="K114" s="134" t="s">
        <v>19</v>
      </c>
      <c r="L114" s="33"/>
      <c r="M114" s="139" t="s">
        <v>19</v>
      </c>
      <c r="N114" s="140" t="s">
        <v>45</v>
      </c>
      <c r="P114" s="141">
        <f t="shared" si="1"/>
        <v>0</v>
      </c>
      <c r="Q114" s="141">
        <v>0</v>
      </c>
      <c r="R114" s="141">
        <f t="shared" si="2"/>
        <v>0</v>
      </c>
      <c r="S114" s="141">
        <v>0</v>
      </c>
      <c r="T114" s="142">
        <f t="shared" si="3"/>
        <v>0</v>
      </c>
      <c r="AR114" s="143" t="s">
        <v>153</v>
      </c>
      <c r="AT114" s="143" t="s">
        <v>148</v>
      </c>
      <c r="AU114" s="143" t="s">
        <v>81</v>
      </c>
      <c r="AY114" s="18" t="s">
        <v>146</v>
      </c>
      <c r="BE114" s="144">
        <f t="shared" si="4"/>
        <v>0</v>
      </c>
      <c r="BF114" s="144">
        <f t="shared" si="5"/>
        <v>0</v>
      </c>
      <c r="BG114" s="144">
        <f t="shared" si="6"/>
        <v>0</v>
      </c>
      <c r="BH114" s="144">
        <f t="shared" si="7"/>
        <v>0</v>
      </c>
      <c r="BI114" s="144">
        <f t="shared" si="8"/>
        <v>0</v>
      </c>
      <c r="BJ114" s="18" t="s">
        <v>81</v>
      </c>
      <c r="BK114" s="144">
        <f t="shared" si="9"/>
        <v>0</v>
      </c>
      <c r="BL114" s="18" t="s">
        <v>153</v>
      </c>
      <c r="BM114" s="143" t="s">
        <v>926</v>
      </c>
    </row>
    <row r="115" spans="2:65" s="1" customFormat="1" ht="16.5" customHeight="1">
      <c r="B115" s="33"/>
      <c r="C115" s="132" t="s">
        <v>395</v>
      </c>
      <c r="D115" s="132" t="s">
        <v>148</v>
      </c>
      <c r="E115" s="133" t="s">
        <v>2012</v>
      </c>
      <c r="F115" s="134" t="s">
        <v>2013</v>
      </c>
      <c r="G115" s="135" t="s">
        <v>229</v>
      </c>
      <c r="H115" s="136">
        <v>50</v>
      </c>
      <c r="I115" s="137"/>
      <c r="J115" s="138">
        <f t="shared" si="0"/>
        <v>0</v>
      </c>
      <c r="K115" s="134" t="s">
        <v>19</v>
      </c>
      <c r="L115" s="33"/>
      <c r="M115" s="139" t="s">
        <v>19</v>
      </c>
      <c r="N115" s="140" t="s">
        <v>45</v>
      </c>
      <c r="P115" s="141">
        <f t="shared" si="1"/>
        <v>0</v>
      </c>
      <c r="Q115" s="141">
        <v>0</v>
      </c>
      <c r="R115" s="141">
        <f t="shared" si="2"/>
        <v>0</v>
      </c>
      <c r="S115" s="141">
        <v>0</v>
      </c>
      <c r="T115" s="142">
        <f t="shared" si="3"/>
        <v>0</v>
      </c>
      <c r="AR115" s="143" t="s">
        <v>153</v>
      </c>
      <c r="AT115" s="143" t="s">
        <v>148</v>
      </c>
      <c r="AU115" s="143" t="s">
        <v>81</v>
      </c>
      <c r="AY115" s="18" t="s">
        <v>146</v>
      </c>
      <c r="BE115" s="144">
        <f t="shared" si="4"/>
        <v>0</v>
      </c>
      <c r="BF115" s="144">
        <f t="shared" si="5"/>
        <v>0</v>
      </c>
      <c r="BG115" s="144">
        <f t="shared" si="6"/>
        <v>0</v>
      </c>
      <c r="BH115" s="144">
        <f t="shared" si="7"/>
        <v>0</v>
      </c>
      <c r="BI115" s="144">
        <f t="shared" si="8"/>
        <v>0</v>
      </c>
      <c r="BJ115" s="18" t="s">
        <v>81</v>
      </c>
      <c r="BK115" s="144">
        <f t="shared" si="9"/>
        <v>0</v>
      </c>
      <c r="BL115" s="18" t="s">
        <v>153</v>
      </c>
      <c r="BM115" s="143" t="s">
        <v>938</v>
      </c>
    </row>
    <row r="116" spans="2:65" s="1" customFormat="1" ht="16.5" customHeight="1">
      <c r="B116" s="33"/>
      <c r="C116" s="132" t="s">
        <v>402</v>
      </c>
      <c r="D116" s="132" t="s">
        <v>148</v>
      </c>
      <c r="E116" s="133" t="s">
        <v>2014</v>
      </c>
      <c r="F116" s="134" t="s">
        <v>2015</v>
      </c>
      <c r="G116" s="135" t="s">
        <v>229</v>
      </c>
      <c r="H116" s="136">
        <v>330</v>
      </c>
      <c r="I116" s="137"/>
      <c r="J116" s="138">
        <f t="shared" si="0"/>
        <v>0</v>
      </c>
      <c r="K116" s="134" t="s">
        <v>19</v>
      </c>
      <c r="L116" s="33"/>
      <c r="M116" s="139" t="s">
        <v>19</v>
      </c>
      <c r="N116" s="140" t="s">
        <v>45</v>
      </c>
      <c r="P116" s="141">
        <f t="shared" si="1"/>
        <v>0</v>
      </c>
      <c r="Q116" s="141">
        <v>0</v>
      </c>
      <c r="R116" s="141">
        <f t="shared" si="2"/>
        <v>0</v>
      </c>
      <c r="S116" s="141">
        <v>0</v>
      </c>
      <c r="T116" s="142">
        <f t="shared" si="3"/>
        <v>0</v>
      </c>
      <c r="AR116" s="143" t="s">
        <v>153</v>
      </c>
      <c r="AT116" s="143" t="s">
        <v>148</v>
      </c>
      <c r="AU116" s="143" t="s">
        <v>81</v>
      </c>
      <c r="AY116" s="18" t="s">
        <v>146</v>
      </c>
      <c r="BE116" s="144">
        <f t="shared" si="4"/>
        <v>0</v>
      </c>
      <c r="BF116" s="144">
        <f t="shared" si="5"/>
        <v>0</v>
      </c>
      <c r="BG116" s="144">
        <f t="shared" si="6"/>
        <v>0</v>
      </c>
      <c r="BH116" s="144">
        <f t="shared" si="7"/>
        <v>0</v>
      </c>
      <c r="BI116" s="144">
        <f t="shared" si="8"/>
        <v>0</v>
      </c>
      <c r="BJ116" s="18" t="s">
        <v>81</v>
      </c>
      <c r="BK116" s="144">
        <f t="shared" si="9"/>
        <v>0</v>
      </c>
      <c r="BL116" s="18" t="s">
        <v>153</v>
      </c>
      <c r="BM116" s="143" t="s">
        <v>950</v>
      </c>
    </row>
    <row r="117" spans="2:65" s="1" customFormat="1" ht="16.5" customHeight="1">
      <c r="B117" s="33"/>
      <c r="C117" s="132" t="s">
        <v>407</v>
      </c>
      <c r="D117" s="132" t="s">
        <v>148</v>
      </c>
      <c r="E117" s="133" t="s">
        <v>2016</v>
      </c>
      <c r="F117" s="134" t="s">
        <v>2017</v>
      </c>
      <c r="G117" s="135" t="s">
        <v>229</v>
      </c>
      <c r="H117" s="136">
        <v>20</v>
      </c>
      <c r="I117" s="137"/>
      <c r="J117" s="138">
        <f t="shared" si="0"/>
        <v>0</v>
      </c>
      <c r="K117" s="134" t="s">
        <v>19</v>
      </c>
      <c r="L117" s="33"/>
      <c r="M117" s="139" t="s">
        <v>19</v>
      </c>
      <c r="N117" s="140" t="s">
        <v>45</v>
      </c>
      <c r="P117" s="141">
        <f t="shared" si="1"/>
        <v>0</v>
      </c>
      <c r="Q117" s="141">
        <v>0</v>
      </c>
      <c r="R117" s="141">
        <f t="shared" si="2"/>
        <v>0</v>
      </c>
      <c r="S117" s="141">
        <v>0</v>
      </c>
      <c r="T117" s="142">
        <f t="shared" si="3"/>
        <v>0</v>
      </c>
      <c r="AR117" s="143" t="s">
        <v>153</v>
      </c>
      <c r="AT117" s="143" t="s">
        <v>148</v>
      </c>
      <c r="AU117" s="143" t="s">
        <v>81</v>
      </c>
      <c r="AY117" s="18" t="s">
        <v>146</v>
      </c>
      <c r="BE117" s="144">
        <f t="shared" si="4"/>
        <v>0</v>
      </c>
      <c r="BF117" s="144">
        <f t="shared" si="5"/>
        <v>0</v>
      </c>
      <c r="BG117" s="144">
        <f t="shared" si="6"/>
        <v>0</v>
      </c>
      <c r="BH117" s="144">
        <f t="shared" si="7"/>
        <v>0</v>
      </c>
      <c r="BI117" s="144">
        <f t="shared" si="8"/>
        <v>0</v>
      </c>
      <c r="BJ117" s="18" t="s">
        <v>81</v>
      </c>
      <c r="BK117" s="144">
        <f t="shared" si="9"/>
        <v>0</v>
      </c>
      <c r="BL117" s="18" t="s">
        <v>153</v>
      </c>
      <c r="BM117" s="143" t="s">
        <v>962</v>
      </c>
    </row>
    <row r="118" spans="2:65" s="1" customFormat="1" ht="16.5" customHeight="1">
      <c r="B118" s="33"/>
      <c r="C118" s="132" t="s">
        <v>412</v>
      </c>
      <c r="D118" s="132" t="s">
        <v>148</v>
      </c>
      <c r="E118" s="133" t="s">
        <v>2018</v>
      </c>
      <c r="F118" s="134" t="s">
        <v>2019</v>
      </c>
      <c r="G118" s="135" t="s">
        <v>229</v>
      </c>
      <c r="H118" s="136">
        <v>120</v>
      </c>
      <c r="I118" s="137"/>
      <c r="J118" s="138">
        <f t="shared" si="0"/>
        <v>0</v>
      </c>
      <c r="K118" s="134" t="s">
        <v>19</v>
      </c>
      <c r="L118" s="33"/>
      <c r="M118" s="139" t="s">
        <v>19</v>
      </c>
      <c r="N118" s="140" t="s">
        <v>45</v>
      </c>
      <c r="P118" s="141">
        <f t="shared" si="1"/>
        <v>0</v>
      </c>
      <c r="Q118" s="141">
        <v>0</v>
      </c>
      <c r="R118" s="141">
        <f t="shared" si="2"/>
        <v>0</v>
      </c>
      <c r="S118" s="141">
        <v>0</v>
      </c>
      <c r="T118" s="142">
        <f t="shared" si="3"/>
        <v>0</v>
      </c>
      <c r="AR118" s="143" t="s">
        <v>153</v>
      </c>
      <c r="AT118" s="143" t="s">
        <v>148</v>
      </c>
      <c r="AU118" s="143" t="s">
        <v>81</v>
      </c>
      <c r="AY118" s="18" t="s">
        <v>146</v>
      </c>
      <c r="BE118" s="144">
        <f t="shared" si="4"/>
        <v>0</v>
      </c>
      <c r="BF118" s="144">
        <f t="shared" si="5"/>
        <v>0</v>
      </c>
      <c r="BG118" s="144">
        <f t="shared" si="6"/>
        <v>0</v>
      </c>
      <c r="BH118" s="144">
        <f t="shared" si="7"/>
        <v>0</v>
      </c>
      <c r="BI118" s="144">
        <f t="shared" si="8"/>
        <v>0</v>
      </c>
      <c r="BJ118" s="18" t="s">
        <v>81</v>
      </c>
      <c r="BK118" s="144">
        <f t="shared" si="9"/>
        <v>0</v>
      </c>
      <c r="BL118" s="18" t="s">
        <v>153</v>
      </c>
      <c r="BM118" s="143" t="s">
        <v>973</v>
      </c>
    </row>
    <row r="119" spans="2:65" s="1" customFormat="1" ht="16.5" customHeight="1">
      <c r="B119" s="33"/>
      <c r="C119" s="132" t="s">
        <v>417</v>
      </c>
      <c r="D119" s="132" t="s">
        <v>148</v>
      </c>
      <c r="E119" s="133" t="s">
        <v>2020</v>
      </c>
      <c r="F119" s="134" t="s">
        <v>2021</v>
      </c>
      <c r="G119" s="135" t="s">
        <v>229</v>
      </c>
      <c r="H119" s="136">
        <v>40</v>
      </c>
      <c r="I119" s="137"/>
      <c r="J119" s="138">
        <f t="shared" si="0"/>
        <v>0</v>
      </c>
      <c r="K119" s="134" t="s">
        <v>19</v>
      </c>
      <c r="L119" s="33"/>
      <c r="M119" s="139" t="s">
        <v>19</v>
      </c>
      <c r="N119" s="140" t="s">
        <v>45</v>
      </c>
      <c r="P119" s="141">
        <f t="shared" si="1"/>
        <v>0</v>
      </c>
      <c r="Q119" s="141">
        <v>0</v>
      </c>
      <c r="R119" s="141">
        <f t="shared" si="2"/>
        <v>0</v>
      </c>
      <c r="S119" s="141">
        <v>0</v>
      </c>
      <c r="T119" s="142">
        <f t="shared" si="3"/>
        <v>0</v>
      </c>
      <c r="AR119" s="143" t="s">
        <v>153</v>
      </c>
      <c r="AT119" s="143" t="s">
        <v>148</v>
      </c>
      <c r="AU119" s="143" t="s">
        <v>81</v>
      </c>
      <c r="AY119" s="18" t="s">
        <v>146</v>
      </c>
      <c r="BE119" s="144">
        <f t="shared" si="4"/>
        <v>0</v>
      </c>
      <c r="BF119" s="144">
        <f t="shared" si="5"/>
        <v>0</v>
      </c>
      <c r="BG119" s="144">
        <f t="shared" si="6"/>
        <v>0</v>
      </c>
      <c r="BH119" s="144">
        <f t="shared" si="7"/>
        <v>0</v>
      </c>
      <c r="BI119" s="144">
        <f t="shared" si="8"/>
        <v>0</v>
      </c>
      <c r="BJ119" s="18" t="s">
        <v>81</v>
      </c>
      <c r="BK119" s="144">
        <f t="shared" si="9"/>
        <v>0</v>
      </c>
      <c r="BL119" s="18" t="s">
        <v>153</v>
      </c>
      <c r="BM119" s="143" t="s">
        <v>986</v>
      </c>
    </row>
    <row r="120" spans="2:65" s="1" customFormat="1" ht="16.5" customHeight="1">
      <c r="B120" s="33"/>
      <c r="C120" s="132" t="s">
        <v>430</v>
      </c>
      <c r="D120" s="132" t="s">
        <v>148</v>
      </c>
      <c r="E120" s="133" t="s">
        <v>2022</v>
      </c>
      <c r="F120" s="134" t="s">
        <v>2023</v>
      </c>
      <c r="G120" s="135" t="s">
        <v>229</v>
      </c>
      <c r="H120" s="136">
        <v>435</v>
      </c>
      <c r="I120" s="137"/>
      <c r="J120" s="138">
        <f t="shared" si="0"/>
        <v>0</v>
      </c>
      <c r="K120" s="134" t="s">
        <v>19</v>
      </c>
      <c r="L120" s="33"/>
      <c r="M120" s="139" t="s">
        <v>19</v>
      </c>
      <c r="N120" s="140" t="s">
        <v>45</v>
      </c>
      <c r="P120" s="141">
        <f t="shared" si="1"/>
        <v>0</v>
      </c>
      <c r="Q120" s="141">
        <v>0</v>
      </c>
      <c r="R120" s="141">
        <f t="shared" si="2"/>
        <v>0</v>
      </c>
      <c r="S120" s="141">
        <v>0</v>
      </c>
      <c r="T120" s="142">
        <f t="shared" si="3"/>
        <v>0</v>
      </c>
      <c r="AR120" s="143" t="s">
        <v>153</v>
      </c>
      <c r="AT120" s="143" t="s">
        <v>148</v>
      </c>
      <c r="AU120" s="143" t="s">
        <v>81</v>
      </c>
      <c r="AY120" s="18" t="s">
        <v>146</v>
      </c>
      <c r="BE120" s="144">
        <f t="shared" si="4"/>
        <v>0</v>
      </c>
      <c r="BF120" s="144">
        <f t="shared" si="5"/>
        <v>0</v>
      </c>
      <c r="BG120" s="144">
        <f t="shared" si="6"/>
        <v>0</v>
      </c>
      <c r="BH120" s="144">
        <f t="shared" si="7"/>
        <v>0</v>
      </c>
      <c r="BI120" s="144">
        <f t="shared" si="8"/>
        <v>0</v>
      </c>
      <c r="BJ120" s="18" t="s">
        <v>81</v>
      </c>
      <c r="BK120" s="144">
        <f t="shared" si="9"/>
        <v>0</v>
      </c>
      <c r="BL120" s="18" t="s">
        <v>153</v>
      </c>
      <c r="BM120" s="143" t="s">
        <v>997</v>
      </c>
    </row>
    <row r="121" spans="2:65" s="1" customFormat="1" ht="16.5" customHeight="1">
      <c r="B121" s="33"/>
      <c r="C121" s="132" t="s">
        <v>443</v>
      </c>
      <c r="D121" s="132" t="s">
        <v>148</v>
      </c>
      <c r="E121" s="133" t="s">
        <v>2024</v>
      </c>
      <c r="F121" s="134" t="s">
        <v>2025</v>
      </c>
      <c r="G121" s="135" t="s">
        <v>229</v>
      </c>
      <c r="H121" s="136">
        <v>30</v>
      </c>
      <c r="I121" s="137"/>
      <c r="J121" s="138">
        <f t="shared" ref="J121:J152" si="10">ROUND(I121*H121,2)</f>
        <v>0</v>
      </c>
      <c r="K121" s="134" t="s">
        <v>19</v>
      </c>
      <c r="L121" s="33"/>
      <c r="M121" s="139" t="s">
        <v>19</v>
      </c>
      <c r="N121" s="140" t="s">
        <v>45</v>
      </c>
      <c r="P121" s="141">
        <f t="shared" ref="P121:P152" si="11">O121*H121</f>
        <v>0</v>
      </c>
      <c r="Q121" s="141">
        <v>0</v>
      </c>
      <c r="R121" s="141">
        <f t="shared" ref="R121:R152" si="12">Q121*H121</f>
        <v>0</v>
      </c>
      <c r="S121" s="141">
        <v>0</v>
      </c>
      <c r="T121" s="142">
        <f t="shared" ref="T121:T152" si="13">S121*H121</f>
        <v>0</v>
      </c>
      <c r="AR121" s="143" t="s">
        <v>153</v>
      </c>
      <c r="AT121" s="143" t="s">
        <v>148</v>
      </c>
      <c r="AU121" s="143" t="s">
        <v>81</v>
      </c>
      <c r="AY121" s="18" t="s">
        <v>146</v>
      </c>
      <c r="BE121" s="144">
        <f t="shared" ref="BE121:BE146" si="14">IF(N121="základní",J121,0)</f>
        <v>0</v>
      </c>
      <c r="BF121" s="144">
        <f t="shared" ref="BF121:BF146" si="15">IF(N121="snížená",J121,0)</f>
        <v>0</v>
      </c>
      <c r="BG121" s="144">
        <f t="shared" ref="BG121:BG146" si="16">IF(N121="zákl. přenesená",J121,0)</f>
        <v>0</v>
      </c>
      <c r="BH121" s="144">
        <f t="shared" ref="BH121:BH146" si="17">IF(N121="sníž. přenesená",J121,0)</f>
        <v>0</v>
      </c>
      <c r="BI121" s="144">
        <f t="shared" ref="BI121:BI146" si="18">IF(N121="nulová",J121,0)</f>
        <v>0</v>
      </c>
      <c r="BJ121" s="18" t="s">
        <v>81</v>
      </c>
      <c r="BK121" s="144">
        <f t="shared" ref="BK121:BK146" si="19">ROUND(I121*H121,2)</f>
        <v>0</v>
      </c>
      <c r="BL121" s="18" t="s">
        <v>153</v>
      </c>
      <c r="BM121" s="143" t="s">
        <v>1008</v>
      </c>
    </row>
    <row r="122" spans="2:65" s="1" customFormat="1" ht="16.5" customHeight="1">
      <c r="B122" s="33"/>
      <c r="C122" s="132" t="s">
        <v>450</v>
      </c>
      <c r="D122" s="132" t="s">
        <v>148</v>
      </c>
      <c r="E122" s="133" t="s">
        <v>2026</v>
      </c>
      <c r="F122" s="134" t="s">
        <v>2027</v>
      </c>
      <c r="G122" s="135" t="s">
        <v>229</v>
      </c>
      <c r="H122" s="136">
        <v>35</v>
      </c>
      <c r="I122" s="137"/>
      <c r="J122" s="138">
        <f t="shared" si="10"/>
        <v>0</v>
      </c>
      <c r="K122" s="134" t="s">
        <v>19</v>
      </c>
      <c r="L122" s="33"/>
      <c r="M122" s="139" t="s">
        <v>19</v>
      </c>
      <c r="N122" s="140" t="s">
        <v>45</v>
      </c>
      <c r="P122" s="141">
        <f t="shared" si="11"/>
        <v>0</v>
      </c>
      <c r="Q122" s="141">
        <v>0</v>
      </c>
      <c r="R122" s="141">
        <f t="shared" si="12"/>
        <v>0</v>
      </c>
      <c r="S122" s="141">
        <v>0</v>
      </c>
      <c r="T122" s="142">
        <f t="shared" si="13"/>
        <v>0</v>
      </c>
      <c r="AR122" s="143" t="s">
        <v>153</v>
      </c>
      <c r="AT122" s="143" t="s">
        <v>148</v>
      </c>
      <c r="AU122" s="143" t="s">
        <v>81</v>
      </c>
      <c r="AY122" s="18" t="s">
        <v>146</v>
      </c>
      <c r="BE122" s="144">
        <f t="shared" si="14"/>
        <v>0</v>
      </c>
      <c r="BF122" s="144">
        <f t="shared" si="15"/>
        <v>0</v>
      </c>
      <c r="BG122" s="144">
        <f t="shared" si="16"/>
        <v>0</v>
      </c>
      <c r="BH122" s="144">
        <f t="shared" si="17"/>
        <v>0</v>
      </c>
      <c r="BI122" s="144">
        <f t="shared" si="18"/>
        <v>0</v>
      </c>
      <c r="BJ122" s="18" t="s">
        <v>81</v>
      </c>
      <c r="BK122" s="144">
        <f t="shared" si="19"/>
        <v>0</v>
      </c>
      <c r="BL122" s="18" t="s">
        <v>153</v>
      </c>
      <c r="BM122" s="143" t="s">
        <v>1018</v>
      </c>
    </row>
    <row r="123" spans="2:65" s="1" customFormat="1" ht="16.5" customHeight="1">
      <c r="B123" s="33"/>
      <c r="C123" s="132" t="s">
        <v>456</v>
      </c>
      <c r="D123" s="132" t="s">
        <v>148</v>
      </c>
      <c r="E123" s="133" t="s">
        <v>2028</v>
      </c>
      <c r="F123" s="134" t="s">
        <v>2029</v>
      </c>
      <c r="G123" s="135" t="s">
        <v>229</v>
      </c>
      <c r="H123" s="136">
        <v>60</v>
      </c>
      <c r="I123" s="137"/>
      <c r="J123" s="138">
        <f t="shared" si="10"/>
        <v>0</v>
      </c>
      <c r="K123" s="134" t="s">
        <v>19</v>
      </c>
      <c r="L123" s="33"/>
      <c r="M123" s="139" t="s">
        <v>19</v>
      </c>
      <c r="N123" s="140" t="s">
        <v>45</v>
      </c>
      <c r="P123" s="141">
        <f t="shared" si="11"/>
        <v>0</v>
      </c>
      <c r="Q123" s="141">
        <v>0</v>
      </c>
      <c r="R123" s="141">
        <f t="shared" si="12"/>
        <v>0</v>
      </c>
      <c r="S123" s="141">
        <v>0</v>
      </c>
      <c r="T123" s="142">
        <f t="shared" si="13"/>
        <v>0</v>
      </c>
      <c r="AR123" s="143" t="s">
        <v>153</v>
      </c>
      <c r="AT123" s="143" t="s">
        <v>148</v>
      </c>
      <c r="AU123" s="143" t="s">
        <v>81</v>
      </c>
      <c r="AY123" s="18" t="s">
        <v>146</v>
      </c>
      <c r="BE123" s="144">
        <f t="shared" si="14"/>
        <v>0</v>
      </c>
      <c r="BF123" s="144">
        <f t="shared" si="15"/>
        <v>0</v>
      </c>
      <c r="BG123" s="144">
        <f t="shared" si="16"/>
        <v>0</v>
      </c>
      <c r="BH123" s="144">
        <f t="shared" si="17"/>
        <v>0</v>
      </c>
      <c r="BI123" s="144">
        <f t="shared" si="18"/>
        <v>0</v>
      </c>
      <c r="BJ123" s="18" t="s">
        <v>81</v>
      </c>
      <c r="BK123" s="144">
        <f t="shared" si="19"/>
        <v>0</v>
      </c>
      <c r="BL123" s="18" t="s">
        <v>153</v>
      </c>
      <c r="BM123" s="143" t="s">
        <v>1029</v>
      </c>
    </row>
    <row r="124" spans="2:65" s="1" customFormat="1" ht="16.5" customHeight="1">
      <c r="B124" s="33"/>
      <c r="C124" s="132" t="s">
        <v>464</v>
      </c>
      <c r="D124" s="132" t="s">
        <v>148</v>
      </c>
      <c r="E124" s="133" t="s">
        <v>2030</v>
      </c>
      <c r="F124" s="134" t="s">
        <v>2031</v>
      </c>
      <c r="G124" s="135" t="s">
        <v>229</v>
      </c>
      <c r="H124" s="136">
        <v>30</v>
      </c>
      <c r="I124" s="137"/>
      <c r="J124" s="138">
        <f t="shared" si="10"/>
        <v>0</v>
      </c>
      <c r="K124" s="134" t="s">
        <v>19</v>
      </c>
      <c r="L124" s="33"/>
      <c r="M124" s="139" t="s">
        <v>19</v>
      </c>
      <c r="N124" s="140" t="s">
        <v>45</v>
      </c>
      <c r="P124" s="141">
        <f t="shared" si="11"/>
        <v>0</v>
      </c>
      <c r="Q124" s="141">
        <v>0</v>
      </c>
      <c r="R124" s="141">
        <f t="shared" si="12"/>
        <v>0</v>
      </c>
      <c r="S124" s="141">
        <v>0</v>
      </c>
      <c r="T124" s="142">
        <f t="shared" si="13"/>
        <v>0</v>
      </c>
      <c r="AR124" s="143" t="s">
        <v>153</v>
      </c>
      <c r="AT124" s="143" t="s">
        <v>148</v>
      </c>
      <c r="AU124" s="143" t="s">
        <v>81</v>
      </c>
      <c r="AY124" s="18" t="s">
        <v>146</v>
      </c>
      <c r="BE124" s="144">
        <f t="shared" si="14"/>
        <v>0</v>
      </c>
      <c r="BF124" s="144">
        <f t="shared" si="15"/>
        <v>0</v>
      </c>
      <c r="BG124" s="144">
        <f t="shared" si="16"/>
        <v>0</v>
      </c>
      <c r="BH124" s="144">
        <f t="shared" si="17"/>
        <v>0</v>
      </c>
      <c r="BI124" s="144">
        <f t="shared" si="18"/>
        <v>0</v>
      </c>
      <c r="BJ124" s="18" t="s">
        <v>81</v>
      </c>
      <c r="BK124" s="144">
        <f t="shared" si="19"/>
        <v>0</v>
      </c>
      <c r="BL124" s="18" t="s">
        <v>153</v>
      </c>
      <c r="BM124" s="143" t="s">
        <v>1038</v>
      </c>
    </row>
    <row r="125" spans="2:65" s="1" customFormat="1" ht="16.5" customHeight="1">
      <c r="B125" s="33"/>
      <c r="C125" s="132" t="s">
        <v>470</v>
      </c>
      <c r="D125" s="132" t="s">
        <v>148</v>
      </c>
      <c r="E125" s="133" t="s">
        <v>2032</v>
      </c>
      <c r="F125" s="134" t="s">
        <v>2033</v>
      </c>
      <c r="G125" s="135" t="s">
        <v>229</v>
      </c>
      <c r="H125" s="136">
        <v>120</v>
      </c>
      <c r="I125" s="137"/>
      <c r="J125" s="138">
        <f t="shared" si="10"/>
        <v>0</v>
      </c>
      <c r="K125" s="134" t="s">
        <v>19</v>
      </c>
      <c r="L125" s="33"/>
      <c r="M125" s="139" t="s">
        <v>19</v>
      </c>
      <c r="N125" s="140" t="s">
        <v>45</v>
      </c>
      <c r="P125" s="141">
        <f t="shared" si="11"/>
        <v>0</v>
      </c>
      <c r="Q125" s="141">
        <v>0</v>
      </c>
      <c r="R125" s="141">
        <f t="shared" si="12"/>
        <v>0</v>
      </c>
      <c r="S125" s="141">
        <v>0</v>
      </c>
      <c r="T125" s="142">
        <f t="shared" si="13"/>
        <v>0</v>
      </c>
      <c r="AR125" s="143" t="s">
        <v>153</v>
      </c>
      <c r="AT125" s="143" t="s">
        <v>148</v>
      </c>
      <c r="AU125" s="143" t="s">
        <v>81</v>
      </c>
      <c r="AY125" s="18" t="s">
        <v>146</v>
      </c>
      <c r="BE125" s="144">
        <f t="shared" si="14"/>
        <v>0</v>
      </c>
      <c r="BF125" s="144">
        <f t="shared" si="15"/>
        <v>0</v>
      </c>
      <c r="BG125" s="144">
        <f t="shared" si="16"/>
        <v>0</v>
      </c>
      <c r="BH125" s="144">
        <f t="shared" si="17"/>
        <v>0</v>
      </c>
      <c r="BI125" s="144">
        <f t="shared" si="18"/>
        <v>0</v>
      </c>
      <c r="BJ125" s="18" t="s">
        <v>81</v>
      </c>
      <c r="BK125" s="144">
        <f t="shared" si="19"/>
        <v>0</v>
      </c>
      <c r="BL125" s="18" t="s">
        <v>153</v>
      </c>
      <c r="BM125" s="143" t="s">
        <v>1047</v>
      </c>
    </row>
    <row r="126" spans="2:65" s="1" customFormat="1" ht="16.5" customHeight="1">
      <c r="B126" s="33"/>
      <c r="C126" s="132" t="s">
        <v>475</v>
      </c>
      <c r="D126" s="132" t="s">
        <v>148</v>
      </c>
      <c r="E126" s="133" t="s">
        <v>2034</v>
      </c>
      <c r="F126" s="134" t="s">
        <v>2035</v>
      </c>
      <c r="G126" s="135" t="s">
        <v>229</v>
      </c>
      <c r="H126" s="136">
        <v>30</v>
      </c>
      <c r="I126" s="137"/>
      <c r="J126" s="138">
        <f t="shared" si="10"/>
        <v>0</v>
      </c>
      <c r="K126" s="134" t="s">
        <v>19</v>
      </c>
      <c r="L126" s="33"/>
      <c r="M126" s="139" t="s">
        <v>19</v>
      </c>
      <c r="N126" s="140" t="s">
        <v>45</v>
      </c>
      <c r="P126" s="141">
        <f t="shared" si="11"/>
        <v>0</v>
      </c>
      <c r="Q126" s="141">
        <v>0</v>
      </c>
      <c r="R126" s="141">
        <f t="shared" si="12"/>
        <v>0</v>
      </c>
      <c r="S126" s="141">
        <v>0</v>
      </c>
      <c r="T126" s="142">
        <f t="shared" si="13"/>
        <v>0</v>
      </c>
      <c r="AR126" s="143" t="s">
        <v>153</v>
      </c>
      <c r="AT126" s="143" t="s">
        <v>148</v>
      </c>
      <c r="AU126" s="143" t="s">
        <v>81</v>
      </c>
      <c r="AY126" s="18" t="s">
        <v>146</v>
      </c>
      <c r="BE126" s="144">
        <f t="shared" si="14"/>
        <v>0</v>
      </c>
      <c r="BF126" s="144">
        <f t="shared" si="15"/>
        <v>0</v>
      </c>
      <c r="BG126" s="144">
        <f t="shared" si="16"/>
        <v>0</v>
      </c>
      <c r="BH126" s="144">
        <f t="shared" si="17"/>
        <v>0</v>
      </c>
      <c r="BI126" s="144">
        <f t="shared" si="18"/>
        <v>0</v>
      </c>
      <c r="BJ126" s="18" t="s">
        <v>81</v>
      </c>
      <c r="BK126" s="144">
        <f t="shared" si="19"/>
        <v>0</v>
      </c>
      <c r="BL126" s="18" t="s">
        <v>153</v>
      </c>
      <c r="BM126" s="143" t="s">
        <v>1056</v>
      </c>
    </row>
    <row r="127" spans="2:65" s="1" customFormat="1" ht="16.5" customHeight="1">
      <c r="B127" s="33"/>
      <c r="C127" s="132" t="s">
        <v>482</v>
      </c>
      <c r="D127" s="132" t="s">
        <v>148</v>
      </c>
      <c r="E127" s="133" t="s">
        <v>2036</v>
      </c>
      <c r="F127" s="134" t="s">
        <v>2037</v>
      </c>
      <c r="G127" s="135" t="s">
        <v>229</v>
      </c>
      <c r="H127" s="136">
        <v>120</v>
      </c>
      <c r="I127" s="137"/>
      <c r="J127" s="138">
        <f t="shared" si="10"/>
        <v>0</v>
      </c>
      <c r="K127" s="134" t="s">
        <v>19</v>
      </c>
      <c r="L127" s="33"/>
      <c r="M127" s="139" t="s">
        <v>19</v>
      </c>
      <c r="N127" s="140" t="s">
        <v>45</v>
      </c>
      <c r="P127" s="141">
        <f t="shared" si="11"/>
        <v>0</v>
      </c>
      <c r="Q127" s="141">
        <v>0</v>
      </c>
      <c r="R127" s="141">
        <f t="shared" si="12"/>
        <v>0</v>
      </c>
      <c r="S127" s="141">
        <v>0</v>
      </c>
      <c r="T127" s="142">
        <f t="shared" si="13"/>
        <v>0</v>
      </c>
      <c r="AR127" s="143" t="s">
        <v>153</v>
      </c>
      <c r="AT127" s="143" t="s">
        <v>148</v>
      </c>
      <c r="AU127" s="143" t="s">
        <v>81</v>
      </c>
      <c r="AY127" s="18" t="s">
        <v>146</v>
      </c>
      <c r="BE127" s="144">
        <f t="shared" si="14"/>
        <v>0</v>
      </c>
      <c r="BF127" s="144">
        <f t="shared" si="15"/>
        <v>0</v>
      </c>
      <c r="BG127" s="144">
        <f t="shared" si="16"/>
        <v>0</v>
      </c>
      <c r="BH127" s="144">
        <f t="shared" si="17"/>
        <v>0</v>
      </c>
      <c r="BI127" s="144">
        <f t="shared" si="18"/>
        <v>0</v>
      </c>
      <c r="BJ127" s="18" t="s">
        <v>81</v>
      </c>
      <c r="BK127" s="144">
        <f t="shared" si="19"/>
        <v>0</v>
      </c>
      <c r="BL127" s="18" t="s">
        <v>153</v>
      </c>
      <c r="BM127" s="143" t="s">
        <v>1065</v>
      </c>
    </row>
    <row r="128" spans="2:65" s="1" customFormat="1" ht="16.5" customHeight="1">
      <c r="B128" s="33"/>
      <c r="C128" s="132" t="s">
        <v>512</v>
      </c>
      <c r="D128" s="132" t="s">
        <v>148</v>
      </c>
      <c r="E128" s="133" t="s">
        <v>2038</v>
      </c>
      <c r="F128" s="134" t="s">
        <v>2039</v>
      </c>
      <c r="G128" s="135" t="s">
        <v>229</v>
      </c>
      <c r="H128" s="136">
        <v>90</v>
      </c>
      <c r="I128" s="137"/>
      <c r="J128" s="138">
        <f t="shared" si="10"/>
        <v>0</v>
      </c>
      <c r="K128" s="134" t="s">
        <v>19</v>
      </c>
      <c r="L128" s="33"/>
      <c r="M128" s="139" t="s">
        <v>19</v>
      </c>
      <c r="N128" s="140" t="s">
        <v>45</v>
      </c>
      <c r="P128" s="141">
        <f t="shared" si="11"/>
        <v>0</v>
      </c>
      <c r="Q128" s="141">
        <v>0</v>
      </c>
      <c r="R128" s="141">
        <f t="shared" si="12"/>
        <v>0</v>
      </c>
      <c r="S128" s="141">
        <v>0</v>
      </c>
      <c r="T128" s="142">
        <f t="shared" si="13"/>
        <v>0</v>
      </c>
      <c r="AR128" s="143" t="s">
        <v>153</v>
      </c>
      <c r="AT128" s="143" t="s">
        <v>148</v>
      </c>
      <c r="AU128" s="143" t="s">
        <v>81</v>
      </c>
      <c r="AY128" s="18" t="s">
        <v>146</v>
      </c>
      <c r="BE128" s="144">
        <f t="shared" si="14"/>
        <v>0</v>
      </c>
      <c r="BF128" s="144">
        <f t="shared" si="15"/>
        <v>0</v>
      </c>
      <c r="BG128" s="144">
        <f t="shared" si="16"/>
        <v>0</v>
      </c>
      <c r="BH128" s="144">
        <f t="shared" si="17"/>
        <v>0</v>
      </c>
      <c r="BI128" s="144">
        <f t="shared" si="18"/>
        <v>0</v>
      </c>
      <c r="BJ128" s="18" t="s">
        <v>81</v>
      </c>
      <c r="BK128" s="144">
        <f t="shared" si="19"/>
        <v>0</v>
      </c>
      <c r="BL128" s="18" t="s">
        <v>153</v>
      </c>
      <c r="BM128" s="143" t="s">
        <v>1074</v>
      </c>
    </row>
    <row r="129" spans="2:65" s="1" customFormat="1" ht="16.5" customHeight="1">
      <c r="B129" s="33"/>
      <c r="C129" s="132" t="s">
        <v>520</v>
      </c>
      <c r="D129" s="132" t="s">
        <v>148</v>
      </c>
      <c r="E129" s="133" t="s">
        <v>2040</v>
      </c>
      <c r="F129" s="134" t="s">
        <v>2041</v>
      </c>
      <c r="G129" s="135" t="s">
        <v>229</v>
      </c>
      <c r="H129" s="136">
        <v>25</v>
      </c>
      <c r="I129" s="137"/>
      <c r="J129" s="138">
        <f t="shared" si="10"/>
        <v>0</v>
      </c>
      <c r="K129" s="134" t="s">
        <v>19</v>
      </c>
      <c r="L129" s="33"/>
      <c r="M129" s="139" t="s">
        <v>19</v>
      </c>
      <c r="N129" s="140" t="s">
        <v>45</v>
      </c>
      <c r="P129" s="141">
        <f t="shared" si="11"/>
        <v>0</v>
      </c>
      <c r="Q129" s="141">
        <v>0</v>
      </c>
      <c r="R129" s="141">
        <f t="shared" si="12"/>
        <v>0</v>
      </c>
      <c r="S129" s="141">
        <v>0</v>
      </c>
      <c r="T129" s="142">
        <f t="shared" si="13"/>
        <v>0</v>
      </c>
      <c r="AR129" s="143" t="s">
        <v>153</v>
      </c>
      <c r="AT129" s="143" t="s">
        <v>148</v>
      </c>
      <c r="AU129" s="143" t="s">
        <v>81</v>
      </c>
      <c r="AY129" s="18" t="s">
        <v>146</v>
      </c>
      <c r="BE129" s="144">
        <f t="shared" si="14"/>
        <v>0</v>
      </c>
      <c r="BF129" s="144">
        <f t="shared" si="15"/>
        <v>0</v>
      </c>
      <c r="BG129" s="144">
        <f t="shared" si="16"/>
        <v>0</v>
      </c>
      <c r="BH129" s="144">
        <f t="shared" si="17"/>
        <v>0</v>
      </c>
      <c r="BI129" s="144">
        <f t="shared" si="18"/>
        <v>0</v>
      </c>
      <c r="BJ129" s="18" t="s">
        <v>81</v>
      </c>
      <c r="BK129" s="144">
        <f t="shared" si="19"/>
        <v>0</v>
      </c>
      <c r="BL129" s="18" t="s">
        <v>153</v>
      </c>
      <c r="BM129" s="143" t="s">
        <v>1084</v>
      </c>
    </row>
    <row r="130" spans="2:65" s="1" customFormat="1" ht="16.5" customHeight="1">
      <c r="B130" s="33"/>
      <c r="C130" s="132" t="s">
        <v>530</v>
      </c>
      <c r="D130" s="132" t="s">
        <v>148</v>
      </c>
      <c r="E130" s="133" t="s">
        <v>2042</v>
      </c>
      <c r="F130" s="134" t="s">
        <v>2043</v>
      </c>
      <c r="G130" s="135" t="s">
        <v>1427</v>
      </c>
      <c r="H130" s="136">
        <v>230</v>
      </c>
      <c r="I130" s="137"/>
      <c r="J130" s="138">
        <f t="shared" si="10"/>
        <v>0</v>
      </c>
      <c r="K130" s="134" t="s">
        <v>19</v>
      </c>
      <c r="L130" s="33"/>
      <c r="M130" s="139" t="s">
        <v>19</v>
      </c>
      <c r="N130" s="140" t="s">
        <v>45</v>
      </c>
      <c r="P130" s="141">
        <f t="shared" si="11"/>
        <v>0</v>
      </c>
      <c r="Q130" s="141">
        <v>0</v>
      </c>
      <c r="R130" s="141">
        <f t="shared" si="12"/>
        <v>0</v>
      </c>
      <c r="S130" s="141">
        <v>0</v>
      </c>
      <c r="T130" s="142">
        <f t="shared" si="13"/>
        <v>0</v>
      </c>
      <c r="AR130" s="143" t="s">
        <v>153</v>
      </c>
      <c r="AT130" s="143" t="s">
        <v>148</v>
      </c>
      <c r="AU130" s="143" t="s">
        <v>81</v>
      </c>
      <c r="AY130" s="18" t="s">
        <v>146</v>
      </c>
      <c r="BE130" s="144">
        <f t="shared" si="14"/>
        <v>0</v>
      </c>
      <c r="BF130" s="144">
        <f t="shared" si="15"/>
        <v>0</v>
      </c>
      <c r="BG130" s="144">
        <f t="shared" si="16"/>
        <v>0</v>
      </c>
      <c r="BH130" s="144">
        <f t="shared" si="17"/>
        <v>0</v>
      </c>
      <c r="BI130" s="144">
        <f t="shared" si="18"/>
        <v>0</v>
      </c>
      <c r="BJ130" s="18" t="s">
        <v>81</v>
      </c>
      <c r="BK130" s="144">
        <f t="shared" si="19"/>
        <v>0</v>
      </c>
      <c r="BL130" s="18" t="s">
        <v>153</v>
      </c>
      <c r="BM130" s="143" t="s">
        <v>1095</v>
      </c>
    </row>
    <row r="131" spans="2:65" s="1" customFormat="1" ht="16.5" customHeight="1">
      <c r="B131" s="33"/>
      <c r="C131" s="132" t="s">
        <v>568</v>
      </c>
      <c r="D131" s="132" t="s">
        <v>148</v>
      </c>
      <c r="E131" s="133" t="s">
        <v>2044</v>
      </c>
      <c r="F131" s="134" t="s">
        <v>2045</v>
      </c>
      <c r="G131" s="135" t="s">
        <v>1427</v>
      </c>
      <c r="H131" s="136">
        <v>1</v>
      </c>
      <c r="I131" s="137"/>
      <c r="J131" s="138">
        <f t="shared" si="10"/>
        <v>0</v>
      </c>
      <c r="K131" s="134" t="s">
        <v>19</v>
      </c>
      <c r="L131" s="33"/>
      <c r="M131" s="139" t="s">
        <v>19</v>
      </c>
      <c r="N131" s="140" t="s">
        <v>45</v>
      </c>
      <c r="P131" s="141">
        <f t="shared" si="11"/>
        <v>0</v>
      </c>
      <c r="Q131" s="141">
        <v>0</v>
      </c>
      <c r="R131" s="141">
        <f t="shared" si="12"/>
        <v>0</v>
      </c>
      <c r="S131" s="141">
        <v>0</v>
      </c>
      <c r="T131" s="142">
        <f t="shared" si="13"/>
        <v>0</v>
      </c>
      <c r="AR131" s="143" t="s">
        <v>153</v>
      </c>
      <c r="AT131" s="143" t="s">
        <v>148</v>
      </c>
      <c r="AU131" s="143" t="s">
        <v>81</v>
      </c>
      <c r="AY131" s="18" t="s">
        <v>146</v>
      </c>
      <c r="BE131" s="144">
        <f t="shared" si="14"/>
        <v>0</v>
      </c>
      <c r="BF131" s="144">
        <f t="shared" si="15"/>
        <v>0</v>
      </c>
      <c r="BG131" s="144">
        <f t="shared" si="16"/>
        <v>0</v>
      </c>
      <c r="BH131" s="144">
        <f t="shared" si="17"/>
        <v>0</v>
      </c>
      <c r="BI131" s="144">
        <f t="shared" si="18"/>
        <v>0</v>
      </c>
      <c r="BJ131" s="18" t="s">
        <v>81</v>
      </c>
      <c r="BK131" s="144">
        <f t="shared" si="19"/>
        <v>0</v>
      </c>
      <c r="BL131" s="18" t="s">
        <v>153</v>
      </c>
      <c r="BM131" s="143" t="s">
        <v>1105</v>
      </c>
    </row>
    <row r="132" spans="2:65" s="1" customFormat="1" ht="21.75" customHeight="1">
      <c r="B132" s="33"/>
      <c r="C132" s="132" t="s">
        <v>489</v>
      </c>
      <c r="D132" s="132" t="s">
        <v>148</v>
      </c>
      <c r="E132" s="133" t="s">
        <v>2046</v>
      </c>
      <c r="F132" s="134" t="s">
        <v>2047</v>
      </c>
      <c r="G132" s="135" t="s">
        <v>1427</v>
      </c>
      <c r="H132" s="136">
        <v>10</v>
      </c>
      <c r="I132" s="137"/>
      <c r="J132" s="138">
        <f t="shared" si="10"/>
        <v>0</v>
      </c>
      <c r="K132" s="134" t="s">
        <v>19</v>
      </c>
      <c r="L132" s="33"/>
      <c r="M132" s="139" t="s">
        <v>19</v>
      </c>
      <c r="N132" s="140" t="s">
        <v>45</v>
      </c>
      <c r="P132" s="141">
        <f t="shared" si="11"/>
        <v>0</v>
      </c>
      <c r="Q132" s="141">
        <v>0</v>
      </c>
      <c r="R132" s="141">
        <f t="shared" si="12"/>
        <v>0</v>
      </c>
      <c r="S132" s="141">
        <v>0</v>
      </c>
      <c r="T132" s="142">
        <f t="shared" si="13"/>
        <v>0</v>
      </c>
      <c r="AR132" s="143" t="s">
        <v>153</v>
      </c>
      <c r="AT132" s="143" t="s">
        <v>148</v>
      </c>
      <c r="AU132" s="143" t="s">
        <v>81</v>
      </c>
      <c r="AY132" s="18" t="s">
        <v>146</v>
      </c>
      <c r="BE132" s="144">
        <f t="shared" si="14"/>
        <v>0</v>
      </c>
      <c r="BF132" s="144">
        <f t="shared" si="15"/>
        <v>0</v>
      </c>
      <c r="BG132" s="144">
        <f t="shared" si="16"/>
        <v>0</v>
      </c>
      <c r="BH132" s="144">
        <f t="shared" si="17"/>
        <v>0</v>
      </c>
      <c r="BI132" s="144">
        <f t="shared" si="18"/>
        <v>0</v>
      </c>
      <c r="BJ132" s="18" t="s">
        <v>81</v>
      </c>
      <c r="BK132" s="144">
        <f t="shared" si="19"/>
        <v>0</v>
      </c>
      <c r="BL132" s="18" t="s">
        <v>153</v>
      </c>
      <c r="BM132" s="143" t="s">
        <v>1115</v>
      </c>
    </row>
    <row r="133" spans="2:65" s="1" customFormat="1" ht="37.9" customHeight="1">
      <c r="B133" s="33"/>
      <c r="C133" s="132" t="s">
        <v>892</v>
      </c>
      <c r="D133" s="132" t="s">
        <v>148</v>
      </c>
      <c r="E133" s="133" t="s">
        <v>2048</v>
      </c>
      <c r="F133" s="134" t="s">
        <v>2049</v>
      </c>
      <c r="G133" s="135" t="s">
        <v>2009</v>
      </c>
      <c r="H133" s="136">
        <v>1</v>
      </c>
      <c r="I133" s="137"/>
      <c r="J133" s="138">
        <f t="shared" si="10"/>
        <v>0</v>
      </c>
      <c r="K133" s="134" t="s">
        <v>19</v>
      </c>
      <c r="L133" s="33"/>
      <c r="M133" s="139" t="s">
        <v>19</v>
      </c>
      <c r="N133" s="140" t="s">
        <v>45</v>
      </c>
      <c r="P133" s="141">
        <f t="shared" si="11"/>
        <v>0</v>
      </c>
      <c r="Q133" s="141">
        <v>0</v>
      </c>
      <c r="R133" s="141">
        <f t="shared" si="12"/>
        <v>0</v>
      </c>
      <c r="S133" s="141">
        <v>0</v>
      </c>
      <c r="T133" s="142">
        <f t="shared" si="13"/>
        <v>0</v>
      </c>
      <c r="AR133" s="143" t="s">
        <v>153</v>
      </c>
      <c r="AT133" s="143" t="s">
        <v>148</v>
      </c>
      <c r="AU133" s="143" t="s">
        <v>81</v>
      </c>
      <c r="AY133" s="18" t="s">
        <v>146</v>
      </c>
      <c r="BE133" s="144">
        <f t="shared" si="14"/>
        <v>0</v>
      </c>
      <c r="BF133" s="144">
        <f t="shared" si="15"/>
        <v>0</v>
      </c>
      <c r="BG133" s="144">
        <f t="shared" si="16"/>
        <v>0</v>
      </c>
      <c r="BH133" s="144">
        <f t="shared" si="17"/>
        <v>0</v>
      </c>
      <c r="BI133" s="144">
        <f t="shared" si="18"/>
        <v>0</v>
      </c>
      <c r="BJ133" s="18" t="s">
        <v>81</v>
      </c>
      <c r="BK133" s="144">
        <f t="shared" si="19"/>
        <v>0</v>
      </c>
      <c r="BL133" s="18" t="s">
        <v>153</v>
      </c>
      <c r="BM133" s="143" t="s">
        <v>1126</v>
      </c>
    </row>
    <row r="134" spans="2:65" s="1" customFormat="1" ht="16.5" customHeight="1">
      <c r="B134" s="33"/>
      <c r="C134" s="132" t="s">
        <v>504</v>
      </c>
      <c r="D134" s="132" t="s">
        <v>148</v>
      </c>
      <c r="E134" s="133" t="s">
        <v>2050</v>
      </c>
      <c r="F134" s="134" t="s">
        <v>2051</v>
      </c>
      <c r="G134" s="135" t="s">
        <v>1427</v>
      </c>
      <c r="H134" s="136">
        <v>61</v>
      </c>
      <c r="I134" s="137"/>
      <c r="J134" s="138">
        <f t="shared" si="10"/>
        <v>0</v>
      </c>
      <c r="K134" s="134" t="s">
        <v>19</v>
      </c>
      <c r="L134" s="33"/>
      <c r="M134" s="139" t="s">
        <v>19</v>
      </c>
      <c r="N134" s="140" t="s">
        <v>45</v>
      </c>
      <c r="P134" s="141">
        <f t="shared" si="11"/>
        <v>0</v>
      </c>
      <c r="Q134" s="141">
        <v>0</v>
      </c>
      <c r="R134" s="141">
        <f t="shared" si="12"/>
        <v>0</v>
      </c>
      <c r="S134" s="141">
        <v>0</v>
      </c>
      <c r="T134" s="142">
        <f t="shared" si="13"/>
        <v>0</v>
      </c>
      <c r="AR134" s="143" t="s">
        <v>153</v>
      </c>
      <c r="AT134" s="143" t="s">
        <v>148</v>
      </c>
      <c r="AU134" s="143" t="s">
        <v>81</v>
      </c>
      <c r="AY134" s="18" t="s">
        <v>146</v>
      </c>
      <c r="BE134" s="144">
        <f t="shared" si="14"/>
        <v>0</v>
      </c>
      <c r="BF134" s="144">
        <f t="shared" si="15"/>
        <v>0</v>
      </c>
      <c r="BG134" s="144">
        <f t="shared" si="16"/>
        <v>0</v>
      </c>
      <c r="BH134" s="144">
        <f t="shared" si="17"/>
        <v>0</v>
      </c>
      <c r="BI134" s="144">
        <f t="shared" si="18"/>
        <v>0</v>
      </c>
      <c r="BJ134" s="18" t="s">
        <v>81</v>
      </c>
      <c r="BK134" s="144">
        <f t="shared" si="19"/>
        <v>0</v>
      </c>
      <c r="BL134" s="18" t="s">
        <v>153</v>
      </c>
      <c r="BM134" s="143" t="s">
        <v>1136</v>
      </c>
    </row>
    <row r="135" spans="2:65" s="1" customFormat="1" ht="16.5" customHeight="1">
      <c r="B135" s="33"/>
      <c r="C135" s="132" t="s">
        <v>340</v>
      </c>
      <c r="D135" s="132" t="s">
        <v>148</v>
      </c>
      <c r="E135" s="133" t="s">
        <v>2052</v>
      </c>
      <c r="F135" s="134" t="s">
        <v>2053</v>
      </c>
      <c r="G135" s="135" t="s">
        <v>1427</v>
      </c>
      <c r="H135" s="136">
        <v>6</v>
      </c>
      <c r="I135" s="137"/>
      <c r="J135" s="138">
        <f t="shared" si="10"/>
        <v>0</v>
      </c>
      <c r="K135" s="134" t="s">
        <v>19</v>
      </c>
      <c r="L135" s="33"/>
      <c r="M135" s="139" t="s">
        <v>19</v>
      </c>
      <c r="N135" s="140" t="s">
        <v>45</v>
      </c>
      <c r="P135" s="141">
        <f t="shared" si="11"/>
        <v>0</v>
      </c>
      <c r="Q135" s="141">
        <v>0</v>
      </c>
      <c r="R135" s="141">
        <f t="shared" si="12"/>
        <v>0</v>
      </c>
      <c r="S135" s="141">
        <v>0</v>
      </c>
      <c r="T135" s="142">
        <f t="shared" si="13"/>
        <v>0</v>
      </c>
      <c r="AR135" s="143" t="s">
        <v>153</v>
      </c>
      <c r="AT135" s="143" t="s">
        <v>148</v>
      </c>
      <c r="AU135" s="143" t="s">
        <v>81</v>
      </c>
      <c r="AY135" s="18" t="s">
        <v>146</v>
      </c>
      <c r="BE135" s="144">
        <f t="shared" si="14"/>
        <v>0</v>
      </c>
      <c r="BF135" s="144">
        <f t="shared" si="15"/>
        <v>0</v>
      </c>
      <c r="BG135" s="144">
        <f t="shared" si="16"/>
        <v>0</v>
      </c>
      <c r="BH135" s="144">
        <f t="shared" si="17"/>
        <v>0</v>
      </c>
      <c r="BI135" s="144">
        <f t="shared" si="18"/>
        <v>0</v>
      </c>
      <c r="BJ135" s="18" t="s">
        <v>81</v>
      </c>
      <c r="BK135" s="144">
        <f t="shared" si="19"/>
        <v>0</v>
      </c>
      <c r="BL135" s="18" t="s">
        <v>153</v>
      </c>
      <c r="BM135" s="143" t="s">
        <v>1148</v>
      </c>
    </row>
    <row r="136" spans="2:65" s="1" customFormat="1" ht="16.5" customHeight="1">
      <c r="B136" s="33"/>
      <c r="C136" s="132" t="s">
        <v>347</v>
      </c>
      <c r="D136" s="132" t="s">
        <v>148</v>
      </c>
      <c r="E136" s="133" t="s">
        <v>2054</v>
      </c>
      <c r="F136" s="134" t="s">
        <v>2055</v>
      </c>
      <c r="G136" s="135" t="s">
        <v>1427</v>
      </c>
      <c r="H136" s="136">
        <v>1</v>
      </c>
      <c r="I136" s="137"/>
      <c r="J136" s="138">
        <f t="shared" si="10"/>
        <v>0</v>
      </c>
      <c r="K136" s="134" t="s">
        <v>19</v>
      </c>
      <c r="L136" s="33"/>
      <c r="M136" s="139" t="s">
        <v>19</v>
      </c>
      <c r="N136" s="140" t="s">
        <v>45</v>
      </c>
      <c r="P136" s="141">
        <f t="shared" si="11"/>
        <v>0</v>
      </c>
      <c r="Q136" s="141">
        <v>0</v>
      </c>
      <c r="R136" s="141">
        <f t="shared" si="12"/>
        <v>0</v>
      </c>
      <c r="S136" s="141">
        <v>0</v>
      </c>
      <c r="T136" s="142">
        <f t="shared" si="13"/>
        <v>0</v>
      </c>
      <c r="AR136" s="143" t="s">
        <v>153</v>
      </c>
      <c r="AT136" s="143" t="s">
        <v>148</v>
      </c>
      <c r="AU136" s="143" t="s">
        <v>81</v>
      </c>
      <c r="AY136" s="18" t="s">
        <v>146</v>
      </c>
      <c r="BE136" s="144">
        <f t="shared" si="14"/>
        <v>0</v>
      </c>
      <c r="BF136" s="144">
        <f t="shared" si="15"/>
        <v>0</v>
      </c>
      <c r="BG136" s="144">
        <f t="shared" si="16"/>
        <v>0</v>
      </c>
      <c r="BH136" s="144">
        <f t="shared" si="17"/>
        <v>0</v>
      </c>
      <c r="BI136" s="144">
        <f t="shared" si="18"/>
        <v>0</v>
      </c>
      <c r="BJ136" s="18" t="s">
        <v>81</v>
      </c>
      <c r="BK136" s="144">
        <f t="shared" si="19"/>
        <v>0</v>
      </c>
      <c r="BL136" s="18" t="s">
        <v>153</v>
      </c>
      <c r="BM136" s="143" t="s">
        <v>1159</v>
      </c>
    </row>
    <row r="137" spans="2:65" s="1" customFormat="1" ht="16.5" customHeight="1">
      <c r="B137" s="33"/>
      <c r="C137" s="132" t="s">
        <v>177</v>
      </c>
      <c r="D137" s="132" t="s">
        <v>148</v>
      </c>
      <c r="E137" s="133" t="s">
        <v>2056</v>
      </c>
      <c r="F137" s="134" t="s">
        <v>2057</v>
      </c>
      <c r="G137" s="135" t="s">
        <v>1427</v>
      </c>
      <c r="H137" s="136">
        <v>2</v>
      </c>
      <c r="I137" s="137"/>
      <c r="J137" s="138">
        <f t="shared" si="10"/>
        <v>0</v>
      </c>
      <c r="K137" s="134" t="s">
        <v>19</v>
      </c>
      <c r="L137" s="33"/>
      <c r="M137" s="139" t="s">
        <v>19</v>
      </c>
      <c r="N137" s="140" t="s">
        <v>45</v>
      </c>
      <c r="P137" s="141">
        <f t="shared" si="11"/>
        <v>0</v>
      </c>
      <c r="Q137" s="141">
        <v>0</v>
      </c>
      <c r="R137" s="141">
        <f t="shared" si="12"/>
        <v>0</v>
      </c>
      <c r="S137" s="141">
        <v>0</v>
      </c>
      <c r="T137" s="142">
        <f t="shared" si="13"/>
        <v>0</v>
      </c>
      <c r="AR137" s="143" t="s">
        <v>153</v>
      </c>
      <c r="AT137" s="143" t="s">
        <v>148</v>
      </c>
      <c r="AU137" s="143" t="s">
        <v>81</v>
      </c>
      <c r="AY137" s="18" t="s">
        <v>146</v>
      </c>
      <c r="BE137" s="144">
        <f t="shared" si="14"/>
        <v>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8" t="s">
        <v>81</v>
      </c>
      <c r="BK137" s="144">
        <f t="shared" si="19"/>
        <v>0</v>
      </c>
      <c r="BL137" s="18" t="s">
        <v>153</v>
      </c>
      <c r="BM137" s="143" t="s">
        <v>1176</v>
      </c>
    </row>
    <row r="138" spans="2:65" s="1" customFormat="1" ht="16.5" customHeight="1">
      <c r="B138" s="33"/>
      <c r="C138" s="132" t="s">
        <v>378</v>
      </c>
      <c r="D138" s="132" t="s">
        <v>148</v>
      </c>
      <c r="E138" s="133" t="s">
        <v>2058</v>
      </c>
      <c r="F138" s="134" t="s">
        <v>2059</v>
      </c>
      <c r="G138" s="135" t="s">
        <v>2009</v>
      </c>
      <c r="H138" s="136">
        <v>1</v>
      </c>
      <c r="I138" s="137"/>
      <c r="J138" s="138">
        <f t="shared" si="10"/>
        <v>0</v>
      </c>
      <c r="K138" s="134" t="s">
        <v>19</v>
      </c>
      <c r="L138" s="33"/>
      <c r="M138" s="139" t="s">
        <v>19</v>
      </c>
      <c r="N138" s="140" t="s">
        <v>45</v>
      </c>
      <c r="P138" s="141">
        <f t="shared" si="11"/>
        <v>0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153</v>
      </c>
      <c r="AT138" s="143" t="s">
        <v>148</v>
      </c>
      <c r="AU138" s="143" t="s">
        <v>81</v>
      </c>
      <c r="AY138" s="18" t="s">
        <v>146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8" t="s">
        <v>81</v>
      </c>
      <c r="BK138" s="144">
        <f t="shared" si="19"/>
        <v>0</v>
      </c>
      <c r="BL138" s="18" t="s">
        <v>153</v>
      </c>
      <c r="BM138" s="143" t="s">
        <v>1195</v>
      </c>
    </row>
    <row r="139" spans="2:65" s="1" customFormat="1" ht="24.2" customHeight="1">
      <c r="B139" s="33"/>
      <c r="C139" s="132" t="s">
        <v>917</v>
      </c>
      <c r="D139" s="132" t="s">
        <v>148</v>
      </c>
      <c r="E139" s="133" t="s">
        <v>2060</v>
      </c>
      <c r="F139" s="134" t="s">
        <v>2061</v>
      </c>
      <c r="G139" s="135" t="s">
        <v>2009</v>
      </c>
      <c r="H139" s="136">
        <v>1</v>
      </c>
      <c r="I139" s="137"/>
      <c r="J139" s="138">
        <f t="shared" si="10"/>
        <v>0</v>
      </c>
      <c r="K139" s="134" t="s">
        <v>19</v>
      </c>
      <c r="L139" s="33"/>
      <c r="M139" s="139" t="s">
        <v>19</v>
      </c>
      <c r="N139" s="140" t="s">
        <v>45</v>
      </c>
      <c r="P139" s="141">
        <f t="shared" si="11"/>
        <v>0</v>
      </c>
      <c r="Q139" s="141">
        <v>0</v>
      </c>
      <c r="R139" s="141">
        <f t="shared" si="12"/>
        <v>0</v>
      </c>
      <c r="S139" s="141">
        <v>0</v>
      </c>
      <c r="T139" s="142">
        <f t="shared" si="13"/>
        <v>0</v>
      </c>
      <c r="AR139" s="143" t="s">
        <v>153</v>
      </c>
      <c r="AT139" s="143" t="s">
        <v>148</v>
      </c>
      <c r="AU139" s="143" t="s">
        <v>81</v>
      </c>
      <c r="AY139" s="18" t="s">
        <v>146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8" t="s">
        <v>81</v>
      </c>
      <c r="BK139" s="144">
        <f t="shared" si="19"/>
        <v>0</v>
      </c>
      <c r="BL139" s="18" t="s">
        <v>153</v>
      </c>
      <c r="BM139" s="143" t="s">
        <v>1221</v>
      </c>
    </row>
    <row r="140" spans="2:65" s="1" customFormat="1" ht="16.5" customHeight="1">
      <c r="B140" s="33"/>
      <c r="C140" s="132" t="s">
        <v>926</v>
      </c>
      <c r="D140" s="132" t="s">
        <v>148</v>
      </c>
      <c r="E140" s="133" t="s">
        <v>2062</v>
      </c>
      <c r="F140" s="134" t="s">
        <v>2063</v>
      </c>
      <c r="G140" s="135" t="s">
        <v>2009</v>
      </c>
      <c r="H140" s="136">
        <v>1</v>
      </c>
      <c r="I140" s="137"/>
      <c r="J140" s="138">
        <f t="shared" si="10"/>
        <v>0</v>
      </c>
      <c r="K140" s="134" t="s">
        <v>19</v>
      </c>
      <c r="L140" s="33"/>
      <c r="M140" s="139" t="s">
        <v>19</v>
      </c>
      <c r="N140" s="140" t="s">
        <v>45</v>
      </c>
      <c r="P140" s="141">
        <f t="shared" si="11"/>
        <v>0</v>
      </c>
      <c r="Q140" s="141">
        <v>0</v>
      </c>
      <c r="R140" s="141">
        <f t="shared" si="12"/>
        <v>0</v>
      </c>
      <c r="S140" s="141">
        <v>0</v>
      </c>
      <c r="T140" s="142">
        <f t="shared" si="13"/>
        <v>0</v>
      </c>
      <c r="AR140" s="143" t="s">
        <v>153</v>
      </c>
      <c r="AT140" s="143" t="s">
        <v>148</v>
      </c>
      <c r="AU140" s="143" t="s">
        <v>81</v>
      </c>
      <c r="AY140" s="18" t="s">
        <v>146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8" t="s">
        <v>81</v>
      </c>
      <c r="BK140" s="144">
        <f t="shared" si="19"/>
        <v>0</v>
      </c>
      <c r="BL140" s="18" t="s">
        <v>153</v>
      </c>
      <c r="BM140" s="143" t="s">
        <v>1243</v>
      </c>
    </row>
    <row r="141" spans="2:65" s="1" customFormat="1" ht="21.75" customHeight="1">
      <c r="B141" s="33"/>
      <c r="C141" s="132" t="s">
        <v>930</v>
      </c>
      <c r="D141" s="132" t="s">
        <v>148</v>
      </c>
      <c r="E141" s="133" t="s">
        <v>2064</v>
      </c>
      <c r="F141" s="134" t="s">
        <v>2065</v>
      </c>
      <c r="G141" s="135" t="s">
        <v>2009</v>
      </c>
      <c r="H141" s="136">
        <v>1</v>
      </c>
      <c r="I141" s="137"/>
      <c r="J141" s="138">
        <f t="shared" si="10"/>
        <v>0</v>
      </c>
      <c r="K141" s="134" t="s">
        <v>19</v>
      </c>
      <c r="L141" s="33"/>
      <c r="M141" s="139" t="s">
        <v>19</v>
      </c>
      <c r="N141" s="140" t="s">
        <v>45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153</v>
      </c>
      <c r="AT141" s="143" t="s">
        <v>148</v>
      </c>
      <c r="AU141" s="143" t="s">
        <v>81</v>
      </c>
      <c r="AY141" s="18" t="s">
        <v>146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8" t="s">
        <v>81</v>
      </c>
      <c r="BK141" s="144">
        <f t="shared" si="19"/>
        <v>0</v>
      </c>
      <c r="BL141" s="18" t="s">
        <v>153</v>
      </c>
      <c r="BM141" s="143" t="s">
        <v>1258</v>
      </c>
    </row>
    <row r="142" spans="2:65" s="1" customFormat="1" ht="24.2" customHeight="1">
      <c r="B142" s="33"/>
      <c r="C142" s="132" t="s">
        <v>938</v>
      </c>
      <c r="D142" s="132" t="s">
        <v>148</v>
      </c>
      <c r="E142" s="133" t="s">
        <v>2066</v>
      </c>
      <c r="F142" s="134" t="s">
        <v>2067</v>
      </c>
      <c r="G142" s="135" t="s">
        <v>2009</v>
      </c>
      <c r="H142" s="136">
        <v>1</v>
      </c>
      <c r="I142" s="137"/>
      <c r="J142" s="138">
        <f t="shared" si="10"/>
        <v>0</v>
      </c>
      <c r="K142" s="134" t="s">
        <v>19</v>
      </c>
      <c r="L142" s="33"/>
      <c r="M142" s="139" t="s">
        <v>19</v>
      </c>
      <c r="N142" s="140" t="s">
        <v>45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153</v>
      </c>
      <c r="AT142" s="143" t="s">
        <v>148</v>
      </c>
      <c r="AU142" s="143" t="s">
        <v>81</v>
      </c>
      <c r="AY142" s="18" t="s">
        <v>146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8" t="s">
        <v>81</v>
      </c>
      <c r="BK142" s="144">
        <f t="shared" si="19"/>
        <v>0</v>
      </c>
      <c r="BL142" s="18" t="s">
        <v>153</v>
      </c>
      <c r="BM142" s="143" t="s">
        <v>1268</v>
      </c>
    </row>
    <row r="143" spans="2:65" s="1" customFormat="1" ht="24.2" customHeight="1">
      <c r="B143" s="33"/>
      <c r="C143" s="132" t="s">
        <v>942</v>
      </c>
      <c r="D143" s="132" t="s">
        <v>148</v>
      </c>
      <c r="E143" s="133" t="s">
        <v>2068</v>
      </c>
      <c r="F143" s="134" t="s">
        <v>2069</v>
      </c>
      <c r="G143" s="135" t="s">
        <v>2009</v>
      </c>
      <c r="H143" s="136">
        <v>1</v>
      </c>
      <c r="I143" s="137"/>
      <c r="J143" s="138">
        <f t="shared" si="10"/>
        <v>0</v>
      </c>
      <c r="K143" s="134" t="s">
        <v>19</v>
      </c>
      <c r="L143" s="33"/>
      <c r="M143" s="139" t="s">
        <v>19</v>
      </c>
      <c r="N143" s="140" t="s">
        <v>45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153</v>
      </c>
      <c r="AT143" s="143" t="s">
        <v>148</v>
      </c>
      <c r="AU143" s="143" t="s">
        <v>81</v>
      </c>
      <c r="AY143" s="18" t="s">
        <v>146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8" t="s">
        <v>81</v>
      </c>
      <c r="BK143" s="144">
        <f t="shared" si="19"/>
        <v>0</v>
      </c>
      <c r="BL143" s="18" t="s">
        <v>153</v>
      </c>
      <c r="BM143" s="143" t="s">
        <v>1280</v>
      </c>
    </row>
    <row r="144" spans="2:65" s="1" customFormat="1" ht="16.5" customHeight="1">
      <c r="B144" s="33"/>
      <c r="C144" s="132" t="s">
        <v>950</v>
      </c>
      <c r="D144" s="132" t="s">
        <v>148</v>
      </c>
      <c r="E144" s="133" t="s">
        <v>2070</v>
      </c>
      <c r="F144" s="134" t="s">
        <v>2071</v>
      </c>
      <c r="G144" s="135" t="s">
        <v>1427</v>
      </c>
      <c r="H144" s="136">
        <v>15</v>
      </c>
      <c r="I144" s="137"/>
      <c r="J144" s="138">
        <f t="shared" si="10"/>
        <v>0</v>
      </c>
      <c r="K144" s="134" t="s">
        <v>19</v>
      </c>
      <c r="L144" s="33"/>
      <c r="M144" s="139" t="s">
        <v>19</v>
      </c>
      <c r="N144" s="140" t="s">
        <v>45</v>
      </c>
      <c r="P144" s="141">
        <f t="shared" si="11"/>
        <v>0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153</v>
      </c>
      <c r="AT144" s="143" t="s">
        <v>148</v>
      </c>
      <c r="AU144" s="143" t="s">
        <v>81</v>
      </c>
      <c r="AY144" s="18" t="s">
        <v>146</v>
      </c>
      <c r="BE144" s="144">
        <f t="shared" si="14"/>
        <v>0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8" t="s">
        <v>81</v>
      </c>
      <c r="BK144" s="144">
        <f t="shared" si="19"/>
        <v>0</v>
      </c>
      <c r="BL144" s="18" t="s">
        <v>153</v>
      </c>
      <c r="BM144" s="143" t="s">
        <v>1291</v>
      </c>
    </row>
    <row r="145" spans="2:65" s="1" customFormat="1" ht="16.5" customHeight="1">
      <c r="B145" s="33"/>
      <c r="C145" s="132" t="s">
        <v>954</v>
      </c>
      <c r="D145" s="132" t="s">
        <v>148</v>
      </c>
      <c r="E145" s="133" t="s">
        <v>2072</v>
      </c>
      <c r="F145" s="134" t="s">
        <v>2073</v>
      </c>
      <c r="G145" s="135" t="s">
        <v>1427</v>
      </c>
      <c r="H145" s="136">
        <v>10</v>
      </c>
      <c r="I145" s="137"/>
      <c r="J145" s="138">
        <f t="shared" si="10"/>
        <v>0</v>
      </c>
      <c r="K145" s="134" t="s">
        <v>19</v>
      </c>
      <c r="L145" s="33"/>
      <c r="M145" s="139" t="s">
        <v>19</v>
      </c>
      <c r="N145" s="140" t="s">
        <v>45</v>
      </c>
      <c r="P145" s="141">
        <f t="shared" si="11"/>
        <v>0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153</v>
      </c>
      <c r="AT145" s="143" t="s">
        <v>148</v>
      </c>
      <c r="AU145" s="143" t="s">
        <v>81</v>
      </c>
      <c r="AY145" s="18" t="s">
        <v>146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8" t="s">
        <v>81</v>
      </c>
      <c r="BK145" s="144">
        <f t="shared" si="19"/>
        <v>0</v>
      </c>
      <c r="BL145" s="18" t="s">
        <v>153</v>
      </c>
      <c r="BM145" s="143" t="s">
        <v>1314</v>
      </c>
    </row>
    <row r="146" spans="2:65" s="1" customFormat="1" ht="16.5" customHeight="1">
      <c r="B146" s="33"/>
      <c r="C146" s="132" t="s">
        <v>962</v>
      </c>
      <c r="D146" s="132" t="s">
        <v>148</v>
      </c>
      <c r="E146" s="133" t="s">
        <v>2074</v>
      </c>
      <c r="F146" s="134" t="s">
        <v>2075</v>
      </c>
      <c r="G146" s="135" t="s">
        <v>1427</v>
      </c>
      <c r="H146" s="136">
        <v>1</v>
      </c>
      <c r="I146" s="137"/>
      <c r="J146" s="138">
        <f t="shared" si="10"/>
        <v>0</v>
      </c>
      <c r="K146" s="134" t="s">
        <v>19</v>
      </c>
      <c r="L146" s="33"/>
      <c r="M146" s="139" t="s">
        <v>19</v>
      </c>
      <c r="N146" s="140" t="s">
        <v>45</v>
      </c>
      <c r="P146" s="141">
        <f t="shared" si="11"/>
        <v>0</v>
      </c>
      <c r="Q146" s="141">
        <v>0</v>
      </c>
      <c r="R146" s="141">
        <f t="shared" si="12"/>
        <v>0</v>
      </c>
      <c r="S146" s="141">
        <v>0</v>
      </c>
      <c r="T146" s="142">
        <f t="shared" si="13"/>
        <v>0</v>
      </c>
      <c r="AR146" s="143" t="s">
        <v>153</v>
      </c>
      <c r="AT146" s="143" t="s">
        <v>148</v>
      </c>
      <c r="AU146" s="143" t="s">
        <v>81</v>
      </c>
      <c r="AY146" s="18" t="s">
        <v>146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8" t="s">
        <v>81</v>
      </c>
      <c r="BK146" s="144">
        <f t="shared" si="19"/>
        <v>0</v>
      </c>
      <c r="BL146" s="18" t="s">
        <v>153</v>
      </c>
      <c r="BM146" s="143" t="s">
        <v>1343</v>
      </c>
    </row>
    <row r="147" spans="2:65" s="11" customFormat="1" ht="25.9" customHeight="1">
      <c r="B147" s="120"/>
      <c r="D147" s="121" t="s">
        <v>73</v>
      </c>
      <c r="E147" s="122" t="s">
        <v>2076</v>
      </c>
      <c r="F147" s="122" t="s">
        <v>2077</v>
      </c>
      <c r="I147" s="123"/>
      <c r="J147" s="124">
        <f>BK147</f>
        <v>0</v>
      </c>
      <c r="L147" s="120"/>
      <c r="M147" s="125"/>
      <c r="P147" s="126">
        <f>SUM(P148:P154)</f>
        <v>0</v>
      </c>
      <c r="R147" s="126">
        <f>SUM(R148:R154)</f>
        <v>0</v>
      </c>
      <c r="T147" s="127">
        <f>SUM(T148:T154)</f>
        <v>0</v>
      </c>
      <c r="AR147" s="121" t="s">
        <v>81</v>
      </c>
      <c r="AT147" s="128" t="s">
        <v>73</v>
      </c>
      <c r="AU147" s="128" t="s">
        <v>74</v>
      </c>
      <c r="AY147" s="121" t="s">
        <v>146</v>
      </c>
      <c r="BK147" s="129">
        <f>SUM(BK148:BK154)</f>
        <v>0</v>
      </c>
    </row>
    <row r="148" spans="2:65" s="1" customFormat="1" ht="16.5" customHeight="1">
      <c r="B148" s="33"/>
      <c r="C148" s="132" t="s">
        <v>966</v>
      </c>
      <c r="D148" s="132" t="s">
        <v>148</v>
      </c>
      <c r="E148" s="133" t="s">
        <v>2078</v>
      </c>
      <c r="F148" s="134" t="s">
        <v>2079</v>
      </c>
      <c r="G148" s="135" t="s">
        <v>914</v>
      </c>
      <c r="H148" s="191"/>
      <c r="I148" s="137"/>
      <c r="J148" s="138">
        <f t="shared" ref="J148:J154" si="20">ROUND(I148*H148,2)</f>
        <v>0</v>
      </c>
      <c r="K148" s="134" t="s">
        <v>19</v>
      </c>
      <c r="L148" s="33"/>
      <c r="M148" s="139" t="s">
        <v>19</v>
      </c>
      <c r="N148" s="140" t="s">
        <v>45</v>
      </c>
      <c r="P148" s="141">
        <f t="shared" ref="P148:P154" si="21">O148*H148</f>
        <v>0</v>
      </c>
      <c r="Q148" s="141">
        <v>0</v>
      </c>
      <c r="R148" s="141">
        <f t="shared" ref="R148:R154" si="22">Q148*H148</f>
        <v>0</v>
      </c>
      <c r="S148" s="141">
        <v>0</v>
      </c>
      <c r="T148" s="142">
        <f t="shared" ref="T148:T154" si="23">S148*H148</f>
        <v>0</v>
      </c>
      <c r="AR148" s="143" t="s">
        <v>153</v>
      </c>
      <c r="AT148" s="143" t="s">
        <v>148</v>
      </c>
      <c r="AU148" s="143" t="s">
        <v>81</v>
      </c>
      <c r="AY148" s="18" t="s">
        <v>146</v>
      </c>
      <c r="BE148" s="144">
        <f t="shared" ref="BE148:BE154" si="24">IF(N148="základní",J148,0)</f>
        <v>0</v>
      </c>
      <c r="BF148" s="144">
        <f t="shared" ref="BF148:BF154" si="25">IF(N148="snížená",J148,0)</f>
        <v>0</v>
      </c>
      <c r="BG148" s="144">
        <f t="shared" ref="BG148:BG154" si="26">IF(N148="zákl. přenesená",J148,0)</f>
        <v>0</v>
      </c>
      <c r="BH148" s="144">
        <f t="shared" ref="BH148:BH154" si="27">IF(N148="sníž. přenesená",J148,0)</f>
        <v>0</v>
      </c>
      <c r="BI148" s="144">
        <f t="shared" ref="BI148:BI154" si="28">IF(N148="nulová",J148,0)</f>
        <v>0</v>
      </c>
      <c r="BJ148" s="18" t="s">
        <v>81</v>
      </c>
      <c r="BK148" s="144">
        <f t="shared" ref="BK148:BK154" si="29">ROUND(I148*H148,2)</f>
        <v>0</v>
      </c>
      <c r="BL148" s="18" t="s">
        <v>153</v>
      </c>
      <c r="BM148" s="143" t="s">
        <v>1358</v>
      </c>
    </row>
    <row r="149" spans="2:65" s="1" customFormat="1" ht="16.5" customHeight="1">
      <c r="B149" s="33"/>
      <c r="C149" s="132" t="s">
        <v>973</v>
      </c>
      <c r="D149" s="132" t="s">
        <v>148</v>
      </c>
      <c r="E149" s="133" t="s">
        <v>2080</v>
      </c>
      <c r="F149" s="134" t="s">
        <v>2081</v>
      </c>
      <c r="G149" s="135" t="s">
        <v>914</v>
      </c>
      <c r="H149" s="191"/>
      <c r="I149" s="137"/>
      <c r="J149" s="138">
        <f t="shared" si="20"/>
        <v>0</v>
      </c>
      <c r="K149" s="134" t="s">
        <v>19</v>
      </c>
      <c r="L149" s="33"/>
      <c r="M149" s="139" t="s">
        <v>19</v>
      </c>
      <c r="N149" s="140" t="s">
        <v>45</v>
      </c>
      <c r="P149" s="141">
        <f t="shared" si="21"/>
        <v>0</v>
      </c>
      <c r="Q149" s="141">
        <v>0</v>
      </c>
      <c r="R149" s="141">
        <f t="shared" si="22"/>
        <v>0</v>
      </c>
      <c r="S149" s="141">
        <v>0</v>
      </c>
      <c r="T149" s="142">
        <f t="shared" si="23"/>
        <v>0</v>
      </c>
      <c r="AR149" s="143" t="s">
        <v>153</v>
      </c>
      <c r="AT149" s="143" t="s">
        <v>148</v>
      </c>
      <c r="AU149" s="143" t="s">
        <v>81</v>
      </c>
      <c r="AY149" s="18" t="s">
        <v>146</v>
      </c>
      <c r="BE149" s="144">
        <f t="shared" si="24"/>
        <v>0</v>
      </c>
      <c r="BF149" s="144">
        <f t="shared" si="25"/>
        <v>0</v>
      </c>
      <c r="BG149" s="144">
        <f t="shared" si="26"/>
        <v>0</v>
      </c>
      <c r="BH149" s="144">
        <f t="shared" si="27"/>
        <v>0</v>
      </c>
      <c r="BI149" s="144">
        <f t="shared" si="28"/>
        <v>0</v>
      </c>
      <c r="BJ149" s="18" t="s">
        <v>81</v>
      </c>
      <c r="BK149" s="144">
        <f t="shared" si="29"/>
        <v>0</v>
      </c>
      <c r="BL149" s="18" t="s">
        <v>153</v>
      </c>
      <c r="BM149" s="143" t="s">
        <v>1381</v>
      </c>
    </row>
    <row r="150" spans="2:65" s="1" customFormat="1" ht="16.5" customHeight="1">
      <c r="B150" s="33"/>
      <c r="C150" s="132" t="s">
        <v>980</v>
      </c>
      <c r="D150" s="132" t="s">
        <v>148</v>
      </c>
      <c r="E150" s="133" t="s">
        <v>2082</v>
      </c>
      <c r="F150" s="134" t="s">
        <v>2083</v>
      </c>
      <c r="G150" s="135" t="s">
        <v>2009</v>
      </c>
      <c r="H150" s="136">
        <v>1</v>
      </c>
      <c r="I150" s="137"/>
      <c r="J150" s="138">
        <f t="shared" si="20"/>
        <v>0</v>
      </c>
      <c r="K150" s="134" t="s">
        <v>19</v>
      </c>
      <c r="L150" s="33"/>
      <c r="M150" s="139" t="s">
        <v>19</v>
      </c>
      <c r="N150" s="140" t="s">
        <v>45</v>
      </c>
      <c r="P150" s="141">
        <f t="shared" si="21"/>
        <v>0</v>
      </c>
      <c r="Q150" s="141">
        <v>0</v>
      </c>
      <c r="R150" s="141">
        <f t="shared" si="22"/>
        <v>0</v>
      </c>
      <c r="S150" s="141">
        <v>0</v>
      </c>
      <c r="T150" s="142">
        <f t="shared" si="23"/>
        <v>0</v>
      </c>
      <c r="AR150" s="143" t="s">
        <v>153</v>
      </c>
      <c r="AT150" s="143" t="s">
        <v>148</v>
      </c>
      <c r="AU150" s="143" t="s">
        <v>81</v>
      </c>
      <c r="AY150" s="18" t="s">
        <v>146</v>
      </c>
      <c r="BE150" s="144">
        <f t="shared" si="24"/>
        <v>0</v>
      </c>
      <c r="BF150" s="144">
        <f t="shared" si="25"/>
        <v>0</v>
      </c>
      <c r="BG150" s="144">
        <f t="shared" si="26"/>
        <v>0</v>
      </c>
      <c r="BH150" s="144">
        <f t="shared" si="27"/>
        <v>0</v>
      </c>
      <c r="BI150" s="144">
        <f t="shared" si="28"/>
        <v>0</v>
      </c>
      <c r="BJ150" s="18" t="s">
        <v>81</v>
      </c>
      <c r="BK150" s="144">
        <f t="shared" si="29"/>
        <v>0</v>
      </c>
      <c r="BL150" s="18" t="s">
        <v>153</v>
      </c>
      <c r="BM150" s="143" t="s">
        <v>1393</v>
      </c>
    </row>
    <row r="151" spans="2:65" s="1" customFormat="1" ht="16.5" customHeight="1">
      <c r="B151" s="33"/>
      <c r="C151" s="132" t="s">
        <v>986</v>
      </c>
      <c r="D151" s="132" t="s">
        <v>148</v>
      </c>
      <c r="E151" s="133" t="s">
        <v>2084</v>
      </c>
      <c r="F151" s="134" t="s">
        <v>2085</v>
      </c>
      <c r="G151" s="135" t="s">
        <v>2009</v>
      </c>
      <c r="H151" s="136">
        <v>1</v>
      </c>
      <c r="I151" s="137"/>
      <c r="J151" s="138">
        <f t="shared" si="20"/>
        <v>0</v>
      </c>
      <c r="K151" s="134" t="s">
        <v>19</v>
      </c>
      <c r="L151" s="33"/>
      <c r="M151" s="139" t="s">
        <v>19</v>
      </c>
      <c r="N151" s="140" t="s">
        <v>45</v>
      </c>
      <c r="P151" s="141">
        <f t="shared" si="21"/>
        <v>0</v>
      </c>
      <c r="Q151" s="141">
        <v>0</v>
      </c>
      <c r="R151" s="141">
        <f t="shared" si="22"/>
        <v>0</v>
      </c>
      <c r="S151" s="141">
        <v>0</v>
      </c>
      <c r="T151" s="142">
        <f t="shared" si="23"/>
        <v>0</v>
      </c>
      <c r="AR151" s="143" t="s">
        <v>153</v>
      </c>
      <c r="AT151" s="143" t="s">
        <v>148</v>
      </c>
      <c r="AU151" s="143" t="s">
        <v>81</v>
      </c>
      <c r="AY151" s="18" t="s">
        <v>146</v>
      </c>
      <c r="BE151" s="144">
        <f t="shared" si="24"/>
        <v>0</v>
      </c>
      <c r="BF151" s="144">
        <f t="shared" si="25"/>
        <v>0</v>
      </c>
      <c r="BG151" s="144">
        <f t="shared" si="26"/>
        <v>0</v>
      </c>
      <c r="BH151" s="144">
        <f t="shared" si="27"/>
        <v>0</v>
      </c>
      <c r="BI151" s="144">
        <f t="shared" si="28"/>
        <v>0</v>
      </c>
      <c r="BJ151" s="18" t="s">
        <v>81</v>
      </c>
      <c r="BK151" s="144">
        <f t="shared" si="29"/>
        <v>0</v>
      </c>
      <c r="BL151" s="18" t="s">
        <v>153</v>
      </c>
      <c r="BM151" s="143" t="s">
        <v>1404</v>
      </c>
    </row>
    <row r="152" spans="2:65" s="1" customFormat="1" ht="16.5" customHeight="1">
      <c r="B152" s="33"/>
      <c r="C152" s="132" t="s">
        <v>993</v>
      </c>
      <c r="D152" s="132" t="s">
        <v>148</v>
      </c>
      <c r="E152" s="133" t="s">
        <v>2086</v>
      </c>
      <c r="F152" s="134" t="s">
        <v>147</v>
      </c>
      <c r="G152" s="135" t="s">
        <v>2009</v>
      </c>
      <c r="H152" s="136">
        <v>1</v>
      </c>
      <c r="I152" s="137"/>
      <c r="J152" s="138">
        <f t="shared" si="20"/>
        <v>0</v>
      </c>
      <c r="K152" s="134" t="s">
        <v>19</v>
      </c>
      <c r="L152" s="33"/>
      <c r="M152" s="139" t="s">
        <v>19</v>
      </c>
      <c r="N152" s="140" t="s">
        <v>45</v>
      </c>
      <c r="P152" s="141">
        <f t="shared" si="21"/>
        <v>0</v>
      </c>
      <c r="Q152" s="141">
        <v>0</v>
      </c>
      <c r="R152" s="141">
        <f t="shared" si="22"/>
        <v>0</v>
      </c>
      <c r="S152" s="141">
        <v>0</v>
      </c>
      <c r="T152" s="142">
        <f t="shared" si="23"/>
        <v>0</v>
      </c>
      <c r="AR152" s="143" t="s">
        <v>153</v>
      </c>
      <c r="AT152" s="143" t="s">
        <v>148</v>
      </c>
      <c r="AU152" s="143" t="s">
        <v>81</v>
      </c>
      <c r="AY152" s="18" t="s">
        <v>146</v>
      </c>
      <c r="BE152" s="144">
        <f t="shared" si="24"/>
        <v>0</v>
      </c>
      <c r="BF152" s="144">
        <f t="shared" si="25"/>
        <v>0</v>
      </c>
      <c r="BG152" s="144">
        <f t="shared" si="26"/>
        <v>0</v>
      </c>
      <c r="BH152" s="144">
        <f t="shared" si="27"/>
        <v>0</v>
      </c>
      <c r="BI152" s="144">
        <f t="shared" si="28"/>
        <v>0</v>
      </c>
      <c r="BJ152" s="18" t="s">
        <v>81</v>
      </c>
      <c r="BK152" s="144">
        <f t="shared" si="29"/>
        <v>0</v>
      </c>
      <c r="BL152" s="18" t="s">
        <v>153</v>
      </c>
      <c r="BM152" s="143" t="s">
        <v>1656</v>
      </c>
    </row>
    <row r="153" spans="2:65" s="1" customFormat="1" ht="16.5" customHeight="1">
      <c r="B153" s="33"/>
      <c r="C153" s="132" t="s">
        <v>997</v>
      </c>
      <c r="D153" s="132" t="s">
        <v>148</v>
      </c>
      <c r="E153" s="133" t="s">
        <v>2087</v>
      </c>
      <c r="F153" s="134" t="s">
        <v>2088</v>
      </c>
      <c r="G153" s="135" t="s">
        <v>2009</v>
      </c>
      <c r="H153" s="136">
        <v>1</v>
      </c>
      <c r="I153" s="137"/>
      <c r="J153" s="138">
        <f t="shared" si="20"/>
        <v>0</v>
      </c>
      <c r="K153" s="134" t="s">
        <v>19</v>
      </c>
      <c r="L153" s="33"/>
      <c r="M153" s="139" t="s">
        <v>19</v>
      </c>
      <c r="N153" s="140" t="s">
        <v>45</v>
      </c>
      <c r="P153" s="141">
        <f t="shared" si="21"/>
        <v>0</v>
      </c>
      <c r="Q153" s="141">
        <v>0</v>
      </c>
      <c r="R153" s="141">
        <f t="shared" si="22"/>
        <v>0</v>
      </c>
      <c r="S153" s="141">
        <v>0</v>
      </c>
      <c r="T153" s="142">
        <f t="shared" si="23"/>
        <v>0</v>
      </c>
      <c r="AR153" s="143" t="s">
        <v>153</v>
      </c>
      <c r="AT153" s="143" t="s">
        <v>148</v>
      </c>
      <c r="AU153" s="143" t="s">
        <v>81</v>
      </c>
      <c r="AY153" s="18" t="s">
        <v>146</v>
      </c>
      <c r="BE153" s="144">
        <f t="shared" si="24"/>
        <v>0</v>
      </c>
      <c r="BF153" s="144">
        <f t="shared" si="25"/>
        <v>0</v>
      </c>
      <c r="BG153" s="144">
        <f t="shared" si="26"/>
        <v>0</v>
      </c>
      <c r="BH153" s="144">
        <f t="shared" si="27"/>
        <v>0</v>
      </c>
      <c r="BI153" s="144">
        <f t="shared" si="28"/>
        <v>0</v>
      </c>
      <c r="BJ153" s="18" t="s">
        <v>81</v>
      </c>
      <c r="BK153" s="144">
        <f t="shared" si="29"/>
        <v>0</v>
      </c>
      <c r="BL153" s="18" t="s">
        <v>153</v>
      </c>
      <c r="BM153" s="143" t="s">
        <v>1659</v>
      </c>
    </row>
    <row r="154" spans="2:65" s="1" customFormat="1" ht="16.5" customHeight="1">
      <c r="B154" s="33"/>
      <c r="C154" s="132" t="s">
        <v>1004</v>
      </c>
      <c r="D154" s="132" t="s">
        <v>148</v>
      </c>
      <c r="E154" s="133" t="s">
        <v>2089</v>
      </c>
      <c r="F154" s="134" t="s">
        <v>2090</v>
      </c>
      <c r="G154" s="135" t="s">
        <v>2009</v>
      </c>
      <c r="H154" s="136">
        <v>1</v>
      </c>
      <c r="I154" s="137"/>
      <c r="J154" s="138">
        <f t="shared" si="20"/>
        <v>0</v>
      </c>
      <c r="K154" s="134" t="s">
        <v>19</v>
      </c>
      <c r="L154" s="33"/>
      <c r="M154" s="195" t="s">
        <v>19</v>
      </c>
      <c r="N154" s="196" t="s">
        <v>45</v>
      </c>
      <c r="O154" s="193"/>
      <c r="P154" s="197">
        <f t="shared" si="21"/>
        <v>0</v>
      </c>
      <c r="Q154" s="197">
        <v>0</v>
      </c>
      <c r="R154" s="197">
        <f t="shared" si="22"/>
        <v>0</v>
      </c>
      <c r="S154" s="197">
        <v>0</v>
      </c>
      <c r="T154" s="198">
        <f t="shared" si="23"/>
        <v>0</v>
      </c>
      <c r="AR154" s="143" t="s">
        <v>153</v>
      </c>
      <c r="AT154" s="143" t="s">
        <v>148</v>
      </c>
      <c r="AU154" s="143" t="s">
        <v>81</v>
      </c>
      <c r="AY154" s="18" t="s">
        <v>146</v>
      </c>
      <c r="BE154" s="144">
        <f t="shared" si="24"/>
        <v>0</v>
      </c>
      <c r="BF154" s="144">
        <f t="shared" si="25"/>
        <v>0</v>
      </c>
      <c r="BG154" s="144">
        <f t="shared" si="26"/>
        <v>0</v>
      </c>
      <c r="BH154" s="144">
        <f t="shared" si="27"/>
        <v>0</v>
      </c>
      <c r="BI154" s="144">
        <f t="shared" si="28"/>
        <v>0</v>
      </c>
      <c r="BJ154" s="18" t="s">
        <v>81</v>
      </c>
      <c r="BK154" s="144">
        <f t="shared" si="29"/>
        <v>0</v>
      </c>
      <c r="BL154" s="18" t="s">
        <v>153</v>
      </c>
      <c r="BM154" s="143" t="s">
        <v>1662</v>
      </c>
    </row>
    <row r="155" spans="2:65" s="1" customFormat="1" ht="6.95" customHeight="1">
      <c r="B155" s="42"/>
      <c r="C155" s="43"/>
      <c r="D155" s="43"/>
      <c r="E155" s="43"/>
      <c r="F155" s="43"/>
      <c r="G155" s="43"/>
      <c r="H155" s="43"/>
      <c r="I155" s="43"/>
      <c r="J155" s="43"/>
      <c r="K155" s="43"/>
      <c r="L155" s="33"/>
    </row>
  </sheetData>
  <sheetProtection algorithmName="SHA-512" hashValue="yVvTk9pTSlDbUh9KEbzE1Jt2Kt8Qkj5gt3VtGlsFnYln3do9pVFFfjpCGMdBHG18m41MIwOs04AAk2ygHS5HeQ==" saltValue="niGkI9GSvJNrWxDLyZOMpU0T/UmpkDvmj2SCWZqLIrClhdUD9bU0VSMq1Z/2eWTgxM9lB/kEwJPI9O/j+zvMcQ==" spinCount="100000" sheet="1" objects="1" scenarios="1" formatColumns="0" formatRows="0" autoFilter="0"/>
  <autoFilter ref="C86:K154" xr:uid="{00000000-0009-0000-0000-000007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0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110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5" customHeight="1">
      <c r="B4" s="21"/>
      <c r="D4" s="22" t="s">
        <v>111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Rekonstrukce zázemí tělocvičny 2.ZŠ Dobříš - revize 01</v>
      </c>
      <c r="F7" s="326"/>
      <c r="G7" s="326"/>
      <c r="H7" s="326"/>
      <c r="L7" s="21"/>
    </row>
    <row r="8" spans="2:46" s="1" customFormat="1" ht="12" customHeight="1">
      <c r="B8" s="33"/>
      <c r="D8" s="28" t="s">
        <v>112</v>
      </c>
      <c r="L8" s="33"/>
    </row>
    <row r="9" spans="2:46" s="1" customFormat="1" ht="16.5" customHeight="1">
      <c r="B9" s="33"/>
      <c r="E9" s="284" t="s">
        <v>2091</v>
      </c>
      <c r="F9" s="327"/>
      <c r="G9" s="327"/>
      <c r="H9" s="327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31. 3. 2025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8" t="str">
        <f>'Rekapitulace stavby'!E14</f>
        <v>Vyplň údaj</v>
      </c>
      <c r="F18" s="309"/>
      <c r="G18" s="309"/>
      <c r="H18" s="309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29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38</v>
      </c>
      <c r="L26" s="33"/>
    </row>
    <row r="27" spans="2:12" s="7" customFormat="1" ht="47.25" customHeight="1">
      <c r="B27" s="92"/>
      <c r="E27" s="314" t="s">
        <v>39</v>
      </c>
      <c r="F27" s="314"/>
      <c r="G27" s="314"/>
      <c r="H27" s="314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40</v>
      </c>
      <c r="J30" s="64">
        <f>ROUND(J84,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42</v>
      </c>
      <c r="I32" s="36" t="s">
        <v>41</v>
      </c>
      <c r="J32" s="36" t="s">
        <v>43</v>
      </c>
      <c r="L32" s="33"/>
    </row>
    <row r="33" spans="2:12" s="1" customFormat="1" ht="14.45" customHeight="1">
      <c r="B33" s="33"/>
      <c r="D33" s="53" t="s">
        <v>44</v>
      </c>
      <c r="E33" s="28" t="s">
        <v>45</v>
      </c>
      <c r="F33" s="84">
        <f>ROUND((SUM(BE84:BE106)),  2)</f>
        <v>0</v>
      </c>
      <c r="I33" s="94">
        <v>0.21</v>
      </c>
      <c r="J33" s="84">
        <f>ROUND(((SUM(BE84:BE106))*I33),  2)</f>
        <v>0</v>
      </c>
      <c r="L33" s="33"/>
    </row>
    <row r="34" spans="2:12" s="1" customFormat="1" ht="14.45" customHeight="1">
      <c r="B34" s="33"/>
      <c r="E34" s="28" t="s">
        <v>46</v>
      </c>
      <c r="F34" s="84">
        <f>ROUND((SUM(BF84:BF106)),  2)</f>
        <v>0</v>
      </c>
      <c r="I34" s="94">
        <v>0.12</v>
      </c>
      <c r="J34" s="84">
        <f>ROUND(((SUM(BF84:BF106))*I34),  2)</f>
        <v>0</v>
      </c>
      <c r="L34" s="33"/>
    </row>
    <row r="35" spans="2:12" s="1" customFormat="1" ht="14.45" hidden="1" customHeight="1">
      <c r="B35" s="33"/>
      <c r="E35" s="28" t="s">
        <v>47</v>
      </c>
      <c r="F35" s="84">
        <f>ROUND((SUM(BG84:BG106)),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48</v>
      </c>
      <c r="F36" s="84">
        <f>ROUND((SUM(BH84:BH106)),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49</v>
      </c>
      <c r="F37" s="84">
        <f>ROUND((SUM(BI84:BI106)),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50</v>
      </c>
      <c r="E39" s="55"/>
      <c r="F39" s="55"/>
      <c r="G39" s="97" t="s">
        <v>51</v>
      </c>
      <c r="H39" s="98" t="s">
        <v>52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116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5" t="str">
        <f>E7</f>
        <v>Rekonstrukce zázemí tělocvičny 2.ZŠ Dobříš - revize 01</v>
      </c>
      <c r="F48" s="326"/>
      <c r="G48" s="326"/>
      <c r="H48" s="326"/>
      <c r="L48" s="33"/>
    </row>
    <row r="49" spans="2:47" s="1" customFormat="1" ht="12" customHeight="1">
      <c r="B49" s="33"/>
      <c r="C49" s="28" t="s">
        <v>112</v>
      </c>
      <c r="L49" s="33"/>
    </row>
    <row r="50" spans="2:47" s="1" customFormat="1" ht="16.5" customHeight="1">
      <c r="B50" s="33"/>
      <c r="E50" s="284" t="str">
        <f>E9</f>
        <v>VRN - Vedlejší rozpočtové náklady</v>
      </c>
      <c r="F50" s="327"/>
      <c r="G50" s="327"/>
      <c r="H50" s="327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Školní 1974, Dobříš, k.ú. Dobříš, parc.č.st. 2032</v>
      </c>
      <c r="I52" s="28" t="s">
        <v>23</v>
      </c>
      <c r="J52" s="50" t="str">
        <f>IF(J12="","",J12)</f>
        <v>31. 3. 2025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>Město Dobříš</v>
      </c>
      <c r="I54" s="28" t="s">
        <v>32</v>
      </c>
      <c r="J54" s="31" t="str">
        <f>E21</f>
        <v>Ing. arch. Jan Zbíral</v>
      </c>
      <c r="L54" s="33"/>
    </row>
    <row r="55" spans="2:47" s="1" customFormat="1" ht="15.2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117</v>
      </c>
      <c r="D57" s="95"/>
      <c r="E57" s="95"/>
      <c r="F57" s="95"/>
      <c r="G57" s="95"/>
      <c r="H57" s="95"/>
      <c r="I57" s="95"/>
      <c r="J57" s="102" t="s">
        <v>118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72</v>
      </c>
      <c r="J59" s="64">
        <f>J84</f>
        <v>0</v>
      </c>
      <c r="L59" s="33"/>
      <c r="AU59" s="18" t="s">
        <v>119</v>
      </c>
    </row>
    <row r="60" spans="2:47" s="8" customFormat="1" ht="24.95" customHeight="1">
      <c r="B60" s="104"/>
      <c r="D60" s="105" t="s">
        <v>2091</v>
      </c>
      <c r="E60" s="106"/>
      <c r="F60" s="106"/>
      <c r="G60" s="106"/>
      <c r="H60" s="106"/>
      <c r="I60" s="106"/>
      <c r="J60" s="107">
        <f>J85</f>
        <v>0</v>
      </c>
      <c r="L60" s="104"/>
    </row>
    <row r="61" spans="2:47" s="9" customFormat="1" ht="19.899999999999999" customHeight="1">
      <c r="B61" s="108"/>
      <c r="D61" s="109" t="s">
        <v>2092</v>
      </c>
      <c r="E61" s="110"/>
      <c r="F61" s="110"/>
      <c r="G61" s="110"/>
      <c r="H61" s="110"/>
      <c r="I61" s="110"/>
      <c r="J61" s="111">
        <f>J86</f>
        <v>0</v>
      </c>
      <c r="L61" s="108"/>
    </row>
    <row r="62" spans="2:47" s="9" customFormat="1" ht="19.899999999999999" customHeight="1">
      <c r="B62" s="108"/>
      <c r="D62" s="109" t="s">
        <v>2093</v>
      </c>
      <c r="E62" s="110"/>
      <c r="F62" s="110"/>
      <c r="G62" s="110"/>
      <c r="H62" s="110"/>
      <c r="I62" s="110"/>
      <c r="J62" s="111">
        <f>J93</f>
        <v>0</v>
      </c>
      <c r="L62" s="108"/>
    </row>
    <row r="63" spans="2:47" s="9" customFormat="1" ht="19.899999999999999" customHeight="1">
      <c r="B63" s="108"/>
      <c r="D63" s="109" t="s">
        <v>2094</v>
      </c>
      <c r="E63" s="110"/>
      <c r="F63" s="110"/>
      <c r="G63" s="110"/>
      <c r="H63" s="110"/>
      <c r="I63" s="110"/>
      <c r="J63" s="111">
        <f>J96</f>
        <v>0</v>
      </c>
      <c r="L63" s="108"/>
    </row>
    <row r="64" spans="2:47" s="9" customFormat="1" ht="19.899999999999999" customHeight="1">
      <c r="B64" s="108"/>
      <c r="D64" s="109" t="s">
        <v>2095</v>
      </c>
      <c r="E64" s="110"/>
      <c r="F64" s="110"/>
      <c r="G64" s="110"/>
      <c r="H64" s="110"/>
      <c r="I64" s="110"/>
      <c r="J64" s="111">
        <f>J103</f>
        <v>0</v>
      </c>
      <c r="L64" s="108"/>
    </row>
    <row r="65" spans="2:12" s="1" customFormat="1" ht="21.75" customHeight="1">
      <c r="B65" s="33"/>
      <c r="L65" s="33"/>
    </row>
    <row r="66" spans="2:12" s="1" customFormat="1" ht="6.95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>
      <c r="B71" s="33"/>
      <c r="C71" s="22" t="s">
        <v>131</v>
      </c>
      <c r="L71" s="33"/>
    </row>
    <row r="72" spans="2:12" s="1" customFormat="1" ht="6.95" customHeight="1">
      <c r="B72" s="33"/>
      <c r="L72" s="33"/>
    </row>
    <row r="73" spans="2:12" s="1" customFormat="1" ht="12" customHeight="1">
      <c r="B73" s="33"/>
      <c r="C73" s="28" t="s">
        <v>16</v>
      </c>
      <c r="L73" s="33"/>
    </row>
    <row r="74" spans="2:12" s="1" customFormat="1" ht="16.5" customHeight="1">
      <c r="B74" s="33"/>
      <c r="E74" s="325" t="str">
        <f>E7</f>
        <v>Rekonstrukce zázemí tělocvičny 2.ZŠ Dobříš - revize 01</v>
      </c>
      <c r="F74" s="326"/>
      <c r="G74" s="326"/>
      <c r="H74" s="326"/>
      <c r="L74" s="33"/>
    </row>
    <row r="75" spans="2:12" s="1" customFormat="1" ht="12" customHeight="1">
      <c r="B75" s="33"/>
      <c r="C75" s="28" t="s">
        <v>112</v>
      </c>
      <c r="L75" s="33"/>
    </row>
    <row r="76" spans="2:12" s="1" customFormat="1" ht="16.5" customHeight="1">
      <c r="B76" s="33"/>
      <c r="E76" s="284" t="str">
        <f>E9</f>
        <v>VRN - Vedlejší rozpočtové náklady</v>
      </c>
      <c r="F76" s="327"/>
      <c r="G76" s="327"/>
      <c r="H76" s="327"/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21</v>
      </c>
      <c r="F78" s="26" t="str">
        <f>F12</f>
        <v>Školní 1974, Dobříš, k.ú. Dobříš, parc.č.st. 2032</v>
      </c>
      <c r="I78" s="28" t="s">
        <v>23</v>
      </c>
      <c r="J78" s="50" t="str">
        <f>IF(J12="","",J12)</f>
        <v>31. 3. 2025</v>
      </c>
      <c r="L78" s="33"/>
    </row>
    <row r="79" spans="2:12" s="1" customFormat="1" ht="6.95" customHeight="1">
      <c r="B79" s="33"/>
      <c r="L79" s="33"/>
    </row>
    <row r="80" spans="2:12" s="1" customFormat="1" ht="15.2" customHeight="1">
      <c r="B80" s="33"/>
      <c r="C80" s="28" t="s">
        <v>25</v>
      </c>
      <c r="F80" s="26" t="str">
        <f>E15</f>
        <v>Město Dobříš</v>
      </c>
      <c r="I80" s="28" t="s">
        <v>32</v>
      </c>
      <c r="J80" s="31" t="str">
        <f>E21</f>
        <v>Ing. arch. Jan Zbíral</v>
      </c>
      <c r="L80" s="33"/>
    </row>
    <row r="81" spans="2:65" s="1" customFormat="1" ht="15.2" customHeight="1">
      <c r="B81" s="33"/>
      <c r="C81" s="28" t="s">
        <v>30</v>
      </c>
      <c r="F81" s="26" t="str">
        <f>IF(E18="","",E18)</f>
        <v>Vyplň údaj</v>
      </c>
      <c r="I81" s="28" t="s">
        <v>36</v>
      </c>
      <c r="J81" s="31" t="str">
        <f>E24</f>
        <v xml:space="preserve"> </v>
      </c>
      <c r="L81" s="33"/>
    </row>
    <row r="82" spans="2:65" s="1" customFormat="1" ht="10.35" customHeight="1">
      <c r="B82" s="33"/>
      <c r="L82" s="33"/>
    </row>
    <row r="83" spans="2:65" s="10" customFormat="1" ht="29.25" customHeight="1">
      <c r="B83" s="112"/>
      <c r="C83" s="113" t="s">
        <v>132</v>
      </c>
      <c r="D83" s="114" t="s">
        <v>59</v>
      </c>
      <c r="E83" s="114" t="s">
        <v>55</v>
      </c>
      <c r="F83" s="114" t="s">
        <v>56</v>
      </c>
      <c r="G83" s="114" t="s">
        <v>133</v>
      </c>
      <c r="H83" s="114" t="s">
        <v>134</v>
      </c>
      <c r="I83" s="114" t="s">
        <v>135</v>
      </c>
      <c r="J83" s="114" t="s">
        <v>118</v>
      </c>
      <c r="K83" s="115" t="s">
        <v>136</v>
      </c>
      <c r="L83" s="112"/>
      <c r="M83" s="57" t="s">
        <v>19</v>
      </c>
      <c r="N83" s="58" t="s">
        <v>44</v>
      </c>
      <c r="O83" s="58" t="s">
        <v>137</v>
      </c>
      <c r="P83" s="58" t="s">
        <v>138</v>
      </c>
      <c r="Q83" s="58" t="s">
        <v>139</v>
      </c>
      <c r="R83" s="58" t="s">
        <v>140</v>
      </c>
      <c r="S83" s="58" t="s">
        <v>141</v>
      </c>
      <c r="T83" s="59" t="s">
        <v>142</v>
      </c>
    </row>
    <row r="84" spans="2:65" s="1" customFormat="1" ht="22.9" customHeight="1">
      <c r="B84" s="33"/>
      <c r="C84" s="62" t="s">
        <v>143</v>
      </c>
      <c r="J84" s="116">
        <f>BK84</f>
        <v>0</v>
      </c>
      <c r="L84" s="33"/>
      <c r="M84" s="60"/>
      <c r="N84" s="51"/>
      <c r="O84" s="51"/>
      <c r="P84" s="117">
        <f>P85</f>
        <v>0</v>
      </c>
      <c r="Q84" s="51"/>
      <c r="R84" s="117">
        <f>R85</f>
        <v>0</v>
      </c>
      <c r="S84" s="51"/>
      <c r="T84" s="118">
        <f>T85</f>
        <v>0</v>
      </c>
      <c r="AT84" s="18" t="s">
        <v>73</v>
      </c>
      <c r="AU84" s="18" t="s">
        <v>119</v>
      </c>
      <c r="BK84" s="119">
        <f>BK85</f>
        <v>0</v>
      </c>
    </row>
    <row r="85" spans="2:65" s="11" customFormat="1" ht="25.9" customHeight="1">
      <c r="B85" s="120"/>
      <c r="D85" s="121" t="s">
        <v>73</v>
      </c>
      <c r="E85" s="122" t="s">
        <v>107</v>
      </c>
      <c r="F85" s="122" t="s">
        <v>108</v>
      </c>
      <c r="I85" s="123"/>
      <c r="J85" s="124">
        <f>BK85</f>
        <v>0</v>
      </c>
      <c r="L85" s="120"/>
      <c r="M85" s="125"/>
      <c r="P85" s="126">
        <f>P86+P93+P96+P103</f>
        <v>0</v>
      </c>
      <c r="R85" s="126">
        <f>R86+R93+R96+R103</f>
        <v>0</v>
      </c>
      <c r="T85" s="127">
        <f>T86+T93+T96+T103</f>
        <v>0</v>
      </c>
      <c r="AR85" s="121" t="s">
        <v>153</v>
      </c>
      <c r="AT85" s="128" t="s">
        <v>73</v>
      </c>
      <c r="AU85" s="128" t="s">
        <v>74</v>
      </c>
      <c r="AY85" s="121" t="s">
        <v>146</v>
      </c>
      <c r="BK85" s="129">
        <f>BK86+BK93+BK96+BK103</f>
        <v>0</v>
      </c>
    </row>
    <row r="86" spans="2:65" s="11" customFormat="1" ht="22.9" customHeight="1">
      <c r="B86" s="120"/>
      <c r="D86" s="121" t="s">
        <v>73</v>
      </c>
      <c r="E86" s="130" t="s">
        <v>2096</v>
      </c>
      <c r="F86" s="130" t="s">
        <v>2097</v>
      </c>
      <c r="I86" s="123"/>
      <c r="J86" s="131">
        <f>BK86</f>
        <v>0</v>
      </c>
      <c r="L86" s="120"/>
      <c r="M86" s="125"/>
      <c r="P86" s="126">
        <f>SUM(P87:P92)</f>
        <v>0</v>
      </c>
      <c r="R86" s="126">
        <f>SUM(R87:R92)</f>
        <v>0</v>
      </c>
      <c r="T86" s="127">
        <f>SUM(T87:T92)</f>
        <v>0</v>
      </c>
      <c r="AR86" s="121" t="s">
        <v>153</v>
      </c>
      <c r="AT86" s="128" t="s">
        <v>73</v>
      </c>
      <c r="AU86" s="128" t="s">
        <v>81</v>
      </c>
      <c r="AY86" s="121" t="s">
        <v>146</v>
      </c>
      <c r="BK86" s="129">
        <f>SUM(BK87:BK92)</f>
        <v>0</v>
      </c>
    </row>
    <row r="87" spans="2:65" s="1" customFormat="1" ht="16.5" customHeight="1">
      <c r="B87" s="33"/>
      <c r="C87" s="132" t="s">
        <v>81</v>
      </c>
      <c r="D87" s="132" t="s">
        <v>148</v>
      </c>
      <c r="E87" s="133" t="s">
        <v>2098</v>
      </c>
      <c r="F87" s="134" t="s">
        <v>2097</v>
      </c>
      <c r="G87" s="135" t="s">
        <v>446</v>
      </c>
      <c r="H87" s="136">
        <v>1</v>
      </c>
      <c r="I87" s="137"/>
      <c r="J87" s="138">
        <f>ROUND(I87*H87,2)</f>
        <v>0</v>
      </c>
      <c r="K87" s="134" t="s">
        <v>152</v>
      </c>
      <c r="L87" s="33"/>
      <c r="M87" s="139" t="s">
        <v>19</v>
      </c>
      <c r="N87" s="140" t="s">
        <v>45</v>
      </c>
      <c r="P87" s="141">
        <f>O87*H87</f>
        <v>0</v>
      </c>
      <c r="Q87" s="141">
        <v>0</v>
      </c>
      <c r="R87" s="141">
        <f>Q87*H87</f>
        <v>0</v>
      </c>
      <c r="S87" s="141">
        <v>0</v>
      </c>
      <c r="T87" s="142">
        <f>S87*H87</f>
        <v>0</v>
      </c>
      <c r="AR87" s="143" t="s">
        <v>2099</v>
      </c>
      <c r="AT87" s="143" t="s">
        <v>148</v>
      </c>
      <c r="AU87" s="143" t="s">
        <v>83</v>
      </c>
      <c r="AY87" s="18" t="s">
        <v>146</v>
      </c>
      <c r="BE87" s="144">
        <f>IF(N87="základní",J87,0)</f>
        <v>0</v>
      </c>
      <c r="BF87" s="144">
        <f>IF(N87="snížená",J87,0)</f>
        <v>0</v>
      </c>
      <c r="BG87" s="144">
        <f>IF(N87="zákl. přenesená",J87,0)</f>
        <v>0</v>
      </c>
      <c r="BH87" s="144">
        <f>IF(N87="sníž. přenesená",J87,0)</f>
        <v>0</v>
      </c>
      <c r="BI87" s="144">
        <f>IF(N87="nulová",J87,0)</f>
        <v>0</v>
      </c>
      <c r="BJ87" s="18" t="s">
        <v>81</v>
      </c>
      <c r="BK87" s="144">
        <f>ROUND(I87*H87,2)</f>
        <v>0</v>
      </c>
      <c r="BL87" s="18" t="s">
        <v>2099</v>
      </c>
      <c r="BM87" s="143" t="s">
        <v>2100</v>
      </c>
    </row>
    <row r="88" spans="2:65" s="1" customFormat="1" ht="11.25">
      <c r="B88" s="33"/>
      <c r="D88" s="145" t="s">
        <v>155</v>
      </c>
      <c r="F88" s="146" t="s">
        <v>2101</v>
      </c>
      <c r="I88" s="147"/>
      <c r="L88" s="33"/>
      <c r="M88" s="148"/>
      <c r="T88" s="54"/>
      <c r="AT88" s="18" t="s">
        <v>155</v>
      </c>
      <c r="AU88" s="18" t="s">
        <v>83</v>
      </c>
    </row>
    <row r="89" spans="2:65" s="1" customFormat="1" ht="24.2" customHeight="1">
      <c r="B89" s="33"/>
      <c r="C89" s="132" t="s">
        <v>83</v>
      </c>
      <c r="D89" s="132" t="s">
        <v>148</v>
      </c>
      <c r="E89" s="133" t="s">
        <v>2102</v>
      </c>
      <c r="F89" s="134" t="s">
        <v>2103</v>
      </c>
      <c r="G89" s="135" t="s">
        <v>446</v>
      </c>
      <c r="H89" s="136">
        <v>1</v>
      </c>
      <c r="I89" s="137"/>
      <c r="J89" s="138">
        <f>ROUND(I89*H89,2)</f>
        <v>0</v>
      </c>
      <c r="K89" s="134" t="s">
        <v>19</v>
      </c>
      <c r="L89" s="33"/>
      <c r="M89" s="139" t="s">
        <v>19</v>
      </c>
      <c r="N89" s="140" t="s">
        <v>45</v>
      </c>
      <c r="P89" s="141">
        <f>O89*H89</f>
        <v>0</v>
      </c>
      <c r="Q89" s="141">
        <v>0</v>
      </c>
      <c r="R89" s="141">
        <f>Q89*H89</f>
        <v>0</v>
      </c>
      <c r="S89" s="141">
        <v>0</v>
      </c>
      <c r="T89" s="142">
        <f>S89*H89</f>
        <v>0</v>
      </c>
      <c r="AR89" s="143" t="s">
        <v>2099</v>
      </c>
      <c r="AT89" s="143" t="s">
        <v>148</v>
      </c>
      <c r="AU89" s="143" t="s">
        <v>83</v>
      </c>
      <c r="AY89" s="18" t="s">
        <v>146</v>
      </c>
      <c r="BE89" s="144">
        <f>IF(N89="základní",J89,0)</f>
        <v>0</v>
      </c>
      <c r="BF89" s="144">
        <f>IF(N89="snížená",J89,0)</f>
        <v>0</v>
      </c>
      <c r="BG89" s="144">
        <f>IF(N89="zákl. přenesená",J89,0)</f>
        <v>0</v>
      </c>
      <c r="BH89" s="144">
        <f>IF(N89="sníž. přenesená",J89,0)</f>
        <v>0</v>
      </c>
      <c r="BI89" s="144">
        <f>IF(N89="nulová",J89,0)</f>
        <v>0</v>
      </c>
      <c r="BJ89" s="18" t="s">
        <v>81</v>
      </c>
      <c r="BK89" s="144">
        <f>ROUND(I89*H89,2)</f>
        <v>0</v>
      </c>
      <c r="BL89" s="18" t="s">
        <v>2099</v>
      </c>
      <c r="BM89" s="143" t="s">
        <v>2104</v>
      </c>
    </row>
    <row r="90" spans="2:65" s="1" customFormat="1" ht="24.2" customHeight="1">
      <c r="B90" s="33"/>
      <c r="C90" s="132" t="s">
        <v>167</v>
      </c>
      <c r="D90" s="132" t="s">
        <v>148</v>
      </c>
      <c r="E90" s="133" t="s">
        <v>2105</v>
      </c>
      <c r="F90" s="134" t="s">
        <v>2106</v>
      </c>
      <c r="G90" s="135" t="s">
        <v>214</v>
      </c>
      <c r="H90" s="136">
        <v>579</v>
      </c>
      <c r="I90" s="137"/>
      <c r="J90" s="138">
        <f>ROUND(I90*H90,2)</f>
        <v>0</v>
      </c>
      <c r="K90" s="134" t="s">
        <v>19</v>
      </c>
      <c r="L90" s="33"/>
      <c r="M90" s="139" t="s">
        <v>19</v>
      </c>
      <c r="N90" s="140" t="s">
        <v>45</v>
      </c>
      <c r="P90" s="141">
        <f>O90*H90</f>
        <v>0</v>
      </c>
      <c r="Q90" s="141">
        <v>0</v>
      </c>
      <c r="R90" s="141">
        <f>Q90*H90</f>
        <v>0</v>
      </c>
      <c r="S90" s="141">
        <v>0</v>
      </c>
      <c r="T90" s="142">
        <f>S90*H90</f>
        <v>0</v>
      </c>
      <c r="AR90" s="143" t="s">
        <v>2099</v>
      </c>
      <c r="AT90" s="143" t="s">
        <v>148</v>
      </c>
      <c r="AU90" s="143" t="s">
        <v>83</v>
      </c>
      <c r="AY90" s="18" t="s">
        <v>146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8" t="s">
        <v>81</v>
      </c>
      <c r="BK90" s="144">
        <f>ROUND(I90*H90,2)</f>
        <v>0</v>
      </c>
      <c r="BL90" s="18" t="s">
        <v>2099</v>
      </c>
      <c r="BM90" s="143" t="s">
        <v>2107</v>
      </c>
    </row>
    <row r="91" spans="2:65" s="13" customFormat="1" ht="11.25">
      <c r="B91" s="156"/>
      <c r="D91" s="150" t="s">
        <v>157</v>
      </c>
      <c r="E91" s="157" t="s">
        <v>19</v>
      </c>
      <c r="F91" s="158" t="s">
        <v>2108</v>
      </c>
      <c r="H91" s="159">
        <v>579</v>
      </c>
      <c r="I91" s="160"/>
      <c r="L91" s="156"/>
      <c r="M91" s="161"/>
      <c r="T91" s="162"/>
      <c r="AT91" s="157" t="s">
        <v>157</v>
      </c>
      <c r="AU91" s="157" t="s">
        <v>83</v>
      </c>
      <c r="AV91" s="13" t="s">
        <v>83</v>
      </c>
      <c r="AW91" s="13" t="s">
        <v>35</v>
      </c>
      <c r="AX91" s="13" t="s">
        <v>74</v>
      </c>
      <c r="AY91" s="157" t="s">
        <v>146</v>
      </c>
    </row>
    <row r="92" spans="2:65" s="14" customFormat="1" ht="11.25">
      <c r="B92" s="163"/>
      <c r="D92" s="150" t="s">
        <v>157</v>
      </c>
      <c r="E92" s="164" t="s">
        <v>19</v>
      </c>
      <c r="F92" s="165" t="s">
        <v>160</v>
      </c>
      <c r="H92" s="166">
        <v>579</v>
      </c>
      <c r="I92" s="167"/>
      <c r="L92" s="163"/>
      <c r="M92" s="168"/>
      <c r="T92" s="169"/>
      <c r="AT92" s="164" t="s">
        <v>157</v>
      </c>
      <c r="AU92" s="164" t="s">
        <v>83</v>
      </c>
      <c r="AV92" s="14" t="s">
        <v>153</v>
      </c>
      <c r="AW92" s="14" t="s">
        <v>35</v>
      </c>
      <c r="AX92" s="14" t="s">
        <v>81</v>
      </c>
      <c r="AY92" s="164" t="s">
        <v>146</v>
      </c>
    </row>
    <row r="93" spans="2:65" s="11" customFormat="1" ht="22.9" customHeight="1">
      <c r="B93" s="120"/>
      <c r="D93" s="121" t="s">
        <v>73</v>
      </c>
      <c r="E93" s="130" t="s">
        <v>2109</v>
      </c>
      <c r="F93" s="130" t="s">
        <v>2110</v>
      </c>
      <c r="I93" s="123"/>
      <c r="J93" s="131">
        <f>BK93</f>
        <v>0</v>
      </c>
      <c r="L93" s="120"/>
      <c r="M93" s="125"/>
      <c r="P93" s="126">
        <f>SUM(P94:P95)</f>
        <v>0</v>
      </c>
      <c r="R93" s="126">
        <f>SUM(R94:R95)</f>
        <v>0</v>
      </c>
      <c r="T93" s="127">
        <f>SUM(T94:T95)</f>
        <v>0</v>
      </c>
      <c r="AR93" s="121" t="s">
        <v>153</v>
      </c>
      <c r="AT93" s="128" t="s">
        <v>73</v>
      </c>
      <c r="AU93" s="128" t="s">
        <v>81</v>
      </c>
      <c r="AY93" s="121" t="s">
        <v>146</v>
      </c>
      <c r="BK93" s="129">
        <f>SUM(BK94:BK95)</f>
        <v>0</v>
      </c>
    </row>
    <row r="94" spans="2:65" s="1" customFormat="1" ht="16.5" customHeight="1">
      <c r="B94" s="33"/>
      <c r="C94" s="132" t="s">
        <v>153</v>
      </c>
      <c r="D94" s="132" t="s">
        <v>148</v>
      </c>
      <c r="E94" s="133" t="s">
        <v>2111</v>
      </c>
      <c r="F94" s="134" t="s">
        <v>2112</v>
      </c>
      <c r="G94" s="135" t="s">
        <v>446</v>
      </c>
      <c r="H94" s="136">
        <v>1</v>
      </c>
      <c r="I94" s="137"/>
      <c r="J94" s="138">
        <f>ROUND(I94*H94,2)</f>
        <v>0</v>
      </c>
      <c r="K94" s="134" t="s">
        <v>152</v>
      </c>
      <c r="L94" s="33"/>
      <c r="M94" s="139" t="s">
        <v>19</v>
      </c>
      <c r="N94" s="140" t="s">
        <v>45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2099</v>
      </c>
      <c r="AT94" s="143" t="s">
        <v>148</v>
      </c>
      <c r="AU94" s="143" t="s">
        <v>83</v>
      </c>
      <c r="AY94" s="18" t="s">
        <v>146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81</v>
      </c>
      <c r="BK94" s="144">
        <f>ROUND(I94*H94,2)</f>
        <v>0</v>
      </c>
      <c r="BL94" s="18" t="s">
        <v>2099</v>
      </c>
      <c r="BM94" s="143" t="s">
        <v>2113</v>
      </c>
    </row>
    <row r="95" spans="2:65" s="1" customFormat="1" ht="11.25">
      <c r="B95" s="33"/>
      <c r="D95" s="145" t="s">
        <v>155</v>
      </c>
      <c r="F95" s="146" t="s">
        <v>2114</v>
      </c>
      <c r="I95" s="147"/>
      <c r="L95" s="33"/>
      <c r="M95" s="148"/>
      <c r="T95" s="54"/>
      <c r="AT95" s="18" t="s">
        <v>155</v>
      </c>
      <c r="AU95" s="18" t="s">
        <v>83</v>
      </c>
    </row>
    <row r="96" spans="2:65" s="11" customFormat="1" ht="22.9" customHeight="1">
      <c r="B96" s="120"/>
      <c r="D96" s="121" t="s">
        <v>73</v>
      </c>
      <c r="E96" s="130" t="s">
        <v>2115</v>
      </c>
      <c r="F96" s="130" t="s">
        <v>2116</v>
      </c>
      <c r="I96" s="123"/>
      <c r="J96" s="131">
        <f>BK96</f>
        <v>0</v>
      </c>
      <c r="L96" s="120"/>
      <c r="M96" s="125"/>
      <c r="P96" s="126">
        <f>SUM(P97:P102)</f>
        <v>0</v>
      </c>
      <c r="R96" s="126">
        <f>SUM(R97:R102)</f>
        <v>0</v>
      </c>
      <c r="T96" s="127">
        <f>SUM(T97:T102)</f>
        <v>0</v>
      </c>
      <c r="AR96" s="121" t="s">
        <v>153</v>
      </c>
      <c r="AT96" s="128" t="s">
        <v>73</v>
      </c>
      <c r="AU96" s="128" t="s">
        <v>81</v>
      </c>
      <c r="AY96" s="121" t="s">
        <v>146</v>
      </c>
      <c r="BK96" s="129">
        <f>SUM(BK97:BK102)</f>
        <v>0</v>
      </c>
    </row>
    <row r="97" spans="2:65" s="1" customFormat="1" ht="16.5" customHeight="1">
      <c r="B97" s="33"/>
      <c r="C97" s="132" t="s">
        <v>615</v>
      </c>
      <c r="D97" s="132" t="s">
        <v>148</v>
      </c>
      <c r="E97" s="133" t="s">
        <v>2117</v>
      </c>
      <c r="F97" s="134" t="s">
        <v>2118</v>
      </c>
      <c r="G97" s="135" t="s">
        <v>446</v>
      </c>
      <c r="H97" s="136">
        <v>1</v>
      </c>
      <c r="I97" s="137"/>
      <c r="J97" s="138">
        <f>ROUND(I97*H97,2)</f>
        <v>0</v>
      </c>
      <c r="K97" s="134" t="s">
        <v>152</v>
      </c>
      <c r="L97" s="33"/>
      <c r="M97" s="139" t="s">
        <v>19</v>
      </c>
      <c r="N97" s="140" t="s">
        <v>45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2099</v>
      </c>
      <c r="AT97" s="143" t="s">
        <v>148</v>
      </c>
      <c r="AU97" s="143" t="s">
        <v>83</v>
      </c>
      <c r="AY97" s="18" t="s">
        <v>146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81</v>
      </c>
      <c r="BK97" s="144">
        <f>ROUND(I97*H97,2)</f>
        <v>0</v>
      </c>
      <c r="BL97" s="18" t="s">
        <v>2099</v>
      </c>
      <c r="BM97" s="143" t="s">
        <v>2119</v>
      </c>
    </row>
    <row r="98" spans="2:65" s="1" customFormat="1" ht="11.25">
      <c r="B98" s="33"/>
      <c r="D98" s="145" t="s">
        <v>155</v>
      </c>
      <c r="F98" s="146" t="s">
        <v>2120</v>
      </c>
      <c r="I98" s="147"/>
      <c r="L98" s="33"/>
      <c r="M98" s="148"/>
      <c r="T98" s="54"/>
      <c r="AT98" s="18" t="s">
        <v>155</v>
      </c>
      <c r="AU98" s="18" t="s">
        <v>83</v>
      </c>
    </row>
    <row r="99" spans="2:65" s="1" customFormat="1" ht="58.5">
      <c r="B99" s="33"/>
      <c r="D99" s="150" t="s">
        <v>195</v>
      </c>
      <c r="F99" s="170" t="s">
        <v>2121</v>
      </c>
      <c r="I99" s="147"/>
      <c r="L99" s="33"/>
      <c r="M99" s="148"/>
      <c r="T99" s="54"/>
      <c r="AT99" s="18" t="s">
        <v>195</v>
      </c>
      <c r="AU99" s="18" t="s">
        <v>83</v>
      </c>
    </row>
    <row r="100" spans="2:65" s="1" customFormat="1" ht="16.5" customHeight="1">
      <c r="B100" s="33"/>
      <c r="C100" s="132" t="s">
        <v>272</v>
      </c>
      <c r="D100" s="132" t="s">
        <v>148</v>
      </c>
      <c r="E100" s="133" t="s">
        <v>2122</v>
      </c>
      <c r="F100" s="134" t="s">
        <v>2123</v>
      </c>
      <c r="G100" s="135" t="s">
        <v>446</v>
      </c>
      <c r="H100" s="136">
        <v>1</v>
      </c>
      <c r="I100" s="137"/>
      <c r="J100" s="138">
        <f>ROUND(I100*H100,2)</f>
        <v>0</v>
      </c>
      <c r="K100" s="134" t="s">
        <v>152</v>
      </c>
      <c r="L100" s="33"/>
      <c r="M100" s="139" t="s">
        <v>19</v>
      </c>
      <c r="N100" s="140" t="s">
        <v>45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2099</v>
      </c>
      <c r="AT100" s="143" t="s">
        <v>148</v>
      </c>
      <c r="AU100" s="143" t="s">
        <v>83</v>
      </c>
      <c r="AY100" s="18" t="s">
        <v>146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81</v>
      </c>
      <c r="BK100" s="144">
        <f>ROUND(I100*H100,2)</f>
        <v>0</v>
      </c>
      <c r="BL100" s="18" t="s">
        <v>2099</v>
      </c>
      <c r="BM100" s="143" t="s">
        <v>2124</v>
      </c>
    </row>
    <row r="101" spans="2:65" s="1" customFormat="1" ht="11.25">
      <c r="B101" s="33"/>
      <c r="D101" s="145" t="s">
        <v>155</v>
      </c>
      <c r="F101" s="146" t="s">
        <v>2125</v>
      </c>
      <c r="I101" s="147"/>
      <c r="L101" s="33"/>
      <c r="M101" s="148"/>
      <c r="T101" s="54"/>
      <c r="AT101" s="18" t="s">
        <v>155</v>
      </c>
      <c r="AU101" s="18" t="s">
        <v>83</v>
      </c>
    </row>
    <row r="102" spans="2:65" s="1" customFormat="1" ht="68.25">
      <c r="B102" s="33"/>
      <c r="D102" s="150" t="s">
        <v>195</v>
      </c>
      <c r="F102" s="170" t="s">
        <v>2126</v>
      </c>
      <c r="I102" s="147"/>
      <c r="L102" s="33"/>
      <c r="M102" s="148"/>
      <c r="T102" s="54"/>
      <c r="AT102" s="18" t="s">
        <v>195</v>
      </c>
      <c r="AU102" s="18" t="s">
        <v>83</v>
      </c>
    </row>
    <row r="103" spans="2:65" s="11" customFormat="1" ht="22.9" customHeight="1">
      <c r="B103" s="120"/>
      <c r="D103" s="121" t="s">
        <v>73</v>
      </c>
      <c r="E103" s="130" t="s">
        <v>2127</v>
      </c>
      <c r="F103" s="130" t="s">
        <v>2128</v>
      </c>
      <c r="I103" s="123"/>
      <c r="J103" s="131">
        <f>BK103</f>
        <v>0</v>
      </c>
      <c r="L103" s="120"/>
      <c r="M103" s="125"/>
      <c r="P103" s="126">
        <f>SUM(P104:P106)</f>
        <v>0</v>
      </c>
      <c r="R103" s="126">
        <f>SUM(R104:R106)</f>
        <v>0</v>
      </c>
      <c r="T103" s="127">
        <f>SUM(T104:T106)</f>
        <v>0</v>
      </c>
      <c r="AR103" s="121" t="s">
        <v>615</v>
      </c>
      <c r="AT103" s="128" t="s">
        <v>73</v>
      </c>
      <c r="AU103" s="128" t="s">
        <v>81</v>
      </c>
      <c r="AY103" s="121" t="s">
        <v>146</v>
      </c>
      <c r="BK103" s="129">
        <f>SUM(BK104:BK106)</f>
        <v>0</v>
      </c>
    </row>
    <row r="104" spans="2:65" s="1" customFormat="1" ht="16.5" customHeight="1">
      <c r="B104" s="33"/>
      <c r="C104" s="132" t="s">
        <v>278</v>
      </c>
      <c r="D104" s="132" t="s">
        <v>148</v>
      </c>
      <c r="E104" s="133" t="s">
        <v>2129</v>
      </c>
      <c r="F104" s="134" t="s">
        <v>2130</v>
      </c>
      <c r="G104" s="135" t="s">
        <v>446</v>
      </c>
      <c r="H104" s="136">
        <v>1</v>
      </c>
      <c r="I104" s="137"/>
      <c r="J104" s="138">
        <f>ROUND(I104*H104,2)</f>
        <v>0</v>
      </c>
      <c r="K104" s="134" t="s">
        <v>152</v>
      </c>
      <c r="L104" s="33"/>
      <c r="M104" s="139" t="s">
        <v>19</v>
      </c>
      <c r="N104" s="140" t="s">
        <v>45</v>
      </c>
      <c r="P104" s="141">
        <f>O104*H104</f>
        <v>0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143" t="s">
        <v>2099</v>
      </c>
      <c r="AT104" s="143" t="s">
        <v>148</v>
      </c>
      <c r="AU104" s="143" t="s">
        <v>83</v>
      </c>
      <c r="AY104" s="18" t="s">
        <v>146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81</v>
      </c>
      <c r="BK104" s="144">
        <f>ROUND(I104*H104,2)</f>
        <v>0</v>
      </c>
      <c r="BL104" s="18" t="s">
        <v>2099</v>
      </c>
      <c r="BM104" s="143" t="s">
        <v>2131</v>
      </c>
    </row>
    <row r="105" spans="2:65" s="1" customFormat="1" ht="11.25">
      <c r="B105" s="33"/>
      <c r="D105" s="145" t="s">
        <v>155</v>
      </c>
      <c r="F105" s="146" t="s">
        <v>2132</v>
      </c>
      <c r="I105" s="147"/>
      <c r="L105" s="33"/>
      <c r="M105" s="148"/>
      <c r="T105" s="54"/>
      <c r="AT105" s="18" t="s">
        <v>155</v>
      </c>
      <c r="AU105" s="18" t="s">
        <v>83</v>
      </c>
    </row>
    <row r="106" spans="2:65" s="1" customFormat="1" ht="19.5">
      <c r="B106" s="33"/>
      <c r="D106" s="150" t="s">
        <v>195</v>
      </c>
      <c r="F106" s="170" t="s">
        <v>2133</v>
      </c>
      <c r="I106" s="147"/>
      <c r="L106" s="33"/>
      <c r="M106" s="192"/>
      <c r="N106" s="193"/>
      <c r="O106" s="193"/>
      <c r="P106" s="193"/>
      <c r="Q106" s="193"/>
      <c r="R106" s="193"/>
      <c r="S106" s="193"/>
      <c r="T106" s="194"/>
      <c r="AT106" s="18" t="s">
        <v>195</v>
      </c>
      <c r="AU106" s="18" t="s">
        <v>83</v>
      </c>
    </row>
    <row r="107" spans="2:65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33"/>
    </row>
  </sheetData>
  <sheetProtection algorithmName="SHA-512" hashValue="3z6vE5O4u+A4oh6vp50Or7UwUKOPYfs0Zo3iW3S3NLTybE0lgTbjWKO1LYYB6QoOrF/+XPikYAikjTy+80n/PQ==" saltValue="2TxqfN/AjHN3udnvH2XbIr/bPYv++2NL2w8k9I5WBhH5CvrnUQrBpUbiJPd8VNS9f9kZbVkZsYhxWKyVMbu/Rg==" spinCount="100000" sheet="1" objects="1" scenarios="1" formatColumns="0" formatRows="0" autoFilter="0"/>
  <autoFilter ref="C83:K106" xr:uid="{00000000-0009-0000-0000-000008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800-000000000000}"/>
    <hyperlink ref="F95" r:id="rId2" xr:uid="{00000000-0004-0000-0800-000001000000}"/>
    <hyperlink ref="F98" r:id="rId3" xr:uid="{00000000-0004-0000-0800-000002000000}"/>
    <hyperlink ref="F101" r:id="rId4" xr:uid="{00000000-0004-0000-0800-000003000000}"/>
    <hyperlink ref="F105" r:id="rId5" xr:uid="{00000000-0004-0000-08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SO 01_A - Bourací a přípr...</vt:lpstr>
      <vt:lpstr>SO 01_B - Stavební práce</vt:lpstr>
      <vt:lpstr>VOD - Vodovod</vt:lpstr>
      <vt:lpstr>KAN - Kanalizace</vt:lpstr>
      <vt:lpstr>VZT - Vzduchotechnika</vt:lpstr>
      <vt:lpstr>UT - Ústřední vytápění</vt:lpstr>
      <vt:lpstr>EL - Elektroinstalace</vt:lpstr>
      <vt:lpstr>VRN - Vedlejší rozpočtové...</vt:lpstr>
      <vt:lpstr>Pokyny pro vyplnění</vt:lpstr>
      <vt:lpstr>'EL - Elektroinstalace'!Názvy_tisku</vt:lpstr>
      <vt:lpstr>'KAN - Kanalizace'!Názvy_tisku</vt:lpstr>
      <vt:lpstr>'Rekapitulace stavby'!Názvy_tisku</vt:lpstr>
      <vt:lpstr>'SO 01_A - Bourací a přípr...'!Názvy_tisku</vt:lpstr>
      <vt:lpstr>'SO 01_B - Stavební práce'!Názvy_tisku</vt:lpstr>
      <vt:lpstr>'UT - Ústřední vytápění'!Názvy_tisku</vt:lpstr>
      <vt:lpstr>'VOD - Vodovod'!Názvy_tisku</vt:lpstr>
      <vt:lpstr>'VRN - Vedlejší rozpočtové...'!Názvy_tisku</vt:lpstr>
      <vt:lpstr>'VZT - Vzduchotechnika'!Názvy_tisku</vt:lpstr>
      <vt:lpstr>'EL - Elektroinstalace'!Oblast_tisku</vt:lpstr>
      <vt:lpstr>'KAN - Kanalizace'!Oblast_tisku</vt:lpstr>
      <vt:lpstr>'Pokyny pro vyplnění'!Oblast_tisku</vt:lpstr>
      <vt:lpstr>'Rekapitulace stavby'!Oblast_tisku</vt:lpstr>
      <vt:lpstr>'SO 01_A - Bourací a přípr...'!Oblast_tisku</vt:lpstr>
      <vt:lpstr>'SO 01_B - Stavební práce'!Oblast_tisku</vt:lpstr>
      <vt:lpstr>'UT - Ústřední vytápění'!Oblast_tisku</vt:lpstr>
      <vt:lpstr>'VOD - Vodovod'!Oblast_tisku</vt:lpstr>
      <vt:lpstr>'VRN - Vedlejší rozpočtové...'!Oblast_tisku</vt:lpstr>
      <vt:lpstr>'VZT - Vzduchotechnika'!Oblast_tisku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Podlahová</dc:creator>
  <cp:lastModifiedBy>Nina Podlahová</cp:lastModifiedBy>
  <dcterms:created xsi:type="dcterms:W3CDTF">2025-03-31T07:02:59Z</dcterms:created>
  <dcterms:modified xsi:type="dcterms:W3CDTF">2025-03-31T07:03:49Z</dcterms:modified>
</cp:coreProperties>
</file>