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430"/>
  <workbookPr/>
  <bookViews>
    <workbookView xWindow="65416" yWindow="65416" windowWidth="29040" windowHeight="15840" firstSheet="10" activeTab="15"/>
  </bookViews>
  <sheets>
    <sheet name="Rekapitulace stavby" sheetId="1" r:id="rId1"/>
    <sheet name="SO 100-01 - Komunikace a ..." sheetId="2" r:id="rId2"/>
    <sheet name="SO 100-02 - Architektonic..." sheetId="3" r:id="rId3"/>
    <sheet name="SO 100-03 - Náhradní park..." sheetId="4" r:id="rId4"/>
    <sheet name="SO 300-01 - Kanalizace" sheetId="5" r:id="rId5"/>
    <sheet name="SO 300-02 - Vodovod" sheetId="6" r:id="rId6"/>
    <sheet name="SO 400 - Veřejné osvětlení" sheetId="7" r:id="rId7"/>
    <sheet name="SO 400-02 - Přípojka elektro" sheetId="8" r:id="rId8"/>
    <sheet name="SO 500 - Plynovod" sheetId="9" r:id="rId9"/>
    <sheet name="SO 800-1 - Krajinářské úp..." sheetId="10" r:id="rId10"/>
    <sheet name="SO 800-2-1 - Krajinářské ..." sheetId="11" r:id="rId11"/>
    <sheet name="SO 800-2-2 - Krajinářské ..." sheetId="12" r:id="rId12"/>
    <sheet name="SO 800-2-3 - Krajinářské ..." sheetId="13" r:id="rId13"/>
    <sheet name="SO 800-2-4 - Krajinářské ..." sheetId="14" r:id="rId14"/>
    <sheet name="SO 800-2-5 - Krajinářské ..." sheetId="15" r:id="rId15"/>
    <sheet name="VRN - Vedlejší rozpočtové..." sheetId="16" r:id="rId16"/>
  </sheets>
  <definedNames>
    <definedName name="_xlnm._FilterDatabase" localSheetId="1" hidden="1">'SO 100-01 - Komunikace a ...'!$C$125:$K$821</definedName>
    <definedName name="_xlnm._FilterDatabase" localSheetId="2" hidden="1">'SO 100-02 - Architektonic...'!$C$124:$K$715</definedName>
    <definedName name="_xlnm._FilterDatabase" localSheetId="3" hidden="1">'SO 100-03 - Náhradní park...'!$C$121:$K$294</definedName>
    <definedName name="_xlnm._FilterDatabase" localSheetId="4" hidden="1">'SO 300-01 - Kanalizace'!$C$122:$K$411</definedName>
    <definedName name="_xlnm._FilterDatabase" localSheetId="5" hidden="1">'SO 300-02 - Vodovod'!$C$123:$K$313</definedName>
    <definedName name="_xlnm._FilterDatabase" localSheetId="6" hidden="1">'SO 400 - Veřejné osvětlení'!$C$119:$K$182</definedName>
    <definedName name="_xlnm._FilterDatabase" localSheetId="7" hidden="1">'SO 400-02 - Přípojka elektro'!$C$118:$K$162</definedName>
    <definedName name="_xlnm._FilterDatabase" localSheetId="8" hidden="1">'SO 500 - Plynovod'!$C$129:$K$377</definedName>
    <definedName name="_xlnm._FilterDatabase" localSheetId="9" hidden="1">'SO 800-1 - Krajinářské úp...'!$C$119:$K$312</definedName>
    <definedName name="_xlnm._FilterDatabase" localSheetId="10" hidden="1">'SO 800-2-1 - Krajinářské ...'!$C$122:$K$174</definedName>
    <definedName name="_xlnm._FilterDatabase" localSheetId="11" hidden="1">'SO 800-2-2 - Krajinářské ...'!$C$122:$K$184</definedName>
    <definedName name="_xlnm._FilterDatabase" localSheetId="12" hidden="1">'SO 800-2-3 - Krajinářské ...'!$C$122:$K$182</definedName>
    <definedName name="_xlnm._FilterDatabase" localSheetId="13" hidden="1">'SO 800-2-4 - Krajinářské ...'!$C$122:$K$182</definedName>
    <definedName name="_xlnm._FilterDatabase" localSheetId="14" hidden="1">'SO 800-2-5 - Krajinářské ...'!$C$122:$K$178</definedName>
    <definedName name="_xlnm._FilterDatabase" localSheetId="15" hidden="1">'VRN - Vedlejší rozpočtové...'!$C$123:$K$173</definedName>
    <definedName name="_xlnm.Print_Area" localSheetId="0">'Rekapitulace stavby'!$D$4:$AO$76,'Rekapitulace stavby'!$C$82:$AQ$111</definedName>
    <definedName name="_xlnm.Print_Area" localSheetId="1">'SO 100-01 - Komunikace a ...'!$C$4:$J$39,'SO 100-01 - Komunikace a ...'!$C$50:$J$76,'SO 100-01 - Komunikace a ...'!$C$82:$J$107,'SO 100-01 - Komunikace a ...'!$C$113:$K$821</definedName>
    <definedName name="_xlnm.Print_Area" localSheetId="2">'SO 100-02 - Architektonic...'!$C$4:$J$39,'SO 100-02 - Architektonic...'!$C$50:$J$76,'SO 100-02 - Architektonic...'!$C$82:$J$106,'SO 100-02 - Architektonic...'!$C$112:$K$715</definedName>
    <definedName name="_xlnm.Print_Area" localSheetId="3">'SO 100-03 - Náhradní park...'!$C$4:$J$39,'SO 100-03 - Náhradní park...'!$C$50:$J$76,'SO 100-03 - Náhradní park...'!$C$82:$J$103,'SO 100-03 - Náhradní park...'!$C$109:$K$294</definedName>
    <definedName name="_xlnm.Print_Area" localSheetId="4">'SO 300-01 - Kanalizace'!$C$4:$J$39,'SO 300-01 - Kanalizace'!$C$50:$J$76,'SO 300-01 - Kanalizace'!$C$82:$J$104,'SO 300-01 - Kanalizace'!$C$110:$K$411</definedName>
    <definedName name="_xlnm.Print_Area" localSheetId="5">'SO 300-02 - Vodovod'!$C$4:$J$39,'SO 300-02 - Vodovod'!$C$50:$J$76,'SO 300-02 - Vodovod'!$C$82:$J$105,'SO 300-02 - Vodovod'!$C$111:$K$313</definedName>
    <definedName name="_xlnm.Print_Area" localSheetId="6">'SO 400 - Veřejné osvětlení'!$C$4:$J$39,'SO 400 - Veřejné osvětlení'!$C$50:$J$76,'SO 400 - Veřejné osvětlení'!$C$82:$J$101,'SO 400 - Veřejné osvětlení'!$C$107:$K$182</definedName>
    <definedName name="_xlnm.Print_Area" localSheetId="7">'SO 400-02 - Přípojka elektro'!$C$4:$J$39,'SO 400-02 - Přípojka elektro'!$C$50:$J$76,'SO 400-02 - Přípojka elektro'!$C$82:$J$100,'SO 400-02 - Přípojka elektro'!$C$106:$K$162</definedName>
    <definedName name="_xlnm.Print_Area" localSheetId="8">'SO 500 - Plynovod'!$C$4:$J$39,'SO 500 - Plynovod'!$C$50:$J$76,'SO 500 - Plynovod'!$C$82:$J$111,'SO 500 - Plynovod'!$C$117:$K$377</definedName>
    <definedName name="_xlnm.Print_Area" localSheetId="9">'SO 800-1 - Krajinářské úp...'!$C$4:$J$39,'SO 800-1 - Krajinářské úp...'!$C$50:$J$76,'SO 800-1 - Krajinářské úp...'!$C$82:$J$101,'SO 800-1 - Krajinářské úp...'!$C$107:$K$312</definedName>
    <definedName name="_xlnm.Print_Area" localSheetId="10">'SO 800-2-1 - Krajinářské ...'!$C$4:$J$41,'SO 800-2-1 - Krajinářské ...'!$C$50:$J$76,'SO 800-2-1 - Krajinářské ...'!$C$82:$J$102,'SO 800-2-1 - Krajinářské ...'!$C$108:$K$174</definedName>
    <definedName name="_xlnm.Print_Area" localSheetId="11">'SO 800-2-2 - Krajinářské ...'!$C$4:$J$41,'SO 800-2-2 - Krajinářské ...'!$C$50:$J$76,'SO 800-2-2 - Krajinářské ...'!$C$82:$J$102,'SO 800-2-2 - Krajinářské ...'!$C$108:$K$184</definedName>
    <definedName name="_xlnm.Print_Area" localSheetId="12">'SO 800-2-3 - Krajinářské ...'!$C$4:$J$41,'SO 800-2-3 - Krajinářské ...'!$C$50:$J$76,'SO 800-2-3 - Krajinářské ...'!$C$82:$J$102,'SO 800-2-3 - Krajinářské ...'!$C$108:$K$182</definedName>
    <definedName name="_xlnm.Print_Area" localSheetId="13">'SO 800-2-4 - Krajinářské ...'!$C$4:$J$41,'SO 800-2-4 - Krajinářské ...'!$C$50:$J$76,'SO 800-2-4 - Krajinářské ...'!$C$82:$J$102,'SO 800-2-4 - Krajinářské ...'!$C$108:$K$182</definedName>
    <definedName name="_xlnm.Print_Area" localSheetId="14">'SO 800-2-5 - Krajinářské ...'!$C$4:$J$41,'SO 800-2-5 - Krajinářské ...'!$C$50:$J$76,'SO 800-2-5 - Krajinářské ...'!$C$82:$J$102,'SO 800-2-5 - Krajinářské ...'!$C$108:$K$178</definedName>
    <definedName name="_xlnm.Print_Area" localSheetId="15">'VRN - Vedlejší rozpočtové...'!$C$4:$J$39,'VRN - Vedlejší rozpočtové...'!$C$50:$J$76,'VRN - Vedlejší rozpočtové...'!$C$82:$J$105,'VRN - Vedlejší rozpočtové...'!$C$111:$K$173</definedName>
    <definedName name="_xlnm.Print_Titles" localSheetId="0">'Rekapitulace stavby'!$92:$92</definedName>
    <definedName name="_xlnm.Print_Titles" localSheetId="1">'SO 100-01 - Komunikace a ...'!$125:$125</definedName>
    <definedName name="_xlnm.Print_Titles" localSheetId="2">'SO 100-02 - Architektonic...'!$124:$124</definedName>
    <definedName name="_xlnm.Print_Titles" localSheetId="3">'SO 100-03 - Náhradní park...'!$121:$121</definedName>
    <definedName name="_xlnm.Print_Titles" localSheetId="4">'SO 300-01 - Kanalizace'!$122:$122</definedName>
    <definedName name="_xlnm.Print_Titles" localSheetId="5">'SO 300-02 - Vodovod'!$123:$123</definedName>
    <definedName name="_xlnm.Print_Titles" localSheetId="6">'SO 400 - Veřejné osvětlení'!$119:$119</definedName>
    <definedName name="_xlnm.Print_Titles" localSheetId="7">'SO 400-02 - Přípojka elektro'!$118:$118</definedName>
    <definedName name="_xlnm.Print_Titles" localSheetId="8">'SO 500 - Plynovod'!$129:$129</definedName>
    <definedName name="_xlnm.Print_Titles" localSheetId="9">'SO 800-1 - Krajinářské úp...'!$119:$119</definedName>
    <definedName name="_xlnm.Print_Titles" localSheetId="10">'SO 800-2-1 - Krajinářské ...'!$122:$122</definedName>
    <definedName name="_xlnm.Print_Titles" localSheetId="11">'SO 800-2-2 - Krajinářské ...'!$122:$122</definedName>
    <definedName name="_xlnm.Print_Titles" localSheetId="12">'SO 800-2-3 - Krajinářské ...'!$122:$122</definedName>
    <definedName name="_xlnm.Print_Titles" localSheetId="13">'SO 800-2-4 - Krajinářské ...'!$122:$122</definedName>
    <definedName name="_xlnm.Print_Titles" localSheetId="14">'SO 800-2-5 - Krajinářské ...'!$122:$122</definedName>
    <definedName name="_xlnm.Print_Titles" localSheetId="15">'VRN - Vedlejší rozpočtové...'!$123:$123</definedName>
  </definedNames>
  <calcPr calcId="191029"/>
  <extLst/>
</workbook>
</file>

<file path=xl/sharedStrings.xml><?xml version="1.0" encoding="utf-8"?>
<sst xmlns="http://schemas.openxmlformats.org/spreadsheetml/2006/main" count="27980" uniqueCount="2586">
  <si>
    <t>Export Komplet</t>
  </si>
  <si>
    <t/>
  </si>
  <si>
    <t>2.0</t>
  </si>
  <si>
    <t>ZAMOK</t>
  </si>
  <si>
    <t>False</t>
  </si>
  <si>
    <t>{2e320af1-0e3d-469f-ae46-770156222d9a}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</si>
  <si>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</si>
  <si>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</si>
  <si>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</si>
  <si>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</si>
  <si>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</si>
  <si>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</si>
  <si>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</si>
  <si>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</si>
  <si>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2021/201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</si>
  <si>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</si>
  <si>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</si>
  <si>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Komenského náměstí v Dobříši</t>
  </si>
  <si>
    <t>KSO:</t>
  </si>
  <si>
    <t>CC-CZ:</t>
  </si>
  <si>
    <t>Místo:</t>
  </si>
  <si>
    <t xml:space="preserve"> </t>
  </si>
  <si>
    <t>Datum:</t>
  </si>
  <si>
    <t>16. 8. 2021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</si>
  <si>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</si>
  <si>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</si>
  <si>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</si>
  <si>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</si>
  <si>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</si>
  <si>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</si>
  <si>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</si>
  <si>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</si>
  <si>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</si>
  <si>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při využití cenové soustavy ÚRS. Cenové a technické podmínky položek, které nejsou uvedeny v soupisu prací (tzv.úvodní části katalogů), jsou neomezeně dálkově k dispozici na www.cs-urs.cz. Položky soupisu prací, které nemají ve sloupci "Cenová soustava" uveden žádný údaj, nepochází z cenové soustavy ÚRS. 
S položkami uvedenými v této specifikaci platí veškeré s nimi spojené práce, které jsou zapotřebí pro provedení kompletní dodávky a to i když nejsou zvlášť uvedeny (např. poznámky k popisům položek v jednotlivých cenících). To znamená, že veškeré položky patrné z výkazů, výkresů a technických zpráv je třeba v nabídkové ceně doplnit a ocenit jako kompletně vykonané práce včetně materiálu, nářadí a strojů nutných k práci, i když nejsou ve výkazech vypsány zvlášť.
Pokud není uvedeno jinak. Výměry byly odečteny z DGN a DWG souborů.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</si>
  <si>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</si>
  <si>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</si>
  <si>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</si>
  <si>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</si>
  <si>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</si>
  <si>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</si>
  <si>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</si>
  <si>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</si>
  <si>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</si>
  <si>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</si>
  <si>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</si>
  <si>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</si>
  <si>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</si>
  <si>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</si>
  <si>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</si>
  <si>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</si>
  <si>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</si>
  <si>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</si>
  <si>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</si>
  <si>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</si>
  <si>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</si>
  <si>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</si>
  <si>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</si>
  <si>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</si>
  <si>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</si>
  <si>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</si>
  <si>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</si>
  <si>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</si>
  <si>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</si>
  <si>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</si>
  <si>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</si>
  <si>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</si>
  <si>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</si>
  <si>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</si>
  <si>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</si>
  <si>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</si>
  <si>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</si>
  <si>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</si>
  <si>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</si>
  <si>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</si>
  <si>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</si>
  <si>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</si>
  <si>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</si>
  <si>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</si>
  <si>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</si>
  <si>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100-01</t>
  </si>
  <si>
    <t>Komunikace a zpevněné plochy</t>
  </si>
  <si>
    <t>STA</t>
  </si>
  <si>
    <t>1</t>
  </si>
  <si>
    <t>{44293bf8-fb36-4d99-8fb5-48e8c52c81ca}</t>
  </si>
  <si>
    <t>2</t>
  </si>
  <si>
    <t>SO 100-02</t>
  </si>
  <si>
    <t>Architektonické a stavebně - technické řešení</t>
  </si>
  <si>
    <t>{6b884aaa-5a1e-4373-8a61-57c737d21656}</t>
  </si>
  <si>
    <t>SO 100-03</t>
  </si>
  <si>
    <t>Náhradní parkovací stání</t>
  </si>
  <si>
    <t>{a6a76a9d-c0c5-40de-903e-1dd767a56edb}</t>
  </si>
  <si>
    <t>SO 300-01</t>
  </si>
  <si>
    <t>Kanalizace</t>
  </si>
  <si>
    <t>{cad8340d-4764-4021-9366-f9059d7c5909}</t>
  </si>
  <si>
    <t>827</t>
  </si>
  <si>
    <t>SO 300-02</t>
  </si>
  <si>
    <t>Vodovod</t>
  </si>
  <si>
    <t>{126e1291-0f70-4959-8479-2c2f039319e4}</t>
  </si>
  <si>
    <t>SO 400</t>
  </si>
  <si>
    <t>Veřejné osvětlení</t>
  </si>
  <si>
    <t>{439e71ce-b142-480b-b82e-4037b2ae79a4}</t>
  </si>
  <si>
    <t>SO 400-02</t>
  </si>
  <si>
    <t>Přípojka elektro</t>
  </si>
  <si>
    <t>{db941031-a09a-489c-b788-ab7facedc551}</t>
  </si>
  <si>
    <t>SO 500</t>
  </si>
  <si>
    <t>Plynovod</t>
  </si>
  <si>
    <t>{c2a9586b-7e80-424c-9005-61a60777c6a5}</t>
  </si>
  <si>
    <t>SO 800-1</t>
  </si>
  <si>
    <t>Krajinářské úpravy</t>
  </si>
  <si>
    <t>{f7efe540-c080-4111-95db-f183cc3d03a3}</t>
  </si>
  <si>
    <t>SO 800-2</t>
  </si>
  <si>
    <t>Krajinářské úpravy - následná péče</t>
  </si>
  <si>
    <t>{fe8ac306-a904-4c3a-a97b-1510a50c0948}</t>
  </si>
  <si>
    <t>SO 800-2-1</t>
  </si>
  <si>
    <t>Krajinářské úpravy - následná péče 1.rok</t>
  </si>
  <si>
    <t>Soupis</t>
  </si>
  <si>
    <t>{7cd80b37-7ba1-4075-aec6-2365c652d57a}</t>
  </si>
  <si>
    <t>SO 800-2-2</t>
  </si>
  <si>
    <t>Krajinářské úpravy - následná péče 2.rok</t>
  </si>
  <si>
    <t>{8aa62e07-1765-4bbf-9f88-a96b14db1608}</t>
  </si>
  <si>
    <t>SO 800-2-3</t>
  </si>
  <si>
    <t>Krajinářské úpravy - následná péče 3.rok</t>
  </si>
  <si>
    <t>{377cae42-49a5-48e1-b47c-929a4c93368f}</t>
  </si>
  <si>
    <t>SO 800-2-4</t>
  </si>
  <si>
    <t>Krajinářské úpravy - následná péče 4.rok</t>
  </si>
  <si>
    <t>{70dd7e42-d047-4f59-9d7d-7875a831f77c}</t>
  </si>
  <si>
    <t>SO 800-2-5</t>
  </si>
  <si>
    <t>Krajinářské úpravy - následná péče 5.rok</t>
  </si>
  <si>
    <t>{91f2d7a4-7190-4c65-b4f8-fc886bc1d791}</t>
  </si>
  <si>
    <t>VRN</t>
  </si>
  <si>
    <t>Vedlejší rozpočtové náklady</t>
  </si>
  <si>
    <t>{6b0c0eec-b67d-4150-85d4-4f1cb461f0fe}</t>
  </si>
  <si>
    <t>KRYCÍ LIST SOUPISU PRACÍ</t>
  </si>
  <si>
    <t>Objekt:</t>
  </si>
  <si>
    <t>SO 100-01 - Komunikace a zpevněné plochy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</si>
  <si>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</si>
  <si>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</si>
  <si>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</si>
  <si>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</si>
  <si>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</si>
  <si>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</si>
  <si>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</si>
  <si>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</si>
  <si>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</si>
  <si>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</si>
  <si>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</si>
  <si>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</si>
  <si>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</si>
  <si>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M - Práce a dodávky M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</si>
  <si>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</si>
  <si>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</si>
  <si>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</si>
  <si>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</si>
  <si>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</si>
  <si>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</si>
  <si>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</si>
  <si>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</si>
  <si>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</si>
  <si>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</si>
  <si>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</si>
  <si>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</si>
  <si>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</si>
  <si>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</si>
  <si>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</si>
  <si>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</si>
  <si>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</si>
  <si>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</si>
  <si>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</si>
  <si>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113106142</t>
  </si>
  <si>
    <t>Rozebrání dlažeb z betonových nebo kamenných dlaždic komunikací pro pěší strojně pl přes 50 m2</t>
  </si>
  <si>
    <t>m2</t>
  </si>
  <si>
    <t>CS ÚRS 2021 02</t>
  </si>
  <si>
    <t>4</t>
  </si>
  <si>
    <t>644114849</t>
  </si>
  <si>
    <t>PP</t>
  </si>
  <si>
    <t>Rozebrání dlažeb komunikací pro pěší s přemístěním hmot na skládku na vzdálenost do 3 m nebo s naložením na dopravní prostředek s ložem z kameniva nebo živice a s jakoukoliv výplní spár strojně plochy jednotlivě přes 50 m2 z betonových nebo kameninových dlaždic, desek nebo tvarovek</t>
  </si>
  <si>
    <t>VV</t>
  </si>
  <si>
    <t>"betonová dlažba - chodníky celk. tl. cca 240 mm"</t>
  </si>
  <si>
    <t>180</t>
  </si>
  <si>
    <t>113106521</t>
  </si>
  <si>
    <t>Rozebrání dlažeb vozovek z drobných kostek s ložem z kameniva strojně pl přes 200 m2</t>
  </si>
  <si>
    <t>-929893107</t>
  </si>
  <si>
    <t>Rozebrání dlažeb a dílců vozovek a ploch s přemístěním hmot na skládku na vzdálenost do 3 m nebo s naložením na dopravní prostředek, s jakoukoliv výplní spár strojně plochy jednotlivě přes 200 m2 z drobných kostek nebo odseků s ložem z kameniva těženého</t>
  </si>
  <si>
    <t>"kamenná dlažba chodníky celk. tl. cca 240 mm"</t>
  </si>
  <si>
    <t>440</t>
  </si>
  <si>
    <t>3</t>
  </si>
  <si>
    <t>113107162</t>
  </si>
  <si>
    <t>Odstranění podkladu z kameniva drceného tl přes 100 do 200 mm strojně pl přes 50 do 200 m2</t>
  </si>
  <si>
    <t>-1590272142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</si>
  <si>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</si>
  <si>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113107222</t>
  </si>
  <si>
    <t>Odstranění podkladu z kameniva drceného tl přes 100 do 200 mm strojně pl přes 200 m2</t>
  </si>
  <si>
    <t>331129725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</si>
  <si>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</si>
  <si>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5</t>
  </si>
  <si>
    <t>113107231</t>
  </si>
  <si>
    <t>Odstranění podkladu z betonu prostého tl přes 100 do 150 mm strojně pl přes 200 m2</t>
  </si>
  <si>
    <t>-258116377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</si>
  <si>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</si>
  <si>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"odstranění živičných chodníků celk. tl. cca 240 mm"</t>
  </si>
  <si>
    <t>1350</t>
  </si>
  <si>
    <t>6</t>
  </si>
  <si>
    <t>113107232</t>
  </si>
  <si>
    <t>Odstranění podkladu z betonu prostého tl přes 150 do 300 mm strojně pl přes 200 m2</t>
  </si>
  <si>
    <t>860695615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</si>
  <si>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</si>
  <si>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"odstranění živičné komunikace celkové tl. cca 400 mm"</t>
  </si>
  <si>
    <t>1435</t>
  </si>
  <si>
    <t>7</t>
  </si>
  <si>
    <t>113107242</t>
  </si>
  <si>
    <t>Odstranění podkladu živičného tl přes 50 do 100 mm strojně pl přes 200 m2</t>
  </si>
  <si>
    <t>452416558</t>
  </si>
  <si>
    <t>Odstranění podkladů nebo krytů strojně plochy jednotlivě přes 200 m2 s přemístěním hmot na skládku na vzdálenost do 20 m nebo s naložením na dopravní prostředek živičných, o tl. vrstvy přes 50 do 100 mm</t>
  </si>
  <si>
    <t>8</t>
  </si>
  <si>
    <t>113107243</t>
  </si>
  <si>
    <t>Odstranění podkladu živičného tl přes 100 do 150 mm strojně pl přes 200 m2</t>
  </si>
  <si>
    <t>-1523672282</t>
  </si>
  <si>
    <t>Odstranění podkladů nebo krytů strojně plochy jednotlivě přes 200 m2 s přemístěním hmot na skládku na vzdálenost do 20 m nebo s naložením na dopravní prostředek živičných, o tl. vrstvy přes 100 do 150 mm</t>
  </si>
  <si>
    <t>9</t>
  </si>
  <si>
    <t>113201112</t>
  </si>
  <si>
    <t>Vytrhání obrub silničních ležatých</t>
  </si>
  <si>
    <t>m</t>
  </si>
  <si>
    <t>-1475552026</t>
  </si>
  <si>
    <t>Vytrhání obrub  s vybouráním lože, s přemístěním hmot na skládku na vzdálenost do 3 m nebo s naložením na dopravní prostředek silničních ležatých</t>
  </si>
  <si>
    <t>"Vybourání kamenných obrub nebo krajníků včetně betonového lože (včetně odvozu a likvidace) "</t>
  </si>
  <si>
    <t>"ze situace"</t>
  </si>
  <si>
    <t>350-38</t>
  </si>
  <si>
    <t>10</t>
  </si>
  <si>
    <t>113201112-1</t>
  </si>
  <si>
    <t>2117007044</t>
  </si>
  <si>
    <t>"Vybourání kamenných obrub nebo krajníků včetně betonového lože včetně očištění pro znovu použití a odvoz na mezideponii"</t>
  </si>
  <si>
    <t>38</t>
  </si>
  <si>
    <t>11</t>
  </si>
  <si>
    <t>113202111</t>
  </si>
  <si>
    <t>Vytrhání obrub krajníků obrubníků stojatých</t>
  </si>
  <si>
    <t>-1331872578</t>
  </si>
  <si>
    <t>Vytrhání obrub  s vybouráním lože, s přemístěním hmot na skládku na vzdálenost do 3 m nebo s naložením na dopravní prostředek z krajníků nebo obrubníků stojatých</t>
  </si>
  <si>
    <t>"Vybourání betonových obrub včetně betonového lože"</t>
  </si>
  <si>
    <t>570</t>
  </si>
  <si>
    <t>12</t>
  </si>
  <si>
    <t>122251106</t>
  </si>
  <si>
    <t>Odkopávky a prokopávky nezapažené v hornině třídy těžitelnosti I skupiny 3 objem do 5000 m3 strojně</t>
  </si>
  <si>
    <t>m3</t>
  </si>
  <si>
    <t>898661564</t>
  </si>
  <si>
    <t>Odkopávky a prokopávky nezapažené strojně v hornině třídy těžitelnosti I skupiny 3 přes 1 000 do 5 000 m3</t>
  </si>
  <si>
    <t>"případná sanace aktivní zóny násypem tl. cca 300 mm"</t>
  </si>
  <si>
    <t>4008*0,3</t>
  </si>
  <si>
    <t>13</t>
  </si>
  <si>
    <t>131251104</t>
  </si>
  <si>
    <t>Hloubení jam nezapažených v hornině třídy těžitelnosti I skupiny 3 objem do 500 m3 strojně</t>
  </si>
  <si>
    <t>435778133</t>
  </si>
  <si>
    <t>Hloubení nezapažených jam a zářezů strojně s urovnáním dna do předepsaného profilu a spádu v hornině třídy těžitelnosti I skupiny 3 přes 100 do 500 m3</t>
  </si>
  <si>
    <t>"výkop pro kořenové mosty"</t>
  </si>
  <si>
    <t>84*0,5*2,5</t>
  </si>
  <si>
    <t>11*0,5*2,5</t>
  </si>
  <si>
    <t>8*0,5*2,5</t>
  </si>
  <si>
    <t>5*0,3</t>
  </si>
  <si>
    <t>"nová uliční vpusť"</t>
  </si>
  <si>
    <t>14</t>
  </si>
  <si>
    <t>132251101</t>
  </si>
  <si>
    <t>Hloubení rýh nezapažených š do 800 mm v hornině třídy těžitelnosti I skupiny 3 objem do 20 m3 strojně</t>
  </si>
  <si>
    <t>-1238159038</t>
  </si>
  <si>
    <t>Hloubení nezapažených rýh šířky do 800 mm strojně s urovnáním dna do předepsaného profilu a spádu v hornině třídy těžitelnosti I skupiny 3 do 20 m3</t>
  </si>
  <si>
    <t>"drenáž - ze situace"</t>
  </si>
  <si>
    <t>42*0,4*0,5</t>
  </si>
  <si>
    <t>162651112-1</t>
  </si>
  <si>
    <t>Vodorovné přemístění výkopku/sypaniny z horniny třídy těžitelnosti I, skupiny 1 až 3 na meziskládku nebo z meziskládky dle dodavatele stavby včetně uložení</t>
  </si>
  <si>
    <t>1940899401</t>
  </si>
  <si>
    <t>Vodorovné přemístění výkopku nebo sypaniny po suchu na obvyklém dopravním prostředku, bez naložení výkopku, z horniny třídy těžitelnosti I skupiny 1 až 3 na meziskládku nebo z meziskládky dle dodavatele stavby včetně uložení</t>
  </si>
  <si>
    <t>"na meziskládku a z meziskládky"</t>
  </si>
  <si>
    <t>1,5*2</t>
  </si>
  <si>
    <t>16</t>
  </si>
  <si>
    <t>162751117-1</t>
  </si>
  <si>
    <t>Vodorovné přemístění výkopku/sypaniny z horniny třídy těžitelnosti I, skupiny 1 až 3 na recyklační středisko nebo skládku dle dodavatele stavby včetně uložení</t>
  </si>
  <si>
    <t>-1869605639</t>
  </si>
  <si>
    <t>Vodorovné přemístění výkopku nebo sypaniny po suchu na obvyklém dopravním prostředku, bez naložení výkopku, z horniny třídy těžitelnosti I skupiny 1 až 3 na recyklační středisko nebo skládku dle dodavatele stavby včetně uložení</t>
  </si>
  <si>
    <t>17</t>
  </si>
  <si>
    <t>167151101</t>
  </si>
  <si>
    <t>Nakládání výkopku z hornin třídy těžitelnosti I skupiny 1 až 3 do 100 m3</t>
  </si>
  <si>
    <t>-13753874</t>
  </si>
  <si>
    <t>Nakládání, skládání a překládání neulehlého výkopku nebo sypaniny strojně nakládání, množství do 100 m3, z horniny třídy těžitelnosti I, skupiny 1 až 3</t>
  </si>
  <si>
    <t>1,5</t>
  </si>
  <si>
    <t>18</t>
  </si>
  <si>
    <t>171151103</t>
  </si>
  <si>
    <t>Uložení sypaniny z hornin soudržných do násypů zhutněných strojně</t>
  </si>
  <si>
    <t>58964085</t>
  </si>
  <si>
    <t>Uložení sypanin do násypů strojně s rozprostřením sypaniny ve vrstvách a s hrubým urovnáním zhutněných z hornin soudržných jakékoliv třídy těžitelnosti</t>
  </si>
  <si>
    <t>"násyp zhutněný násypový materiál u obrub"</t>
  </si>
  <si>
    <t>0,1*(230+130+19+5)</t>
  </si>
  <si>
    <t>19</t>
  </si>
  <si>
    <t>M</t>
  </si>
  <si>
    <t>10364100-1</t>
  </si>
  <si>
    <t>zemina nenamrzavá vhodná pro zásypy a násypy silnic a dálnic</t>
  </si>
  <si>
    <t>t</t>
  </si>
  <si>
    <t>1074187423</t>
  </si>
  <si>
    <t>38,4*1,8 'Přepočtené koeficientem množství</t>
  </si>
  <si>
    <t>20</t>
  </si>
  <si>
    <t>171152111</t>
  </si>
  <si>
    <t>Uložení sypaniny z hornin nesoudržných a sypkých do násypů zhutněných v aktivní zóně silnic a dálnic</t>
  </si>
  <si>
    <t>-482441804</t>
  </si>
  <si>
    <t>Uložení sypaniny do zhutněných násypů pro silnice, dálnice a letiště s rozprostřením sypaniny ve vrstvách, s hrubým urovnáním a uzavřením povrchu násypu z hornin nesoudržných sypkých v aktivní zóně</t>
  </si>
  <si>
    <t>58344155-1</t>
  </si>
  <si>
    <t>materiál vhodný do aktivní zóny a do násypů, přesná receptura bude konzultována s odpovědným geologem stavby</t>
  </si>
  <si>
    <t>-916522605</t>
  </si>
  <si>
    <t>1202,4*2 'Přepočtené koeficientem množství</t>
  </si>
  <si>
    <t>22</t>
  </si>
  <si>
    <t>171152501</t>
  </si>
  <si>
    <t>Zhutnění podloží z hornin soudržných nebo nesoudržných pod násypy</t>
  </si>
  <si>
    <t>321677441</t>
  </si>
  <si>
    <t>Zhutnění podloží pod násypy z rostlé horniny třídy těžitelnosti I a II, skupiny 1 až 4 z hornin soudružných a nesoudržných</t>
  </si>
  <si>
    <t>4008</t>
  </si>
  <si>
    <t>23</t>
  </si>
  <si>
    <t>171201231</t>
  </si>
  <si>
    <t>Poplatek za uložení zeminy a kamení na recyklační skládce (skládkovné) kód odpadu 17 05 04</t>
  </si>
  <si>
    <t>1586012002</t>
  </si>
  <si>
    <t>Poplatek za uložení stavebního odpadu na recyklační skládce (skládkovné) zeminy a kamení zatříděného do Katalogu odpadů pod kódem 17 05 04</t>
  </si>
  <si>
    <t>1446,05*2 'Přepočtené koeficientem množství</t>
  </si>
  <si>
    <t>24</t>
  </si>
  <si>
    <t>171251201</t>
  </si>
  <si>
    <t>Uložení sypaniny na skládky nebo meziskládky</t>
  </si>
  <si>
    <t>-1995189330</t>
  </si>
  <si>
    <t>Uložení sypaniny na skládky nebo meziskládky bez hutnění s upravením uložené sypaniny do předepsaného tvaru</t>
  </si>
  <si>
    <t xml:space="preserve">"uložení na meziskládku </t>
  </si>
  <si>
    <t>25</t>
  </si>
  <si>
    <t>174151101</t>
  </si>
  <si>
    <t>Zásyp jam, šachet rýh nebo kolem objektů sypaninou se zhutněním</t>
  </si>
  <si>
    <t>-876859829</t>
  </si>
  <si>
    <t>Zásyp sypaninou z jakékoliv horniny strojně s uložením výkopku ve vrstvách se zhutněním jam, šachet, rýh nebo kolem objektů v těchto vykopávkách</t>
  </si>
  <si>
    <t>26</t>
  </si>
  <si>
    <t>181951112</t>
  </si>
  <si>
    <t>Úprava pláně v hornině třídy těžitelnosti I, skupiny 1 až 3 se zhutněním strojně</t>
  </si>
  <si>
    <t>-485154715</t>
  </si>
  <si>
    <t>Úprava pláně vyrovnáním výškových rozdílů strojně v hornině třídy těžitelnosti I, skupiny 1 až 3 se zhutněním</t>
  </si>
  <si>
    <t>P</t>
  </si>
  <si>
    <t>Poznámka k položce:
"Úprava pláně zhutněním Edef,2 =  45 MPa"</t>
  </si>
  <si>
    <t>"vozovka s živičným krytem (D1-N-1,TDZ IV) "</t>
  </si>
  <si>
    <t>116</t>
  </si>
  <si>
    <t>"Pojížděné plochy v náměstí a zvýšená plocha ul.Za Poštou s krytem kamenným skladebnou dlažbou (spáry do malty MVC 10)"</t>
  </si>
  <si>
    <t>"a konstrukcí ve složení (D1-D-3, TDZ VI)"</t>
  </si>
  <si>
    <t>1870</t>
  </si>
  <si>
    <t>"pojížděné chodníky podél ul. Pražská s krytem kamenným skladebnou dlažbou  (spáry do malty MVC 10) a konstrukcí ve složení (D2-D-1, TDZ VI)"</t>
  </si>
  <si>
    <t>355</t>
  </si>
  <si>
    <t>27</t>
  </si>
  <si>
    <t>1275682871</t>
  </si>
  <si>
    <t>Poznámka k položce:
Úprava zemní pláně se zhutněním Edef,2 = 30MPa</t>
  </si>
  <si>
    <t>"dlážděné chodníky podél ul. Pražská a Za Poštou s krytem kamenným skladebnou dlažbou a konstrucí ve složení (D2-D-1, TDZ CH"</t>
  </si>
  <si>
    <t>745</t>
  </si>
  <si>
    <t>"Dílčí plochy v náměstí (okolí pomníku před poštou)  s krytem dlážděným betonovou dlažbou  (spáry do malty MVC 10)"</t>
  </si>
  <si>
    <t>620</t>
  </si>
  <si>
    <t>"Plocha severně od kašny je navržena s krytem z rozvolněné kamenné dlažby 10x10 s širokými spárami 3-4cm"</t>
  </si>
  <si>
    <t>"(vyplněné substrátem a s vloženými stávajícími obrubami typu OP (38ks) a konstrukcí ve složení (D1-D-3, TDZ VI)"</t>
  </si>
  <si>
    <t>94</t>
  </si>
  <si>
    <t>"Dlážděné, nepojížděné chodníky podél ul. Za Poštou (podél č.p. 454) s krytem kamenným skladebnou dlažbou  (spáry do malty MVC 10)"</t>
  </si>
  <si>
    <t>"a konstrukcí ve složení (D2-D-1, TDZ CH)"</t>
  </si>
  <si>
    <t>43</t>
  </si>
  <si>
    <t>"3 řady kostek z každé strany žlabu ž2"</t>
  </si>
  <si>
    <t>32</t>
  </si>
  <si>
    <t>"Chodník v ul. Fričova s krytem živičným a konstrukcí ve složení (D2-N-3,TDZ CH, upravená)"</t>
  </si>
  <si>
    <t>53</t>
  </si>
  <si>
    <t xml:space="preserve">"signální a varovný pás z kamene" </t>
  </si>
  <si>
    <t>60</t>
  </si>
  <si>
    <t>"umělá vodící linie - podélné drážky z kamene"</t>
  </si>
  <si>
    <t>Zakládání</t>
  </si>
  <si>
    <t>28</t>
  </si>
  <si>
    <t>211531111-1</t>
  </si>
  <si>
    <t>Výplň odvodňovacích žeber nebo trativodů kamenivem hrubým drceným frakce 16 až 32 mm</t>
  </si>
  <si>
    <t>-78411568</t>
  </si>
  <si>
    <t>Výplň kamenivem do rýh odvodňovacích žeber nebo trativodů  bez zhutnění, s úpravou povrchu výplně kamenivem hrubým drceným frakce 16 až 32 mm</t>
  </si>
  <si>
    <t>"Drcené kamenivo frakce 16-32 mm (0,4mx0,4mx1bm=0,16m3/bm)"</t>
  </si>
  <si>
    <t>42*0,16</t>
  </si>
  <si>
    <t>29</t>
  </si>
  <si>
    <t>211971121</t>
  </si>
  <si>
    <t>Zřízení opláštění žeber nebo trativodů geotextilií v rýze nebo zářezu sklonu přes 1:2 š do 2,5 m</t>
  </si>
  <si>
    <t>943424064</t>
  </si>
  <si>
    <t>Zřízení opláštění výplně z geotextilie odvodňovacích žeber nebo trativodů  v rýze nebo zářezu se stěnami svislými nebo šikmými o sklonu přes 1:2 při rozvinuté šířce opláštění do 2,5 m</t>
  </si>
  <si>
    <t>"Filtrační separační geotextilie tkaná odolnost proti protržení (CBR) = min 2kN, propust. vody kolmo k rovině výr. = min 10 l/m2*s (5x0,4mx1m=2m2/bm)"</t>
  </si>
  <si>
    <t>42*2</t>
  </si>
  <si>
    <t>30</t>
  </si>
  <si>
    <t>69311006</t>
  </si>
  <si>
    <t>geotextilie tkaná separační, filtrační, výztužná PP pevnost v tahu 15kN/m</t>
  </si>
  <si>
    <t>-1189894685</t>
  </si>
  <si>
    <t>84*1,15 'Přepočtené koeficientem množství</t>
  </si>
  <si>
    <t>31</t>
  </si>
  <si>
    <t>212532111</t>
  </si>
  <si>
    <t>Lože pro trativody z kameniva hrubého drceného</t>
  </si>
  <si>
    <t>875309079</t>
  </si>
  <si>
    <t>"Drcené kamenivo frakce 16-32 mm (0,4mx0,1mx1bm=0,04m3/bm)"</t>
  </si>
  <si>
    <t>42*0,04</t>
  </si>
  <si>
    <t>212755214</t>
  </si>
  <si>
    <t>Trativody z drenážních trubek plastových flexibilních D 100 mm bez lože</t>
  </si>
  <si>
    <t>1640212755</t>
  </si>
  <si>
    <t>Trativody bez lože z drenážních trubek plastových flexibilních D 100 mm</t>
  </si>
  <si>
    <t>"Drenážní trubka PE  částečně perforovaná, perforace 220°, DN 100"</t>
  </si>
  <si>
    <t>42</t>
  </si>
  <si>
    <t>Komunikace pozemní</t>
  </si>
  <si>
    <t>33</t>
  </si>
  <si>
    <t>564851111</t>
  </si>
  <si>
    <t>Podklad ze štěrkodrtě ŠD tl 150 mm</t>
  </si>
  <si>
    <t>-1259892067</t>
  </si>
  <si>
    <t>Podklad ze štěrkodrti ŠD  s rozprostřením a zhutněním, po zhutnění tl. 150 mm</t>
  </si>
  <si>
    <t>"ŠDA tl. 150 mm"</t>
  </si>
  <si>
    <t>34</t>
  </si>
  <si>
    <t>564861111</t>
  </si>
  <si>
    <t>Podklad ze štěrkodrtě ŠD tl 200 mm</t>
  </si>
  <si>
    <t>494273252</t>
  </si>
  <si>
    <t>Podklad ze štěrkodrti ŠD  s rozprostřením a zhutněním, po zhutnění tl. 200 mm</t>
  </si>
  <si>
    <t>"ŠDA tl. 200 mm"</t>
  </si>
  <si>
    <t>35</t>
  </si>
  <si>
    <t>564911411</t>
  </si>
  <si>
    <t>Podklad z asfaltového recyklátu tl 50 mm</t>
  </si>
  <si>
    <t>-1669821473</t>
  </si>
  <si>
    <t>Podklad nebo podsyp z asfaltového recyklátu  s rozprostřením a zhutněním, po zhutnění tl. 50 mm</t>
  </si>
  <si>
    <t>36</t>
  </si>
  <si>
    <t>564952111</t>
  </si>
  <si>
    <t>Podklad z mechanicky zpevněného kameniva MZK tl 150 mm</t>
  </si>
  <si>
    <t>591613418</t>
  </si>
  <si>
    <t>Podklad z mechanicky zpevněného kameniva MZK (minerální beton)  s rozprostřením a s hutněním, po zhutnění tl. 150 mm</t>
  </si>
  <si>
    <t>37</t>
  </si>
  <si>
    <t>565165121</t>
  </si>
  <si>
    <t>Asfaltový beton vrstva podkladní ACP 16+ (obalované kamenivo OKS) tl 80 mm š přes 3 m</t>
  </si>
  <si>
    <t>2031307613</t>
  </si>
  <si>
    <t>Asfaltový beton vrstva podkladní ACP 16+ (obalované kamenivo střednězrnné - OKS)  s rozprostřením a zhutněním v pruhu šířky přes 3 m, po zhutnění tl. 80 mm</t>
  </si>
  <si>
    <t>571901111</t>
  </si>
  <si>
    <t>Posyp krytu kamenivem drceným nebo těženým do 5 kg/m2</t>
  </si>
  <si>
    <t>1667193112</t>
  </si>
  <si>
    <t>Posyp podkladu nebo krytu s rozprostřením a zhutněním kamenivem  drceným nebo těženým, v množství do 5 kg/m2</t>
  </si>
  <si>
    <t>"PS, E  0,20 kg/m2"</t>
  </si>
  <si>
    <t>116*2</t>
  </si>
  <si>
    <t>"PS, E  0,40 kg/m2"</t>
  </si>
  <si>
    <t>39</t>
  </si>
  <si>
    <t>58341364</t>
  </si>
  <si>
    <t>kamenivo drcené drobné frakce 2/4</t>
  </si>
  <si>
    <t>1709563591</t>
  </si>
  <si>
    <t>116*2*3/1000</t>
  </si>
  <si>
    <t>53*3/1000</t>
  </si>
  <si>
    <t>40</t>
  </si>
  <si>
    <t>571908112-1</t>
  </si>
  <si>
    <t>Kryt vymývaným dekoračním kamenivem (kačírkem) tl 250 mm</t>
  </si>
  <si>
    <t>1226875064</t>
  </si>
  <si>
    <t>Kryt vymývaným dekoračním kamenivem (kačírkem)  tl. 250 mm</t>
  </si>
  <si>
    <t>"kačírek - prané říční kamenivo frakce 16-22mm v tl. 250 mm"</t>
  </si>
  <si>
    <t>41</t>
  </si>
  <si>
    <t>573191111</t>
  </si>
  <si>
    <t>Postřik infiltrační kationaktivní emulzí v množství 1 kg/m2</t>
  </si>
  <si>
    <t>1275180138</t>
  </si>
  <si>
    <t>Postřik infiltrační kationaktivní emulzí v množství 1,00 kg/m2</t>
  </si>
  <si>
    <t>573231106-1</t>
  </si>
  <si>
    <t>Postřik živičný spojovací ze silniční emulze v množství 0,20 kg/m2</t>
  </si>
  <si>
    <t>-1192348450</t>
  </si>
  <si>
    <t>Postřik spojovací PS bez posypu kamenivem ze silniční emulze, v množství 0,20 kg/m2</t>
  </si>
  <si>
    <t>573231107</t>
  </si>
  <si>
    <t>Postřik živičný spojovací ze silniční emulze v množství 0,40 kg/m2</t>
  </si>
  <si>
    <t>920465599</t>
  </si>
  <si>
    <t>Postřik spojovací PS bez posypu kamenivem ze silniční emulze, v množství 0,40 kg/m2</t>
  </si>
  <si>
    <t>44</t>
  </si>
  <si>
    <t>577134121</t>
  </si>
  <si>
    <t xml:space="preserve">Asfaltový beton vrstva obrusná ACO 11+ (ABS) tř. I tl 40 mm š přes 3 m z nemodifikovaného asfaltu </t>
  </si>
  <si>
    <t>1550412285</t>
  </si>
  <si>
    <t>Asfaltový beton vrstva obrusná ACO 11+ (ABS)  s rozprostřením a se zhutněním z nemodifikovaného asfaltu v pruhu šířky přes 3 m tř. I, po zhutnění tl. 40 mm</t>
  </si>
  <si>
    <t>45</t>
  </si>
  <si>
    <t>577134121-1</t>
  </si>
  <si>
    <t>Přísada aramidových (kevlarových) a polyefinových vláken</t>
  </si>
  <si>
    <t>191753595</t>
  </si>
  <si>
    <t>46</t>
  </si>
  <si>
    <t>578142115-1</t>
  </si>
  <si>
    <t>Litý asfalt MA V tl 50 mm š do 3 m z nemodifikovaného asfaltu</t>
  </si>
  <si>
    <t>-1783199890</t>
  </si>
  <si>
    <t>Litý asfalt MA V s rozprostřením  z nemodifikovaného asfaltu v pruhu šířky do 3 m tl. 50 mm</t>
  </si>
  <si>
    <t>47</t>
  </si>
  <si>
    <t>591211111</t>
  </si>
  <si>
    <t>Kladení dlažby z kostek drobných z kamene do lože z kameniva těženého tl 50 mm</t>
  </si>
  <si>
    <t>1153356060</t>
  </si>
  <si>
    <t>Kladení dlažby z kostek  s provedením lože do tl. 50 mm, s vyplněním spár, s dvojím beraněním a se smetením přebytečného materiálu na krajnici drobných z kamene, do lože z kameniva těženého</t>
  </si>
  <si>
    <t>Poznámka k položce:
lože z drtě 4/8 L 40 mm</t>
  </si>
  <si>
    <t>48</t>
  </si>
  <si>
    <t>591241111</t>
  </si>
  <si>
    <t>Kladení dlažby z kostek drobných z kamene na MC tl 50 mm</t>
  </si>
  <si>
    <t>-1188593834</t>
  </si>
  <si>
    <t>Kladení dlažby z kostek  s provedením lože do tl. 50 mm, s vyplněním spár, s dvojím beraněním a se smetením přebytečného materiálu na krajnici drobných z kamene, do lože z cementové malty</t>
  </si>
  <si>
    <t>Poznámka k položce:
lože do malty MVC 10 L 40 mm
(u 3 řady kostek 80 mm z každé strany žlabu Ž2 - lože do malty MVC 10 L30 mm)</t>
  </si>
  <si>
    <t>"3 řady kostek z každé strany žlabu ž2, lože do malty MVC 10 L 30 mm"</t>
  </si>
  <si>
    <t>49</t>
  </si>
  <si>
    <t>58381007-2</t>
  </si>
  <si>
    <t>kostka dlažební žula drobná 100 mm žlutá, šedá</t>
  </si>
  <si>
    <t>1434453323</t>
  </si>
  <si>
    <t xml:space="preserve">Poznámka k položce:
Dlažba žulová kostka 10x10x10 cm štípaná, objemová hmotnost materiálu
min. 2600 kg/m3. Pojezdová, Způsob kladení řádkový - viz. výkres D.2.6. Odsouhlasí architekt.
Barva: Žlutá 80 %, šedá 20 %, odsouhlasí architekt podle vzorku.
Respektovat spárořez viz. výkres D.2.6!
</t>
  </si>
  <si>
    <t>1870*1,01</t>
  </si>
  <si>
    <t>43*1,03</t>
  </si>
  <si>
    <t>94*1,03</t>
  </si>
  <si>
    <t>50</t>
  </si>
  <si>
    <t>58381007-1</t>
  </si>
  <si>
    <t>kostka dlažební žula drobná 80 mm</t>
  </si>
  <si>
    <t>2118140641</t>
  </si>
  <si>
    <t>32*1,03</t>
  </si>
  <si>
    <t>51</t>
  </si>
  <si>
    <t>591412111</t>
  </si>
  <si>
    <t>Kladení dlažby z mozaiky dvou a vícebarevné komunikací pro pěší lože z kameniva</t>
  </si>
  <si>
    <t>-90122039</t>
  </si>
  <si>
    <t>Kladení dlažby z mozaiky komunikací pro pěší  s vyplněním spár, s dvojím beraněním a se smetením přebytečného materiálu na vzdálenost do 3 m dvoubarevné a vícebarevné, s ložem tl. do 40 mm z kameniva</t>
  </si>
  <si>
    <t>Poznámka k položce:
lože z drti L 30 mm</t>
  </si>
  <si>
    <t>52</t>
  </si>
  <si>
    <t>591442111</t>
  </si>
  <si>
    <t>Kladení dlažby z mozaiky dvou a vícebarevné komunikací pro pěší lože z MC</t>
  </si>
  <si>
    <t>517708954</t>
  </si>
  <si>
    <t>Kladení dlažby z mozaiky komunikací pro pěší  s vyplněním spár, s dvojím beraněním a se smetením přebytečného materiálu na vzdálenost do 3 m dvoubarevné a vícebarevné, s ložem tl. do 40 mm z cementové malty</t>
  </si>
  <si>
    <t>Poznámka k položce:
lože malta vápenocementová 10 L 40 mm</t>
  </si>
  <si>
    <t>58381005</t>
  </si>
  <si>
    <t>kostka dlažební mozaika žula 50 mm šedá, žlutá</t>
  </si>
  <si>
    <t>-536634407</t>
  </si>
  <si>
    <t xml:space="preserve">Poznámka k položce:
Dlažba žulová kostka 5x5x5 cm štípaná, objemová hmotnost materiálu min. 2600
kg/m3. Způsob kladení řádkový - viz. výkres D.2.6. Odsouhlasí architekt.
Barva: Šedá 50 %, žlutá 50 %, odsouhlasí architekt podle vzorku.
Respektovat spárořez viz. výkres D.2.6!
</t>
  </si>
  <si>
    <t>745*1,02</t>
  </si>
  <si>
    <t>620*1,02</t>
  </si>
  <si>
    <t>54</t>
  </si>
  <si>
    <t>2034667978</t>
  </si>
  <si>
    <t>"vodorovné dopravní značení"</t>
  </si>
  <si>
    <t>"bílá mramorová dlažba 100x100 mm"</t>
  </si>
  <si>
    <t>"invalidní stání V10b a přechody pro chodce V7"</t>
  </si>
  <si>
    <t>55</t>
  </si>
  <si>
    <t>58381006-3</t>
  </si>
  <si>
    <t>kostka dlažební mozaika mramor 100x100 mm t. 100 mm štípaná</t>
  </si>
  <si>
    <t>505036795</t>
  </si>
  <si>
    <t>Poznámka k položce:
Dlažba mramorová kostka 10x10x10 cm štípaná, objemová hmotnost materiálu
2600 kg/m3. Způsob kladení navazuje na kladení dlažby komunikace - viz. výkres D.2.6.
Bude odsouhlaseno architektem.
Barva: Přírodní bílá, odsouhlasí architekt podle vzorku
Respektovat spárořez viz. výkres D.2.6!</t>
  </si>
  <si>
    <t>27*1,02 'Přepočtené koeficientem množství</t>
  </si>
  <si>
    <t>56</t>
  </si>
  <si>
    <t>596841120</t>
  </si>
  <si>
    <t>Kladení betonové dlažby komunikací pro pěší do lože z cement malty velikosti do 0,09 m2 pl do 50 m2</t>
  </si>
  <si>
    <t>117157636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</si>
  <si>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</si>
  <si>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Poznámka k položce:
lože malta vápenocementová 30 mm</t>
  </si>
  <si>
    <t>"chodník signální a varovný pás 60 mm"</t>
  </si>
  <si>
    <t>57</t>
  </si>
  <si>
    <t>592482100-2.1</t>
  </si>
  <si>
    <t>dlažba žulová - reliéfní pro vyznačení signálních, varovných a hmatových pásů pro osoby se sníženou schopností orientace, reliéfní výstupky, o rozměrech 200x100 mm, tl. 80 mm</t>
  </si>
  <si>
    <t>-766848481</t>
  </si>
  <si>
    <t>Poznámka k položce:
Dlažba kamenná 20x10x8 cm s reliéfními výstupky sloužící jako varovný a signální
prvek pro osoby se sníženou schopností orientace, odolnost vůči mrazu a soli, pojezdová D400
Barva: Přírodní, odsouhlasí architekt podle vzorku
Respektovat spárořez viz. výkres D.2.6!</t>
  </si>
  <si>
    <t>60*1,03</t>
  </si>
  <si>
    <t>58</t>
  </si>
  <si>
    <t>596841220</t>
  </si>
  <si>
    <t>Kladení betonové dlažby komunikací pro pěší do lože z cement malty velikosti přes 0,09 do 0,25 m2 pl do 50 m2</t>
  </si>
  <si>
    <t>-1989734811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</si>
  <si>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do 50 m2</t>
  </si>
  <si>
    <t>"umělá vodící linie - podélné drážky z kamene 60 mm"</t>
  </si>
  <si>
    <t>59</t>
  </si>
  <si>
    <t>583800008-2</t>
  </si>
  <si>
    <t>dlažba žulová - umělá vodící linie pro osoby se sníženou schopností orientace, podélné drážky, o rozměrech 400x400 mm, tl. 80 mm</t>
  </si>
  <si>
    <t>170645861</t>
  </si>
  <si>
    <t>Poznámka k položce:
Dlažba žulová 40x40x8 cm s reliéfními drážkami sloužící jako umělá vodící linie pro
osoby se sníženou schopností orientace, odolnost vůči mrazu a soli, pojezdová D400
Barva: Přírodní šedá (totožný odstín s dlažbou K3), odsouhlasí architekt podle vzorku
Respektovat spárořez viz. výkres D.2.6!</t>
  </si>
  <si>
    <t>11*1,03</t>
  </si>
  <si>
    <t>596841223</t>
  </si>
  <si>
    <t>Kladení betonové dlažby komunikací pro pěší do lože z cement malty velikosti přes 0,09 do 0,25 m2 pl přes 300 m2</t>
  </si>
  <si>
    <t>2006429424</t>
  </si>
  <si>
    <t>Kladení dlažby z betonových nebo kameninových dlaždic komunikací pro pěší s vyplněním spár a se smetením přebytečného materiálu na vzdálenost do 3 m s ložem z cementové malty tl. do 30 mm velikosti dlaždic přes 0,09 m2 do 0,25 m2, pro plochy přes 300 m2</t>
  </si>
  <si>
    <t>Poznámka k položce:
lože do malty MVC 10 L 40 mm</t>
  </si>
  <si>
    <t>61</t>
  </si>
  <si>
    <t>59246018</t>
  </si>
  <si>
    <t>dlažba velkoformátová betonová plochy do 0,5m2 tl 80mm přírodní</t>
  </si>
  <si>
    <t>276351490</t>
  </si>
  <si>
    <t>Poznámka k položce:
Dlažba betonová 37,5x25x8cm, preference bez zkosené hrany (ostrohranná),
bezpečná a protiskluzná, odolnost vůči mrazu a soli, Pojezdová D400 Protiskluznost hodnota R13/hodnota SRT60. Způsob kladení - viz. výkres D.2.6. Odsouhlasí architekt.
Barva: Šedá přírodní, odsouhlasí architekt podle vzorku.
Respektovat spárořez viz. výkres D.2.6!</t>
  </si>
  <si>
    <t>"betonová dlažba 375x250 mm DL 80 mm"</t>
  </si>
  <si>
    <t>620*1,01</t>
  </si>
  <si>
    <t>Trubní vedení</t>
  </si>
  <si>
    <t>62</t>
  </si>
  <si>
    <t>895941111</t>
  </si>
  <si>
    <t>Zřízení vpusti kanalizační uliční z betonových dílců typ UV-50 normální</t>
  </si>
  <si>
    <t>kus</t>
  </si>
  <si>
    <t>2030576487</t>
  </si>
  <si>
    <t>Zřízení vpusti kanalizační  uliční z betonových dílců typ UV-50 normální</t>
  </si>
  <si>
    <t>Poznámka k položce:
Popis a uspořádání vpustí je v přílohách č.1 - Technická zpráva a č.7 Šachty, vpusti.</t>
  </si>
  <si>
    <t xml:space="preserve">"nová uliční vpusť" </t>
  </si>
  <si>
    <t>63</t>
  </si>
  <si>
    <t>59223850-1</t>
  </si>
  <si>
    <t>dno pro uliční vpusť s výtokovým otvorem pro kameninu DN 200 betonové 450x380x50mm</t>
  </si>
  <si>
    <t>266749299</t>
  </si>
  <si>
    <t>64</t>
  </si>
  <si>
    <t>59223857</t>
  </si>
  <si>
    <t>skruž pro uliční vpusť horní betonová 450x295x50mm</t>
  </si>
  <si>
    <t>1850209353</t>
  </si>
  <si>
    <t>65</t>
  </si>
  <si>
    <t>59223862</t>
  </si>
  <si>
    <t>skruž pro uliční vpusť středová betonová 450x295x50mm</t>
  </si>
  <si>
    <t>58404318</t>
  </si>
  <si>
    <t>66</t>
  </si>
  <si>
    <t>59223864</t>
  </si>
  <si>
    <t>prstenec pro uliční vpusť vyrovnávací betonový 390x60x130mm</t>
  </si>
  <si>
    <t>-177740307</t>
  </si>
  <si>
    <t>67</t>
  </si>
  <si>
    <t>BTL.0006305</t>
  </si>
  <si>
    <t>skruž betonová pro uliční vpusťs výtokovým otvorem PVC 450/350/3a, 45x35x5cm</t>
  </si>
  <si>
    <t>-649514763</t>
  </si>
  <si>
    <t>68</t>
  </si>
  <si>
    <t>59223854-2</t>
  </si>
  <si>
    <t>těsnící pryžový kroužek DN200</t>
  </si>
  <si>
    <t>-1819669205</t>
  </si>
  <si>
    <t>69</t>
  </si>
  <si>
    <t>899102211</t>
  </si>
  <si>
    <t>Demontáž poklopů litinových nebo ocelových včetně rámů hmotnosti přes 50 do 100 kg</t>
  </si>
  <si>
    <t>1818421980</t>
  </si>
  <si>
    <t>Demontáž poklopů litinových a ocelových včetně rámů, hmotnosti jednotlivě přes 50 do 100 Kg</t>
  </si>
  <si>
    <t>"rušené poklopy inženýrských sítí"</t>
  </si>
  <si>
    <t>70</t>
  </si>
  <si>
    <t>899204112</t>
  </si>
  <si>
    <t>Osazení mříží litinových včetně rámů a košů na bahno pro třídu zatížení D400, E600</t>
  </si>
  <si>
    <t>-1824221353</t>
  </si>
  <si>
    <t>71</t>
  </si>
  <si>
    <t>55242320</t>
  </si>
  <si>
    <t>uliční mříž s rámem vtoková litinová plochá 500x500mm</t>
  </si>
  <si>
    <t>-264866246</t>
  </si>
  <si>
    <t>72</t>
  </si>
  <si>
    <t>56241516</t>
  </si>
  <si>
    <t>koš kalový dlouhý pro žlaby z PE š 300mm</t>
  </si>
  <si>
    <t>-1466436572</t>
  </si>
  <si>
    <t>73</t>
  </si>
  <si>
    <t>899331111-1</t>
  </si>
  <si>
    <t>Výšková rektifikace znaků IS - poklopy šachet</t>
  </si>
  <si>
    <t>92961475</t>
  </si>
  <si>
    <t>"výšková rektifikace poklopů inženýrských sítí"</t>
  </si>
  <si>
    <t>Ostatní konstrukce a práce, bourání</t>
  </si>
  <si>
    <t>74</t>
  </si>
  <si>
    <t>914111111</t>
  </si>
  <si>
    <t>Montáž svislé dopravní značky do velikosti 1 m2 objímkami na sloupek nebo konzolu</t>
  </si>
  <si>
    <t>59454840</t>
  </si>
  <si>
    <t>Montáž svislé dopravní značky základní  velikosti do 1 m2 objímkami na sloupky nebo konzoly</t>
  </si>
  <si>
    <t>"Svislé dopravní značky, ocelové pozinkované se zpevněným rámečkem po obvodě, v reflexní úpravě velikosti střední "</t>
  </si>
  <si>
    <t>"Svislé dopravní značky - dodatková tabulka, ocelové pozinkované se zpevněným rámečkem po obvodě, v reflexní úpravě "</t>
  </si>
  <si>
    <t>75</t>
  </si>
  <si>
    <t>40445620</t>
  </si>
  <si>
    <t>zákazové, příkazové dopravní značky B1-B34, C1-15 700mm</t>
  </si>
  <si>
    <t>1833517698</t>
  </si>
  <si>
    <t>"B20a"</t>
  </si>
  <si>
    <t>76</t>
  </si>
  <si>
    <t>40445600</t>
  </si>
  <si>
    <t>výstražné dopravní značky A1-A30, A33 700mm</t>
  </si>
  <si>
    <t>720307031</t>
  </si>
  <si>
    <t>"A7b"</t>
  </si>
  <si>
    <t>77</t>
  </si>
  <si>
    <t>40445623</t>
  </si>
  <si>
    <t>informativní značky provozní IP1-IP3, IP4b-IP7, IP10a, b 750x750mm retroreflexní</t>
  </si>
  <si>
    <t>-975257535</t>
  </si>
  <si>
    <t>"IP6"</t>
  </si>
  <si>
    <t>78</t>
  </si>
  <si>
    <t>40445647</t>
  </si>
  <si>
    <t>dodatkové tabulky E1, E2a,b , E6, E9, E10 E12c, E17 500x500mm</t>
  </si>
  <si>
    <t>-682459049</t>
  </si>
  <si>
    <t>"E1"</t>
  </si>
  <si>
    <t>79</t>
  </si>
  <si>
    <t>40445625</t>
  </si>
  <si>
    <t>informativní značky provozní IP8, IP9, IP11-IP13 500x700mm</t>
  </si>
  <si>
    <t>1342468955</t>
  </si>
  <si>
    <t>"IP12"</t>
  </si>
  <si>
    <t>80</t>
  </si>
  <si>
    <t>914111121</t>
  </si>
  <si>
    <t>Montáž svislé dopravní značky do velikosti 2 m2 objímkami na sloupek nebo konzolu</t>
  </si>
  <si>
    <t>1606632034</t>
  </si>
  <si>
    <t>Montáž svislé dopravní značky základní  velikosti do 2 m2 objímkami na sloupky nebo konzoly</t>
  </si>
  <si>
    <t>"Svislé dopravní značky, ocelové pozinkované se zpevněným rámečkem po obvodě, v reflexní úpravě velikosti velkoformátové"</t>
  </si>
  <si>
    <t>81</t>
  </si>
  <si>
    <t>40445627-1</t>
  </si>
  <si>
    <t>IZ6a 1000x1500mm viz detail</t>
  </si>
  <si>
    <t>-1845496796</t>
  </si>
  <si>
    <t>82</t>
  </si>
  <si>
    <t>914511111</t>
  </si>
  <si>
    <t>Montáž sloupku dopravních značek délky do 3,5 m s betonovým základem</t>
  </si>
  <si>
    <t>-505253540</t>
  </si>
  <si>
    <t>Montáž sloupku dopravních značek  délky do 3,5 m do betonového základu</t>
  </si>
  <si>
    <t>"SDZ - nová značka včetně sloupku"</t>
  </si>
  <si>
    <t>"osazení sloupku SDZ (ocelový pozinkovaný dl. 3,5 m průměru 70 mm s tl. Stěny max. 3 mm se základovým blokem z betonu C16/20-XF2)"</t>
  </si>
  <si>
    <t>83</t>
  </si>
  <si>
    <t>40445230</t>
  </si>
  <si>
    <t>sloupek pro dopravní značku Zn D 70mm v 3,5m</t>
  </si>
  <si>
    <t>157276255</t>
  </si>
  <si>
    <t>84</t>
  </si>
  <si>
    <t>40445257</t>
  </si>
  <si>
    <t>svorka upínací na sloupek D 70mm</t>
  </si>
  <si>
    <t>-1145682165</t>
  </si>
  <si>
    <t>85</t>
  </si>
  <si>
    <t>40445254</t>
  </si>
  <si>
    <t>víčko plastové na sloupek D 70mm</t>
  </si>
  <si>
    <t>1856957327</t>
  </si>
  <si>
    <t>86</t>
  </si>
  <si>
    <t>915231112</t>
  </si>
  <si>
    <t>Vodorovné dopravní značení přechody pro chodce, šipky, symboly retroreflexní bílý plast</t>
  </si>
  <si>
    <t>-1735674557</t>
  </si>
  <si>
    <t>Vodorovné dopravní značení stříkaným plastem  přechody pro chodce, šipky, symboly nápisy bílé retroreflexní</t>
  </si>
  <si>
    <t>Poznámka k položce:
včetně posypu balotinou</t>
  </si>
  <si>
    <t>"vodorovné dopravní značení bílé barvy"</t>
  </si>
  <si>
    <t>"symbol invalidy V15 a přerušovaná čára V10d" 5</t>
  </si>
  <si>
    <t>87</t>
  </si>
  <si>
    <t>915621111</t>
  </si>
  <si>
    <t>Předznačení vodorovného plošného značení</t>
  </si>
  <si>
    <t>571895121</t>
  </si>
  <si>
    <t>Předznačení pro vodorovné značení  stříkané barvou nebo prováděné z nátěrových hmot plošné šipky, symboly, nápisy</t>
  </si>
  <si>
    <t>88</t>
  </si>
  <si>
    <t>916231213</t>
  </si>
  <si>
    <t>Osazení chodníkového obrubníku betonového stojatého s boční opěrou do lože z betonu prostého</t>
  </si>
  <si>
    <t>67299582</t>
  </si>
  <si>
    <t>Osazení chodníkového obrubníku betonového se zřízením lože, s vyplněním a zatřením spár cementovou maltou stojatého s boční opěrou z betonu prostého, do lože z betonu prostého</t>
  </si>
  <si>
    <t>"betonový záhonový obrubník 60/200mm do betonového lože s opěrou, osazení a dodávka"</t>
  </si>
  <si>
    <t>89</t>
  </si>
  <si>
    <t>59217008-1</t>
  </si>
  <si>
    <t>obrubník betonový zahradní 1000x60x200mm</t>
  </si>
  <si>
    <t>-2065215017</t>
  </si>
  <si>
    <t>Poznámka k položce:
Obruba zahradní betonová 6x20cm, preference hranatá. Navazuje na stávající
betonovou obrubu, lemující travnatou plochu Barva: Šedá, odsouhlasí architekt podle vzorku.
Respektovat spárořez viz. výkres D.2.6!</t>
  </si>
  <si>
    <t>5*1,02 'Přepočtené koeficientem množství</t>
  </si>
  <si>
    <t>90</t>
  </si>
  <si>
    <t>916241113</t>
  </si>
  <si>
    <t>Osazení obrubníku kamenného ležatého s boční opěrou do lože z betonu prostého</t>
  </si>
  <si>
    <t>2134351595</t>
  </si>
  <si>
    <t>Osazení obrubníku kamenného se zřízením lože, s vyplněním a zatřením spár cementovou maltou ležatého s boční opěrou z betonu prostého, do lože z betonu prostého</t>
  </si>
  <si>
    <t>Poznámka k položce:
betonové lože C16/20 n XF2</t>
  </si>
  <si>
    <t>"kamenný obrubník OP3 250/200mm do betonového lože s opěrou, osazení a dodávka"</t>
  </si>
  <si>
    <t>209</t>
  </si>
  <si>
    <t>"stávající obruby (typu OP) použité ve velkoformát. dlažbě"</t>
  </si>
  <si>
    <t>91</t>
  </si>
  <si>
    <t>58380004</t>
  </si>
  <si>
    <t>obrubník kamenný žulový řezaná 1000x250x200mm</t>
  </si>
  <si>
    <t>-1626617569</t>
  </si>
  <si>
    <t>Poznámka k položce:
Obruba žulová řezaná 25x20cm. Obruba lemuje komunikaci
Barva: Přírodní šedá, odsouhlasí architekt podle vzorku.
Respektovat spárořez viz. výkres D.2.6!</t>
  </si>
  <si>
    <t>209*1,02 'Přepočtené koeficientem množství</t>
  </si>
  <si>
    <t>92</t>
  </si>
  <si>
    <t>916241213</t>
  </si>
  <si>
    <t>Osazení obrubníku kamenného stojatého s boční opěrou do lože z betonu prostého</t>
  </si>
  <si>
    <t>-1436913344</t>
  </si>
  <si>
    <t>Osazení obrubníku kamenného se zřízením lože, s vyplněním a zatřením spár cementovou maltou stojatého s boční opěrou z betonu prostého, do lože z betonu prostého</t>
  </si>
  <si>
    <t>"kamenný obrubník štípaný 150/250mm do betonového lože s opěrou, osazení a dodávka"</t>
  </si>
  <si>
    <t>"kamenný obrubník 100/200mm do betonového lože s opěrou, osazení a dodávka"</t>
  </si>
  <si>
    <t>93</t>
  </si>
  <si>
    <t>58380374-1</t>
  </si>
  <si>
    <t>obrubník kamenný žulový přímý 1000x100x200mm</t>
  </si>
  <si>
    <t>-2135291069</t>
  </si>
  <si>
    <t>Poznámka k položce:
Obruba žulová štípaná 10x20cm vymezuje prostor záhonu 
Obruba je umístěna 10cm nad výdlažbu chodníku.
Barva: Přírodní šedá, odsouhlasí architekt podle vzorku.
Respektovat spárořez viz. výkres D.2.6!</t>
  </si>
  <si>
    <t>19*1,02 'Přepočtené koeficientem množství</t>
  </si>
  <si>
    <t>58380007</t>
  </si>
  <si>
    <t>obrubník kamenný žulový přímý štípaný 1000x150x250mm</t>
  </si>
  <si>
    <t>-1371938261</t>
  </si>
  <si>
    <t>Poznámka k položce:
Obruba žulová štípaná 15x25cm (20cm). Obruba lemuje komunikaci navazuje
tvarem, barevností na stávající kamennou obrubu.
Barva: Přírodní šedá, odsouhlasí architekt podle vzorku.
Respektovat spárořez viz. výkres D.2.6!</t>
  </si>
  <si>
    <t>21*1,02 'Přepočtené koeficientem množství</t>
  </si>
  <si>
    <t>95</t>
  </si>
  <si>
    <t>916271122-1</t>
  </si>
  <si>
    <t>Chodníkový obrubník s pásoviny kotvený trny do podkladu</t>
  </si>
  <si>
    <t>119029236</t>
  </si>
  <si>
    <t>Poznámka k položce:
ocel.pásovina h=100 mm tl.6 mm pozinkovaná + ocelový prut ∅12mm pozinkovaný přivařený k ocel. pásu a kotvený cca po 500mm do rostlého terénu</t>
  </si>
  <si>
    <t>"ocel.pásovina h=100 mm tl.6 mm pozinkovaná + ocelový prut Ř12mm pozinkovaný přivařený k ocel. pásu a kotvený cca po 500mm do rostlého terénu"</t>
  </si>
  <si>
    <t>151</t>
  </si>
  <si>
    <t>96</t>
  </si>
  <si>
    <t>916991121</t>
  </si>
  <si>
    <t>Lože pod obrubníky, krajníky nebo obruby z dlažebních kostek z betonu prostého</t>
  </si>
  <si>
    <t>635372789</t>
  </si>
  <si>
    <t>Lože pod obrubníky, krajníky nebo obruby z dlažebních kostek  z betonu prostého</t>
  </si>
  <si>
    <t>209*(0,35*0,1+0,1*0,1)</t>
  </si>
  <si>
    <t>38*(0,35*0,1+0,1*0,1)</t>
  </si>
  <si>
    <t>5*(0,16*0,1+0,1*0,1)</t>
  </si>
  <si>
    <t>21*(0,25*0,1+0,1*0,1)</t>
  </si>
  <si>
    <t>19*(0,2*0,1+0,1*0,1)</t>
  </si>
  <si>
    <t>97</t>
  </si>
  <si>
    <t>919732211</t>
  </si>
  <si>
    <t>Styčná spára napojení nového živičného povrchu na stávající za tepla š 15 mm hl 25 mm s prořezáním</t>
  </si>
  <si>
    <t>1090180759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</si>
  <si>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</si>
  <si>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Poznámka k položce:
šířka 12 mm (do 15 mm)</t>
  </si>
  <si>
    <t>"napojení na stávající stav"</t>
  </si>
  <si>
    <t>"vyříznutí komůrky v asf. krytu 25x12 mm a zalití komůrky asf. modif. zálivkou typu N2"</t>
  </si>
  <si>
    <t>104</t>
  </si>
  <si>
    <t>98</t>
  </si>
  <si>
    <t>919735113</t>
  </si>
  <si>
    <t>Řezání stávajícího živičného krytu hl přes 100 do 150 mm</t>
  </si>
  <si>
    <t>1399424962</t>
  </si>
  <si>
    <t>Řezání stávajícího živičného krytu nebo podkladu  hloubky přes 100 do 150 mm</t>
  </si>
  <si>
    <t>"řezání živičných krytů vozovek"</t>
  </si>
  <si>
    <t>99</t>
  </si>
  <si>
    <t>935113111-1</t>
  </si>
  <si>
    <t>Osazení odvodňovacího žlabu s krycím roštem  polymerbetonového šířky do 200 mm, osazení do betonové opěry a napojení, včetně osazení systémových tvarovek, doplňků a vpustí</t>
  </si>
  <si>
    <t>-500046224</t>
  </si>
  <si>
    <t>"odvodňovací žlab Ž1 z polymerbetonu, světlá šířka 150 mm, litinová mříž D400"</t>
  </si>
  <si>
    <t>"odvodňovací žlab Ž2 z polymerbetonu  se štěrbinovým nástavcem z nerezu, světlá šířka 150 mm, D 400"</t>
  </si>
  <si>
    <t>62,5</t>
  </si>
  <si>
    <t>"odvodňovací žlab Ž3 z polymerbetonu  se štěrbinovým nástavcem z pozinku, světlá šířka 150 mm, C 250"</t>
  </si>
  <si>
    <t>17,5</t>
  </si>
  <si>
    <t>"odvodňovací žlab Ž4 z polymerbetonu  se štěrbinovým nástavcem z pozinku, světlá šířka 150 mm, C 250"</t>
  </si>
  <si>
    <t>100</t>
  </si>
  <si>
    <t>Ž1-930-1</t>
  </si>
  <si>
    <t>vodotěsný systémový žlab šířky 150 mm z polymerickho betonu s integrovaným EPDM vnitřním těsněním průřez tvaru V, ochranná hrana z litiny, bez spádu dna -  délka 1000 mm</t>
  </si>
  <si>
    <t>-596026239</t>
  </si>
  <si>
    <t>101</t>
  </si>
  <si>
    <t>Ž1-932-1</t>
  </si>
  <si>
    <t>vodotěsný systémový žlab šířky 150 mm z polymerickho betonu s integrovaným EPDM vnitřním těsněním průřez tvaru V, ochranná hrana z litiny, bez spádu dna -  délka 500 mm,  předtvarování pro otok DN 160í</t>
  </si>
  <si>
    <t>-1694538056</t>
  </si>
  <si>
    <t>102</t>
  </si>
  <si>
    <t>Ž1-991-1</t>
  </si>
  <si>
    <t>vodotěsný systémová vpusť pro žlab šířky 150 mm z polymerickho betonu s integrovaným EPDM vnitřním těsněním průřez tvaru V, ochranná hrana z litiny, těsný odtok DN 160 mm -  délka 500 mm</t>
  </si>
  <si>
    <t>1725150710</t>
  </si>
  <si>
    <t>103</t>
  </si>
  <si>
    <t>Ž1-985-1</t>
  </si>
  <si>
    <t>kombi stěna pro začátek/konec pro vodotěsný systémový žlab šířky 150 mm z polymerickho betonu s integrovaným EPDM vnitřním těsněním průřez tvaru V, ochranná hrana z litiny</t>
  </si>
  <si>
    <t>901176315</t>
  </si>
  <si>
    <t>Ž1-071-1</t>
  </si>
  <si>
    <t>můst. rošt z litiny pro vodotěsný systémový žlab šířky 150 mm z polymerickho betonu s integrovaným EPDM vnitřním těsněním průřez tvaru V, ochranná hrana z litiny délka 500 mm</t>
  </si>
  <si>
    <t>2132689625</t>
  </si>
  <si>
    <t>105</t>
  </si>
  <si>
    <t>Ž2-730-1</t>
  </si>
  <si>
    <t>vodotěsný systémový žlab šířky 150 mm z polymerickho betonu s integrovaným EPDM vnitřním těsněním průřez tvaru V, ochranná hrana pozinkovaná, bez spádu dna -  délka 1000 mm</t>
  </si>
  <si>
    <t>1805667022</t>
  </si>
  <si>
    <t>106</t>
  </si>
  <si>
    <t>Ž2-732-1</t>
  </si>
  <si>
    <t>vodotěsný systémový žlab šířky 150 mm z polymerickho betonu s integrovaným EPDM vnitřním těsněním průřez tvaru V, ochranná hrana pozinkovaná, bez spádu dna -  délka 500 mm, předtvarování pro otok DN 160</t>
  </si>
  <si>
    <t>1499606866</t>
  </si>
  <si>
    <t>107</t>
  </si>
  <si>
    <t>Ž2-791-1</t>
  </si>
  <si>
    <t>vodotěsná systémová vpusť pro žlab šířky 150 mm z polymerickho betonu s integrovaným EPDM vnitřním těsněním průřez tvaru V, ochranná hrana pozinkovaná, těsný odtok DN 160 mm -  délka 500 mm</t>
  </si>
  <si>
    <t>1028074127</t>
  </si>
  <si>
    <t>108</t>
  </si>
  <si>
    <t>Ž2-785-1</t>
  </si>
  <si>
    <t>kombi stěna pro začátek/konec pro vodotěsný systémový žlab šířky 150 mm z polymerickho betonu s integrovaným EPDM vnitřním těsněním průřez tvaru V, ochranná hrana pozinkovaná</t>
  </si>
  <si>
    <t>-1796323030</t>
  </si>
  <si>
    <t>109</t>
  </si>
  <si>
    <t>Ž2-024-1</t>
  </si>
  <si>
    <t>rošt se štěrbinovým vtokem  pro vodotěsný systémový žlab šířky 150 mm z polymerickho betonu s integrovaným EPDM vnitřním těsněním průřez tvaru V, ochranná hrana pozinkovaná délka 1000 mm, zátěžová třída D400</t>
  </si>
  <si>
    <t>206126283</t>
  </si>
  <si>
    <t>110</t>
  </si>
  <si>
    <t>Ž2-025-1</t>
  </si>
  <si>
    <t>rošt se štěrbinovým vtokem  pro vodotěsný systémový žlab šířky 150 mm z polymerickho betonu s integrovaným EPDM vnitřním těsněním průřez tvaru V, ochranná hrana pozinkovaná délka 500 mm, zátěžová třída D400</t>
  </si>
  <si>
    <t>712674618</t>
  </si>
  <si>
    <t>111</t>
  </si>
  <si>
    <t>Ž2-026-1</t>
  </si>
  <si>
    <t>rev. díl pro rošt se štěrbinovým vtokem  pro vodotěsný systémový žlab šířky 150 mm z polymerickho betonu s integrovaným EPDM vnitřním těsněním průřez tvaru V, ochranná hrana pozinkovaná, zátěžová třída D400</t>
  </si>
  <si>
    <t>175415043</t>
  </si>
  <si>
    <t>112</t>
  </si>
  <si>
    <t>Ž3-730-1</t>
  </si>
  <si>
    <t>-2010974136</t>
  </si>
  <si>
    <t>113</t>
  </si>
  <si>
    <t>Ž3-785-1</t>
  </si>
  <si>
    <t>-39471543</t>
  </si>
  <si>
    <t>114</t>
  </si>
  <si>
    <t>Ž3-786-1</t>
  </si>
  <si>
    <t>čelní stěna těsný odtok DN 160 pro vodotěsný systémový žlab šířky 150 mm z polymerickho betonu s integrovaným EPDM vnitřním těsněním průřez tvaru V, ochranná hrana pozinkovaná</t>
  </si>
  <si>
    <t>326564205</t>
  </si>
  <si>
    <t>115</t>
  </si>
  <si>
    <t>Ž3-128-1</t>
  </si>
  <si>
    <t>rošt se štěrbinovým vtokem  pro vodotěsný systémový žlab šířky 150 mm z polymerickho betonu s integrovaným EPDM vnitřním těsněním průřez tvaru V, ochranná hrana pozinkovaná délka 1000 mm, zátěžová třída C250</t>
  </si>
  <si>
    <t>1385917602</t>
  </si>
  <si>
    <t>Ž3-130-1</t>
  </si>
  <si>
    <t>-298371539</t>
  </si>
  <si>
    <t>117</t>
  </si>
  <si>
    <t>Ž4-730-1</t>
  </si>
  <si>
    <t>-67416024</t>
  </si>
  <si>
    <t>118</t>
  </si>
  <si>
    <t>Ž4-732-1</t>
  </si>
  <si>
    <t>-1635334373</t>
  </si>
  <si>
    <t>119</t>
  </si>
  <si>
    <t>Ž4-791-1</t>
  </si>
  <si>
    <t>982997366</t>
  </si>
  <si>
    <t>120</t>
  </si>
  <si>
    <t>Ž4-785-1</t>
  </si>
  <si>
    <t>1410504960</t>
  </si>
  <si>
    <t>121</t>
  </si>
  <si>
    <t>Ž4-128-1</t>
  </si>
  <si>
    <t>617604781</t>
  </si>
  <si>
    <t>122</t>
  </si>
  <si>
    <t>Ž4-129-1</t>
  </si>
  <si>
    <t>rošt se štěrbinovým vtokem  pro vodotěsný systémový žlab šířky 150 mm z polymerickho betonu s integrovaným EPDM vnitřním těsněním průřez tvaru V, ochranná hrana pozinkovaná délka 500 mm, zátěžová třída C250</t>
  </si>
  <si>
    <t>1084974930</t>
  </si>
  <si>
    <t>123</t>
  </si>
  <si>
    <t>Ž4-130-1</t>
  </si>
  <si>
    <t>526147088</t>
  </si>
  <si>
    <t>124</t>
  </si>
  <si>
    <t>966006132</t>
  </si>
  <si>
    <t>Odstranění značek dopravních nebo orientačních se sloupky s betonovými patkami</t>
  </si>
  <si>
    <t>-950125711</t>
  </si>
  <si>
    <t>Odstranění dopravních nebo orientačních značek se sloupkem  s uložením hmot na vzdálenost do 20 m nebo s naložením na dopravní prostředek, se zásypem jam a jeho zhutněním s betonovou patkou</t>
  </si>
  <si>
    <t>"SDZ - odstranění sloupku"</t>
  </si>
  <si>
    <t>125</t>
  </si>
  <si>
    <t>966006211</t>
  </si>
  <si>
    <t>Odstranění svislých dopravních značek ze sloupů, sloupků nebo konzol</t>
  </si>
  <si>
    <t>1343425925</t>
  </si>
  <si>
    <t>Odstranění (demontáž) svislých dopravních značek  s odklizením materiálu na skládku na vzdálenost do 20 m nebo s naložením na dopravní prostředek ze sloupů, sloupků nebo konzol</t>
  </si>
  <si>
    <t>"SDZ - odstranění značky"</t>
  </si>
  <si>
    <t>126</t>
  </si>
  <si>
    <t>966071710-1</t>
  </si>
  <si>
    <t>Demolice informační tabule</t>
  </si>
  <si>
    <t>681265756</t>
  </si>
  <si>
    <t>"demolice informační tabule"</t>
  </si>
  <si>
    <t>127</t>
  </si>
  <si>
    <t>966071710-2</t>
  </si>
  <si>
    <t>Demolice reklamního panelu</t>
  </si>
  <si>
    <t>677718933</t>
  </si>
  <si>
    <t>"demolice reklamního panelu"</t>
  </si>
  <si>
    <t>128</t>
  </si>
  <si>
    <t>979024443</t>
  </si>
  <si>
    <t>Očištění vybouraných obrubníků a krajníků silničních</t>
  </si>
  <si>
    <t>448404041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</si>
  <si>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</si>
  <si>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"očištěné obruby ze situace"</t>
  </si>
  <si>
    <t>129</t>
  </si>
  <si>
    <t>981011112-1</t>
  </si>
  <si>
    <t>Demolice budov ostatních oboustranně obitých případně omítnutých postupným rozebíráním</t>
  </si>
  <si>
    <t>-326484062</t>
  </si>
  <si>
    <t>Demolice budov  postupným rozebíráním ostatních, oboustranně obitých, případně omítnutých</t>
  </si>
  <si>
    <t>"demolice trafiky"</t>
  </si>
  <si>
    <t>12*3</t>
  </si>
  <si>
    <t>997</t>
  </si>
  <si>
    <t>Přesun sutě</t>
  </si>
  <si>
    <t>130</t>
  </si>
  <si>
    <t>997013631</t>
  </si>
  <si>
    <t>Poplatek za uložení na skládce (skládkovné) stavebního odpadu směsného kód odpadu 17 09 04</t>
  </si>
  <si>
    <t>-1623993330</t>
  </si>
  <si>
    <t>Poplatek za uložení stavebního odpadu na skládce (skládkovné) směsného stavebního a demoličního zatříděného do Katalogu odpadů pod kódem 17 09 04</t>
  </si>
  <si>
    <t>9,62+2,078</t>
  </si>
  <si>
    <t>131</t>
  </si>
  <si>
    <t>997013847</t>
  </si>
  <si>
    <t>Poplatek za uložení na skládce (skládkovné) odpadu asfaltového s dehtem kód odpadu 17 03 01</t>
  </si>
  <si>
    <t>-239502431</t>
  </si>
  <si>
    <t>Poplatek za uložení stavebního odpadu na skládce (skládkovné) asfaltového s obsahem dehtu zatříděného do Katalogu odpadů pod kódem 17 03 01</t>
  </si>
  <si>
    <t>"odbouraný asfalt" 750,460</t>
  </si>
  <si>
    <t>132</t>
  </si>
  <si>
    <t>997221551-1</t>
  </si>
  <si>
    <t>Vodorovná doprava suti na recyklační středisko nebo skládku ze sypkých materiálů včetně uložení na vzdálenost dle dodavatele stavby</t>
  </si>
  <si>
    <t>-709010587</t>
  </si>
  <si>
    <t>Vodorovná doprava suti na recyklační středisko nebo skládku bez naložení, ale se složením a s hrubým urovnáním ze sypkých materiálů, na vzdálenost dle dodavatele stavby</t>
  </si>
  <si>
    <t>"stmelené vrstvy" 1335,625</t>
  </si>
  <si>
    <t>"kamenivo" 179,8</t>
  </si>
  <si>
    <t>9,62</t>
  </si>
  <si>
    <t>"betonové lože" 6,27</t>
  </si>
  <si>
    <t>133</t>
  </si>
  <si>
    <t>997221551-1b</t>
  </si>
  <si>
    <t>Vodorovná doprava suti na skládku nebezpečného odpadu ze sypkých materiálů včetně uložení na vzdálenost dle dodavatele stavby</t>
  </si>
  <si>
    <t>1261769519</t>
  </si>
  <si>
    <t>Vodorovná doprava suti na skládku nebezpečného odpadu bez naložení, ale se složením a s hrubým urovnáním ze sypkých materiálů, na vzdálenost dle dodavatele stavby</t>
  </si>
  <si>
    <t>134</t>
  </si>
  <si>
    <t>997221561-0</t>
  </si>
  <si>
    <t>Vodorovná doprava suti na meziskládku nebo z meziskládky z kusových materiálů včetně uložení na vzdálenost dle dodavatele stavby</t>
  </si>
  <si>
    <t>-1472956855</t>
  </si>
  <si>
    <t>Vodorovná doprava suti na meziskládku nebo z meziskládky bez naložení, ale se složením a s hrubým urovnáním z kusových materiálů na vzdálenost dle dodavatele stavby</t>
  </si>
  <si>
    <t>38*0,29*2</t>
  </si>
  <si>
    <t>135</t>
  </si>
  <si>
    <t>997221561-1</t>
  </si>
  <si>
    <t>Vodorovná doprava suti na recyklační středisko nebo skládku z kusových materiálů včetně uložení na vzdálenost dle dodavatele stavby</t>
  </si>
  <si>
    <t>491310152</t>
  </si>
  <si>
    <t>Vodorovná doprava suti na recyklační středisko nebo skládku bez naložení, ale se složením a s hrubým urovnáním z kusových materiálů na vzdálenost dle dodavatele stavby</t>
  </si>
  <si>
    <t>"kamenné kostky a obruby" 277,18+116,85</t>
  </si>
  <si>
    <t>"poklopy, sloupky, značky" 2,078</t>
  </si>
  <si>
    <t>136</t>
  </si>
  <si>
    <t>997221611</t>
  </si>
  <si>
    <t>Nakládání suti na dopravní prostředky pro vodorovnou dopravu</t>
  </si>
  <si>
    <t>-1875991686</t>
  </si>
  <si>
    <t>Nakládání na dopravní prostředky  pro vodorovnou dopravu suti</t>
  </si>
  <si>
    <t>137</t>
  </si>
  <si>
    <t>997221612</t>
  </si>
  <si>
    <t>Nakládání vybouraných hmot na dopravní prostředky pro vodorovnou dopravu</t>
  </si>
  <si>
    <t>-774037271</t>
  </si>
  <si>
    <t>Nakládání na dopravní prostředky  pro vodorovnou dopravu vybouraných hmot</t>
  </si>
  <si>
    <t>"z meziskládky"</t>
  </si>
  <si>
    <t>38*0,29</t>
  </si>
  <si>
    <t>138</t>
  </si>
  <si>
    <t>997221615</t>
  </si>
  <si>
    <t>Poplatek za uložení na skládce (skládkovné) stavebního odpadu betonového kód odpadu 17 01 01</t>
  </si>
  <si>
    <t>615786421</t>
  </si>
  <si>
    <t>Poplatek za uložení stavebního odpadu na skládce (skládkovné) z prostého betonu zatříděného do Katalogu odpadů pod kódem 17 01 01</t>
  </si>
  <si>
    <t>139</t>
  </si>
  <si>
    <t>997221655</t>
  </si>
  <si>
    <t>Poplatek za uložení na skládce (skládkovné) zeminy a kamení kód odpadu 17 05 04</t>
  </si>
  <si>
    <t>928102061</t>
  </si>
  <si>
    <t>Poplatek za uložení stavebního odpadu na skládce (skládkovné) zeminy a kamení zatříděného do Katalogu odpadů pod kódem 17 05 04</t>
  </si>
  <si>
    <t>998</t>
  </si>
  <si>
    <t>Přesun hmot</t>
  </si>
  <si>
    <t>140</t>
  </si>
  <si>
    <t>998223011</t>
  </si>
  <si>
    <t>Přesun hmot pro pozemní komunikace s krytem dlážděným</t>
  </si>
  <si>
    <t>654140647</t>
  </si>
  <si>
    <t>Přesun hmot pro pozemní komunikace s krytem dlážděným  dopravní vzdálenost do 200 m jakékoliv délky objektu</t>
  </si>
  <si>
    <t>Práce a dodávky M</t>
  </si>
  <si>
    <t>46-M</t>
  </si>
  <si>
    <t>Zemní práce při extr.mont.pracích</t>
  </si>
  <si>
    <t>141</t>
  </si>
  <si>
    <t>460742121</t>
  </si>
  <si>
    <t>Osazení kabelových prostupů z trub plastových do rýhy s obsypem z písku průměru do 10 cm</t>
  </si>
  <si>
    <t>-256354456</t>
  </si>
  <si>
    <t>Osazení kabelových prostupů včetně utěsnění a spárování z trub plastových do rýhy, bez výkopových prací s obsypem z písku, vnitřního průměru do 10 cm</t>
  </si>
  <si>
    <t>"chránička PVC prům. 50 mm - půlené pro stáv. kabelové vedení"</t>
  </si>
  <si>
    <t>142</t>
  </si>
  <si>
    <t>34571098-2</t>
  </si>
  <si>
    <t>trubka elektroinstalační dělená (chránička) D 100 HDPE</t>
  </si>
  <si>
    <t>-200847511</t>
  </si>
  <si>
    <t>120*1,03 'Přepočtené koeficientem množství</t>
  </si>
  <si>
    <t>SO 100-02 - Architektonické a stavebně - technické řešení</t>
  </si>
  <si>
    <t xml:space="preserve">    4 - Vodorovné konstrukce</t>
  </si>
  <si>
    <t xml:space="preserve">    6 - Úpravy povrchů, podlahy a osazování výplní</t>
  </si>
  <si>
    <t>113106161</t>
  </si>
  <si>
    <t>Rozebrání dlažeb vozovek z drobných kostek s ložem z kameniva ručně</t>
  </si>
  <si>
    <t>-1643868821</t>
  </si>
  <si>
    <t>Rozebrání dlažeb a dílců vozovek a ploch s přemístěním hmot na skládku na vzdálenost do 3 m nebo s naložením na dopravní prostředek, s jakoukoliv výplní spár ručně z drobných kostek nebo odseků s ložem z kameniva</t>
  </si>
  <si>
    <t>"rampa a schody (detail D.2.13)"</t>
  </si>
  <si>
    <t>"rozembrání kamenné kostka - výdlažba"</t>
  </si>
  <si>
    <t>11,4</t>
  </si>
  <si>
    <t>113107133</t>
  </si>
  <si>
    <t>Odstranění podkladu z betonu prostého tl přes 300 do 400 mm ručně</t>
  </si>
  <si>
    <t>-1166098002</t>
  </si>
  <si>
    <t>Odstranění podkladů nebo krytů ručně s přemístěním hmot na skládku na vzdálenost do 3 m nebo s naložením na dopravní prostředek z betonu prostého, o tl. vrstvy přes 300 do 400 mm</t>
  </si>
  <si>
    <t>"rozembrání podkladu pod kamennou kostkou"</t>
  </si>
  <si>
    <t>131213102</t>
  </si>
  <si>
    <t>Hloubení jam v nesoudržných horninách třídy těžitelnosti I skupiny 3 ručně</t>
  </si>
  <si>
    <t>920678265</t>
  </si>
  <si>
    <t>Hloubení jam ručně zapažených i nezapažených s urovnáním dna do předepsaného profilu a spádu v hornině třídy těžitelnosti I skupiny 3 nesoudržných</t>
  </si>
  <si>
    <t>"výkop pro podsyp pod základy"</t>
  </si>
  <si>
    <t>"lavice s opěradlem délky 3320 - typ A (detail D.2.9a)"</t>
  </si>
  <si>
    <t>0,12</t>
  </si>
  <si>
    <t>"lavice bez opěradla délky 3320 - typ B (detail D.2.9a)"</t>
  </si>
  <si>
    <t>0,17</t>
  </si>
  <si>
    <t>"lavice čtvercová - typ C (detail D.2.9b)"</t>
  </si>
  <si>
    <t>0,28</t>
  </si>
  <si>
    <t>"lavička s opěradlem - typ D (detail D.2.9c)"</t>
  </si>
  <si>
    <t>0,25</t>
  </si>
  <si>
    <t>"lavice kruhová - typ E (detail D.2.9d)"</t>
  </si>
  <si>
    <t>0,07</t>
  </si>
  <si>
    <t>"celoocelový odpadkový koš - typ K1 (detail D.2.9e)"</t>
  </si>
  <si>
    <t>0,04</t>
  </si>
  <si>
    <t>"celoocelový odpadkový košt - typ K2 (detail D.2.9e)"</t>
  </si>
  <si>
    <t>0,06</t>
  </si>
  <si>
    <t>"zahrazovací sloupek ocelový (detail D.2.9f)"</t>
  </si>
  <si>
    <t>0,2</t>
  </si>
  <si>
    <t>"stojan na kolo (detail D.2.9f)"</t>
  </si>
  <si>
    <t>0,21</t>
  </si>
  <si>
    <t>"stromová mříž obdelníková - typ SM1 (detail D.2.9g)"</t>
  </si>
  <si>
    <t>1,32</t>
  </si>
  <si>
    <t>"stromová mříž čtvercová - typ SM2 (detail D.2..9g)"</t>
  </si>
  <si>
    <t>"výkop pro základ prostý"</t>
  </si>
  <si>
    <t>"lavice s opěradlem délky 3320 - typ A )detail D.2.9a)"</t>
  </si>
  <si>
    <t>0,52</t>
  </si>
  <si>
    <t>0,76</t>
  </si>
  <si>
    <t>1,8</t>
  </si>
  <si>
    <t>0,61</t>
  </si>
  <si>
    <t>0,13</t>
  </si>
  <si>
    <t>0,18</t>
  </si>
  <si>
    <t>0,72</t>
  </si>
  <si>
    <t>1,07</t>
  </si>
  <si>
    <t>5,66</t>
  </si>
  <si>
    <t>1,08</t>
  </si>
  <si>
    <t>"kašna (detail D.2.11)"</t>
  </si>
  <si>
    <t>"štěrkové lože tl. 150 mm"</t>
  </si>
  <si>
    <t>0,27</t>
  </si>
  <si>
    <t>"podstavec pro pomník (detail D.2.12)"</t>
  </si>
  <si>
    <t>"štěrkové lože 150 mm"</t>
  </si>
  <si>
    <t>1,84</t>
  </si>
  <si>
    <t>"rampa schody (detail D.2.13)"</t>
  </si>
  <si>
    <t>2,65</t>
  </si>
  <si>
    <t>"základ prostý beton C25/30 XC2 XA1"</t>
  </si>
  <si>
    <t>1,3</t>
  </si>
  <si>
    <t>"základ pro mřížku"</t>
  </si>
  <si>
    <t>"betonový základ"</t>
  </si>
  <si>
    <t>8,35</t>
  </si>
  <si>
    <t>10,24</t>
  </si>
  <si>
    <t>"zábradlí v ulici Pražská (detail D.2.14a-c)"</t>
  </si>
  <si>
    <t>"Pole A"</t>
  </si>
  <si>
    <t>"štěrkové lože"</t>
  </si>
  <si>
    <t>0,01*13</t>
  </si>
  <si>
    <t>"Pole B"</t>
  </si>
  <si>
    <t>0,01*19</t>
  </si>
  <si>
    <t>"zábradlí před školou (detail D.2.14a-d)"</t>
  </si>
  <si>
    <t>0,04*6</t>
  </si>
  <si>
    <t>0,04*2</t>
  </si>
  <si>
    <t>"branka u Coopu (detail D.2.14e)"</t>
  </si>
  <si>
    <t>0,03</t>
  </si>
  <si>
    <t>"základ prostý"</t>
  </si>
  <si>
    <t>0,07*13</t>
  </si>
  <si>
    <t>0,07*19</t>
  </si>
  <si>
    <t>0,24*13</t>
  </si>
  <si>
    <t>0,24*2</t>
  </si>
  <si>
    <t>0,19</t>
  </si>
  <si>
    <t>-1201514831</t>
  </si>
  <si>
    <t>102295651</t>
  </si>
  <si>
    <t>47,11*2 'Přepočtené koeficientem množství</t>
  </si>
  <si>
    <t>271542211</t>
  </si>
  <si>
    <t>Podsyp pod základové konstrukce se zhutněním z netříděné štěrkodrtě</t>
  </si>
  <si>
    <t>-1752155529</t>
  </si>
  <si>
    <t>Podsyp pod základové konstrukce se zhutněním a urovnáním povrchu ze štěrkodrtě netříděné</t>
  </si>
  <si>
    <t>"podsyp pod základy"</t>
  </si>
  <si>
    <t>275313811</t>
  </si>
  <si>
    <t>Základové patky z betonu tř. C 25/30 XC2 XA1</t>
  </si>
  <si>
    <t>513696607</t>
  </si>
  <si>
    <t>Základy z betonu prostého patky a bloky z betonu kamenem neprokládaného tř. C 25/30</t>
  </si>
  <si>
    <t>Vodorovné konstrukce</t>
  </si>
  <si>
    <t>430321414-1</t>
  </si>
  <si>
    <t>Schodišťová konstrukce - podesty a rampa ze betonu prostého tř. C 25/30 XC2 XA1</t>
  </si>
  <si>
    <t>-1117377343</t>
  </si>
  <si>
    <t>Schodišťová konstrukce - podesty a rampa ze betonu prostého tř. C 25/30 XC2 XA1, včetně případného potřebného bednění zřízení a odstranění</t>
  </si>
  <si>
    <t>"betonová rampa"</t>
  </si>
  <si>
    <t>0,56</t>
  </si>
  <si>
    <t>"betonová podesta"</t>
  </si>
  <si>
    <t>1,6</t>
  </si>
  <si>
    <t>433121100-1</t>
  </si>
  <si>
    <t>Dodávka a montáž prefabrikovaného prvku lavice dle detailu D.2.13, beton v pohledové kvalitě šedý tryskaný (protiskluz), povrch, barvu a povrch odsouhlasí architekt</t>
  </si>
  <si>
    <t>1686707951</t>
  </si>
  <si>
    <t>"prefa lavice"</t>
  </si>
  <si>
    <t>0,66</t>
  </si>
  <si>
    <t>433121100-2</t>
  </si>
  <si>
    <t>Dodávka a montáž prefabrikovaného prvku schody dle detailu D.2.13, beton v pohledové kvalitě šedý tryskaný (protiskluz), povrch, barvu a povrch odsouhlasí architekt</t>
  </si>
  <si>
    <t>170002258</t>
  </si>
  <si>
    <t>"prefa schody"</t>
  </si>
  <si>
    <t>0,75</t>
  </si>
  <si>
    <t>451459777</t>
  </si>
  <si>
    <t>Příplatek ZKD 10 mm tl u podkladu nebo lože pod dlažbu z MC</t>
  </si>
  <si>
    <t>489444493</t>
  </si>
  <si>
    <t>Podklad nebo lože pod dlažbu (přídlažbu)  Příplatek k cenám za každých dalších i započatých 10 mm tloušťky podkladu nebo lože z cementové malty</t>
  </si>
  <si>
    <t>"kamenná kostka - výdlažba"</t>
  </si>
  <si>
    <t>12,2*3</t>
  </si>
  <si>
    <t>399514471</t>
  </si>
  <si>
    <t xml:space="preserve">Poznámka k položce:
lože do malty MVC 10 L 50 mm
</t>
  </si>
  <si>
    <t>12,2</t>
  </si>
  <si>
    <t>1697502728</t>
  </si>
  <si>
    <t>12,2*1,03</t>
  </si>
  <si>
    <t>Úpravy povrchů, podlahy a osazování výplní</t>
  </si>
  <si>
    <t>633811111</t>
  </si>
  <si>
    <t>Broušení nerovností betonových podlah do 2 mm - stržení šlemu</t>
  </si>
  <si>
    <t>-1665685332</t>
  </si>
  <si>
    <t>Broušení betonových podlah  nerovností do 2 mm (stržení šlemu)</t>
  </si>
  <si>
    <t>3,2*3,2</t>
  </si>
  <si>
    <t>911121110-1</t>
  </si>
  <si>
    <t xml:space="preserve">Dodávka a montáž branka dle detailu D.2.14e, rozměry dle detailu nosné prvky - sloupky a madlo, ocelový jacklový profil 40x40x3 mm žárově pozinkovaný, povrchová úprava žárový pozink a prášková barva komaxit, barva tmavě šedá bude upřesněná a odsouhlasena </t>
  </si>
  <si>
    <t>-289064462</t>
  </si>
  <si>
    <t xml:space="preserve">Dodávka a montáž branka dle detailu D.2.14e, rozměry dle detailu
nosné prvky - sloupky a madlo, ocelový jacklový profil 40x40x3 mm žárově pozinkovaný, povrchová úprava žárový pozink a prášková barva komaxit, barva tmavě šedá bude upřesněná a odsouhlasena architektem na viditelné spoje použít šrouby se zápustnou hlavou, povrchová úprava žárový pozink
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</si>
  <si>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branku:
OCELOVÝ JÄCKL 40x40x3 MM ŽÁROVĚ POZINKOVANÝ bm´ 5,43 
OCELOVÁ PÁSOVINA 40x10 MM ŽÁROVĚ POZINKOVANÁ bm´ 13,86 
POVRCHOVÁ ÚPRAVA BARVA PRÁŠKOVÁ VYPALOVANÁ, BARVA  
TMAVĚ ŠEDÁ RAL UPŘESNÍ A ODSOUHLASÍ ARCHITEKT (nacenit RAL 7016)  
ŠROUB SAMOŘEZNÝ ks 2
ŠROUB SE ZÁPUSTNOU HLAVOU ks 2
KOTEVNÍ TRN OCEL. TYČ 30 MM DL. 500 MM, ŽÁROVĚ POZINKOVANÁ ks 3
ZÁKLOPKA 150x40MM Z OCEL. PÁSOVINY, POVRCHOVÁ ÚPRAVA ks 1
BARVA PRÁŠKOVÁ VYPALOVANÁ, BARVA TMAVĚ ŠEDÁ RAL UPŘESNÍ  
A ODSOUHLASÍ ARCHITEKT (nacenit RAL 7016)  
PANTY ks 2
</t>
  </si>
  <si>
    <t>911121111</t>
  </si>
  <si>
    <t>Montáž zábradlí ocelového přichyceného vruty do betonového podkladu</t>
  </si>
  <si>
    <t>-1702703210</t>
  </si>
  <si>
    <t>Montáž zábradlí ocelového  přichyceného vruty do betonového podkladu</t>
  </si>
  <si>
    <t xml:space="preserve">Poznámka k položce:
dimenze, vrstvy skladeb, způsob kotvení a zložení jsou řešeny schematicky, bue upřesněno dodavatelem a odsouhlaseno architektem </t>
  </si>
  <si>
    <t>1,5*13</t>
  </si>
  <si>
    <t>1,5*19</t>
  </si>
  <si>
    <t>1,5*6</t>
  </si>
  <si>
    <t>55391530-1</t>
  </si>
  <si>
    <t>zábradlí pole A - ul. Pražská nosné prvky zábradlí - sloupky a madlo, ocelový jacklový profil 40x40x3 mm žárově pozinkovaný, povrchová úprava žárový pozink a prášková barva komaxit, barva tmavě šedá bude upřesněna a odsouhlasena architektem na viditelné s</t>
  </si>
  <si>
    <t>735802553</t>
  </si>
  <si>
    <t xml:space="preserve">zábradlí pole A - ul. Pražská
nosné prvky zábradlí - sloupky a madlo, ocelový jacklový profil 40x40x3 mm žárově pozinkovaný, povrchová úprava žárový pozink a prášková barva komaxit, barva tmavě šedá bude upřesněna a odsouhlasena architektem
na viditelné spoje použít šrouby se zápustnou hlavou povrchová úprava žárový pozink, 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</si>
  <si>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1 pole A - 1,5 m - celkem 13 kusů
OCELOVÝ JÄCKL 40x40x3 MM ŽÁROVĚ POZINKOVANÝ bm´ 3,50 
OCELOVÁ PÁSOVINA 40x10 MM ŽÁROVĚ POZINKOVANÁ bm´ 13,75 
TMAVĚ ŠEDÁ RAL UPŘESNÍ A ODSOUHLASÍ ARCHITEKT (nacenit RAL 7016)  
ŠROUB SAMOŘEZNÝ ks 2
ŠROUB SE ZÁPUSTNOU HLAVOU ks 2
KOTEVNÍ TRN OCEL. TYČ 30 MM DL. 550 MM, ŽÁROVĚ POZINKOVANÁ ks 2
</t>
  </si>
  <si>
    <t>55391530-2</t>
  </si>
  <si>
    <t>zábradlí pole B - ul. Pražská nosné prvky zábradlí - sloupky a madlo, ocelový jacklový profil 40x40x3 mm žárově pozinkovaný, povrchová úprava žárový pozink a prášková barva komaxit, barva tmavě šedá bude upřesněna a odsouhlasena architektem na viditelné s</t>
  </si>
  <si>
    <t>1738414402</t>
  </si>
  <si>
    <t xml:space="preserve">zábradlí pole B - ul. Pražská
nosné prvky zábradlí - sloupky a madlo, ocelový jacklový profil 40x40x3 mm žárově pozinkovaný, povrchová úprava žárový pozink a prášková barva komaxit, barva tmavě šedá bude upřesněna a odsouhlasena architektem
na viditelné spoje použít šrouby se zápustnou hlavou povrchová úprava žárový pozink, výplňové pole zábradlí z pásoviny, ocelová pásovina 40x10 mm žárově pozinkovaná koutové svary v pohledové kvalitě
dimenze, vrstvy skladeb, způsob kotvení a zložení jsou řešeny schematicky, bue upřesněno dodavatelem a odsouhlaseno architektem </t>
  </si>
  <si>
    <t xml:space="preserve">Poznámka k položce:
výkaz pro 1 pole B - 1,5 m - celkem 19 kusů
OCELOVÝ JÄCKL 40x40x3 MM ŽÁROVĚ POZINKOVANÝ bm´ 3,50 
OCELOVÁ PÁSOVINA 40x10 MM ŽÁROVĚ POZINKOVANÁ bm´ 9,10 
POVRCHOVÁ ÚPRAVA BARVA PRÁŠKOVÁ VYPALOVANÁ, BARVA  
TMAVĚ ŠEDÁ RAL UPŘESNÍ A ODSOUHLASÍ ARCHITEKT (nacenit RAL 7016)  
ŠROUB SAMOŘEZNÝ ks 2
ŠROUB SE ZÁPUSTNOU HLAVOU ks 2
KOTEVNÍ TRN OCEL. TYČ 30 MM DL. 550 MM, ŽÁROVĚ POZINKOVANÁ ks 2
</t>
  </si>
  <si>
    <t>55391530-3</t>
  </si>
  <si>
    <t>zábradlí pole A - před základní školou nosné prvky zábradlí - sloupky, příčle a madlo, ocelová pásovina 40x20 mm žárově pozinkovaný, povrchová úprava žárový pozink a prášková barva komaxit, barva tmavě šedá bude upřesněna a odsouhlasena architektem na vid</t>
  </si>
  <si>
    <t>421735839</t>
  </si>
  <si>
    <t xml:space="preserve">zábradlí pole A - před základní školou
nosné prvky zábradlí - sloupky, příčle a madlo, ocelová pásovina 40x20 mm žárově pozinkovaný, povrchová úprava žárový pozink a prášková barva komaxit, barva tmavě šedá bude upřesněna a odsouhlasena architektem
na viditelné spoje použít šrouby se zápustnou hlavou a koutové svary v pohledové kvalitě  
dimenze, vrstvy skladeb, způsob kotvení a zložení jsou řešeny schematicky, bue upřesněno dodavatelem a odsouhlaseno architektem </t>
  </si>
  <si>
    <t xml:space="preserve">Poznámka k položce:
výkaz pro 1 pole A - 1,5 m - celkem 6 kusů
OCELOVÁ PÁSOVINA 40x10 MM ŽÁROVĚ POZINKOVANÁ bm´ 15,00 
POVRCHOVÁ ÚPRAVA BARVA PRÁŠKOVÁ VYPALOVANÁ, BARVA  
TMAVĚ ŠEDÁ RAL UPŘESNÍ A ODSOUHLASÍ ARCHITEKT (nacenit RAL 7016)  
ŠROUB SE ZÁPUSTNOU HLAVOU ks 1
KOTEVNÍ TRN JÄCKL 40x20 MM, DL. 300 MM, ŽÁROVĚ POZINKOVANÝ ks 2
</t>
  </si>
  <si>
    <t>55391530-4</t>
  </si>
  <si>
    <t>zábradlí pole B - před základní školou nosné prvky zábradlí - sloupky, příčle a madlo, ocelová pásovina 40x20 mm žárově pozinkovaný, povrchová úprava žárový pozink a prášková barva komaxit, barva tmavě šedá bude upřesněna a odsouhlasena architektem na vid</t>
  </si>
  <si>
    <t>-2005862539</t>
  </si>
  <si>
    <t xml:space="preserve">zábradlí pole B - před základní školou
nosné prvky zábradlí - sloupky, příčle a madlo, ocelová pásovina 40x20 mm žárově pozinkovaný, povrchová úprava žárový pozink a prášková barva komaxit, barva tmavě šedá bude upřesněna a odsouhlasena architektem
na viditelné spoje použít šrouby se zápustnou hlavou a koutové svary v pohledové kvalitě  
dimenze, vrstvy skladeb, způsob kotvení a zložení jsou řešeny schematicky, bue upřesněno dodavatelem a odsouhlaseno architektem </t>
  </si>
  <si>
    <t xml:space="preserve">Poznámka k položce:
výkaz pro 1 pole B - 1,5 m - celkem 2 kusů
OCELOVÁ PÁSOVINA 40x10 MM ŽÁROVĚ POZINKOVANÁ bm´ 15,14 
POVRCHOVÁ ÚPRAVA BARVA PRÁŠKOVÁ VYPALOVANÁ, BARVA  
TMAVĚ ŠEDÁ RAL UPŘESNÍ A ODSOUHLASÍ ARCHITEKT (nacenit RAL 7016)  
ŠROUB SE ZÁPUSTNOU HLAVOU ks 1
KOTEVNÍ TRN JÄCKL 40x20 MM, DL. 300 MM, ŽÁROVĚ POZINKOVANÝ ks 2
</t>
  </si>
  <si>
    <t>919791023-1</t>
  </si>
  <si>
    <t>Dodávka a montáž stromová mříž obdelníková - typ SM1 konstrukce ocelová zinkovaná 1200x2500 mm se čtvercovým otvorem 560x560 mm, rám z L profilů, upřesní a odsouhlasí architekt  rozměry dle detailu, rozměry výrobků, základů a kotvení jsou orientační, přes</t>
  </si>
  <si>
    <t>-490956956</t>
  </si>
  <si>
    <t>Dodávka a montáž stromová mříž obdelníková - typ SM1 konstrukce ocelová zinkovaná 1200x2500 mm se čtvercovým otvorem 560x560 mm, rám z L profilů, upřesní a odsouhlasí architekt 
rozměry dle detailu, rozměry výrobků, základů a kotvení jsou orientační, přesné rozměry upřesní dodavatel a odsouhlasí architekt</t>
  </si>
  <si>
    <t>919791023-2</t>
  </si>
  <si>
    <t>Dodávka a montáž stromová mříž čtvercová - typ SM2 konstrukce ocelová zinkovaná 1500x1500 mm se čtvercovým otvorem 560x560 mm, rám z L profilů, upřesní a odsouhlasí architekt  rozměry dle detailu, rozměry výrobků, základů a kotvení jsou orientační, přesné</t>
  </si>
  <si>
    <t>-768583339</t>
  </si>
  <si>
    <t>Dodávka a montáž stromová mříž čtvercová - typ SM2 konstrukce ocelová zinkovaná 1500x1500 mm se čtvercovým otvorem 560x560 mm, rám z L profilů, upřesní a odsouhlasí architekt 
rozměry dle detailu, rozměry výrobků, základů a kotvení jsou orientační, přesné rozměry upřesní dodavatel a odsouhlasí architekt</t>
  </si>
  <si>
    <t>936104211-1</t>
  </si>
  <si>
    <t>Dodávka a montáž celoocelového odpadkového koše - typ K1 dle detailu D.2.9e, objem nádoby 55 l, zhášeč cigaret s popelníkem, uzamykatelný,konstrukce ocelová zinkovaná barva prášková vypalovaná barva tmavě šedá RAL upřesní a odsouhlasí architekt ..</t>
  </si>
  <si>
    <t>-808976023</t>
  </si>
  <si>
    <t>Dodávka a montáž celoocelového odpadkového koše - typ K1 dle detailu D.2.9e, objem nádoby 55 l, zhášeč cigaret s popelníkem, uzamykatelný,konstrukce ocelová zinkovaná barva prášková vypalovaná barva tmavě šedá RAL upřesní a odsouhlasí architekt kotevními šrouby na pevný podklad
rozměry dle detailu, rozměry výrobků, základů a kotvení jsou orientační, přesné rozměry upřesní dodavatel a odsouhlasí architekt</t>
  </si>
  <si>
    <t>936104211-2</t>
  </si>
  <si>
    <t>Dodávka a montáž celoocelového odpadkového koše - typ K2 dle detailu D.2.9e, objem nádoby 30+30+50 l, zhášeč cigaret s popelníkem, uzamykatelný,konstrukce ocelová zinkovaná barva prášková vypalovaná barva tmavě šedá RAL upřesní a odsouhlasí architekt kote</t>
  </si>
  <si>
    <t>-1277250809</t>
  </si>
  <si>
    <t>Dodávka a montáž celoocelového odpadkového koše - typ K2 dle detailu D.2.9e, objem nádoby 30+30+50 l, zhášeč cigaret s popelníkem, uzamykatelný,konstrukce ocelová zinkovaná barva prášková vypalovaná barva tmavě šedá RAL upřesní a odsouhlasí architekt kotevními šrouby na pevný podklad
rozměry dle detailu, rozměry výrobků, základů a kotvení jsou orientační, přesné rozměry upřesní dodavatel a odsouhlasí architekt</t>
  </si>
  <si>
    <t>936124113-1</t>
  </si>
  <si>
    <t>Dodávka a montáž lavice s opěradlem délky 3320 mm - typ A dle detailu D.2.9a, konstrukce z ocelových profilů, sedák a opěradlo z desek ze dřeva,  konstrukce ocelová zinkovaná barva prášková vypalovaná barva tmavě šedá RAL upřesní a odsouhlasí architekt ro</t>
  </si>
  <si>
    <t>995238434</t>
  </si>
  <si>
    <t>Dodávka a montáž lavice s opěradlem délky 3320 mm - typ A dle detailu D.2.9a,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</si>
  <si>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936124113-2</t>
  </si>
  <si>
    <t>Dodávka a montáž lavice bez opěradla délky 3320 mm - typ B dle detailu D.2.9a, konstrukce z ocelových profilů, sedák a opěradlo z desek ze dřeva,  konstrukce ocelová zinkovaná barva prášková vypalovaná barva tmavě šedá RAL upřesní a odsouhlasí architekt r</t>
  </si>
  <si>
    <t>1847466296</t>
  </si>
  <si>
    <t>Dodávka a montáž lavice bez opěradla délky 3320 mm - typ B dle detailu D.2.9a,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</si>
  <si>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"lavice s opěradlem délky 3320 - typ B (detail D.2.9a)"</t>
  </si>
  <si>
    <t>936124113-3</t>
  </si>
  <si>
    <t xml:space="preserve">Dodávka a montáž lavice čtvercová - typ C dle detailu D.2.9b, lavice čtvercová z dílů délky 3000 mm, konstrukce z ocelových profilů, sedák a opěradlo z desek ze dřeva,  konstrukce ocelová zinkovaná barva prášková vypalovaná barva tmavě šedá RAL upřesní a </t>
  </si>
  <si>
    <t>-1748407117</t>
  </si>
  <si>
    <t>Dodávka a montáž lavice čtvercová - typ C dle detailu D.2.9b, lavice čtvercová z dílů délky 3000 mm,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</si>
  <si>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936124113-4</t>
  </si>
  <si>
    <t>Dodávka a montáž lavička s opěradlem délky 1800 mm - typ D dle detailu D.2.9c, konstrukce z ocelových profilů, sedák a opěradlo z desek ze dřeva,  konstrukce ocelová zinkovaná barva prášková vypalovaná barva tmavě šedá RAL upřesní a odsouhlasí architekt r</t>
  </si>
  <si>
    <t>-1231742594</t>
  </si>
  <si>
    <t>Dodávka a montáž lavička s opěradlem délky 1800 mm - typ D dle detailu D.2.9c,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</si>
  <si>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936124113-5</t>
  </si>
  <si>
    <t>Dodávka a montáž lavice kruhová - typ E dle detailu D.2.9d, bez opěradla, R1500 mm, konstrukce z ocelových profilů, sedák a opěradlo z desek ze dřeva,  konstrukce ocelová zinkovaná barva prášková vypalovaná barva tmavě šedá RAL upřesní a odsouhlasí archit</t>
  </si>
  <si>
    <t>-1770961695</t>
  </si>
  <si>
    <t>Dodávka a montáž lavice kruhová - typ E dle detailu D.2.9d, bez opěradla, R1500 mm, konstrukce z ocelových profilů, sedák a opěradlo z desek ze dřeva,  konstrukce ocelová zinkovaná barva prášková vypalovaná barva tmavě šedá RAL upřesní a odsouhlasí architekt
rozměry dle detailu, rozměry výrobků, základů a kotvení jsou orientační, přesné rozměry upřesní dodavatel a odsouhlasí architekt</t>
  </si>
  <si>
    <t>936174300-1</t>
  </si>
  <si>
    <t>Dodávka a montáž zahrazovací sloupek ocelový dle detailu D.2.9f, jednoduchý zahrazovací sloupek obdelníkového průřezu s kruhovým otvorem v horní části, konstrukce ocelová zinkovaná barva prášková vypalovaná barva tmavě šedá RAL upřesní a odsouhlasí  ..</t>
  </si>
  <si>
    <t>1114003866</t>
  </si>
  <si>
    <t>Dodávka a montáž zahrazovací sloupek ocelový dle detailu D.2.9f, jednoduchý zahrazovací sloupek obdelníkového průřezu s kruhovým otvorem v horní části, konstrukce ocelová zinkovaná barva prášková vypalovaná barva tmavě šedá RAL upřesní a odsouhlasí architekt kotevními šrouby na pevný podklad, v místě kotvení do dlažby varovného pásu otvor pro sloupek vyvrtat vykružovacím vrtákem
rozměry dle detailu, rozměry výrobků, základů a kotvení jsou orientační, přesné rozměry upřesní dodavatel a odsouhlasí architekt</t>
  </si>
  <si>
    <t>936174311-1</t>
  </si>
  <si>
    <t>Dodávka a montáž stojanu na kolo dle detailu D.2.9f, pravoúhlá konstrukce tvaru obráceného "U" konstrukce ocelová zinkovaná barva prášková vypalovaná barva tmavě šedá RAL upřesní a odsouhlasí architekt  kotevními šrouby na pevný podklad</t>
  </si>
  <si>
    <t>-623000045</t>
  </si>
  <si>
    <t>Dodávka a montáž stojanu na kolo dle detailu D.2.9f, pravoúhlá konstrukce tvaru obráceného "U" konstrukce ocelová zinkovaná barva prášková vypalovaná barva tmavě šedá RAL upřesní a odsouhlasí architekt  kotevními šrouby na pevný podklad
rozměry dle detailu, rozměry výrobků, základů a kotvení jsou orientační, přesné rozměry upřesní dodavatel a odsouhlasí architekt</t>
  </si>
  <si>
    <t>936174000-1</t>
  </si>
  <si>
    <t>Dodávka a montáž kompletního provedení kašny dle detailu D.2.11, kašna betonová 1900x800x900 mm s nerezovým chrličem, nerezovým přepadem a litinovou mřížkou, konstrukce z probarveného betonu, barvu a typ bendnění upřesní a odsouhlasí architekt, chrlič aty</t>
  </si>
  <si>
    <t>1174194115</t>
  </si>
  <si>
    <t>Dodávka a montáž kompletního provedení kašny dle detailu D.2.11, kašna betonová 1900x800x900 mm s nerezovým chrličem, nerezovým přepadem a litinovou mřížkou, konstrukce z probarveného betonu, barvu a typ bendnění upřesní a odsouhlasí architekt, chrlič atypový z nerezové trubky, zašroubovaný do závitu v betonu, svary perfektně zbroušené, přepad z nerezové trubky, vypouštěcí ventil z nerezové trubky zašroubovaný do závitu v betonu (na zimu demontovatelný), litinová atypová mřížka pod přepadem v litinovém rámečku, nasvícení kašny lineárním LED světlem, podvodní svítidlo do fontány určené k trvalému ponoření viz SO 400, napojení kašny na vodu z vodoměrné šachty vedle kašny podrobně řešeno v SO 300-02, odvod vody z kašny do gravitační kanalizace podrobně řešeno v SO 300-01, pro potřeby trhů a zalévání v nice kašny osazen uzavírací ventil vody a podružný vodoměr, nika opatřena nerezovými odnímatelnými dvířky
rozměry výrobků, základů a kotvení jsou pouze orientační, přesné rozměry upřesní dodavatel a odsouhlasí architekt</t>
  </si>
  <si>
    <t xml:space="preserve">Poznámka k položce:
Výkaz pro kašnu:
KONSTRUKCE Z PROBARVENÉHO BETONU, BARVU A TYP BEDNĚNÍ, UPŘESNÍ A ODSOUHLASÍ ARCHITEKT m3 0,79 
CHRLIČ ATYPOVÝ TRUBKA PRŮMĚR 45 MM NEREZ OCEL bm´ 0,65 
PŘEPAD ATYPOVÝ TRUBKA PRŮMĚR 30 MM NEREZ OCEL bm´ 0,20 
VYPOUŠTĚCÍ VENTIL ATYPOVÝ TRUBKA PRŮMĚR 50 MM NEREZ OCEL  bm´ 0,90 
ZÁVIT PRO VYPOUŠTĚCÍ VENTIL NEREZ PRŮMĚR 80 MM ks 1
LITINOVÁ MŘÍŽKA ATYPOVÁ 800x300 MM ks 1
NEREZOVÁ DVÍŘKA ATYPOVÁ 350x450MM V OCELOVÉM NEREZ RÁMEČKU ks 1
Z L PROFILŮ 35x35MM, PŘIPEVNĚNÁ NA 4x NEREZ ŠROUBY  
</t>
  </si>
  <si>
    <t>936174000-0</t>
  </si>
  <si>
    <t>Přemístění a montáž památníku padlým v 1.světové válce včetně dopravy</t>
  </si>
  <si>
    <t>987808172</t>
  </si>
  <si>
    <t xml:space="preserve">Poznámka k položce:
</t>
  </si>
  <si>
    <t>962042321</t>
  </si>
  <si>
    <t>Bourání zdiva nadzákladového z betonu prostého přes 1 m3</t>
  </si>
  <si>
    <t>-1834329626</t>
  </si>
  <si>
    <t>Bourání zdiva z betonu prostého  nadzákladového objemu přes 1 m3</t>
  </si>
  <si>
    <t>"bourání opěrky betonové natřené barvou"</t>
  </si>
  <si>
    <t>"předpoklad"</t>
  </si>
  <si>
    <t>1,9</t>
  </si>
  <si>
    <t>963022819-1</t>
  </si>
  <si>
    <t xml:space="preserve">Bourání kamenných schodišťových stupňů </t>
  </si>
  <si>
    <t>945243177</t>
  </si>
  <si>
    <t>Bourání kamenných schodišťových stupňů  oblých, rovných nebo kosých</t>
  </si>
  <si>
    <t>"2 kamenné schody"</t>
  </si>
  <si>
    <t>0,11</t>
  </si>
  <si>
    <t>-1533497363</t>
  </si>
  <si>
    <t>18,694-14,782</t>
  </si>
  <si>
    <t>968183074</t>
  </si>
  <si>
    <t>"beton" 14,782</t>
  </si>
  <si>
    <t>-984123304</t>
  </si>
  <si>
    <t>1015828389</t>
  </si>
  <si>
    <t>-1091163384</t>
  </si>
  <si>
    <t>437505173</t>
  </si>
  <si>
    <t>998231311-1</t>
  </si>
  <si>
    <t>Přesun hmot pro sadovnické a krajinářské úpravy vodorovně do 5000 m</t>
  </si>
  <si>
    <t>kpl</t>
  </si>
  <si>
    <t>853838738</t>
  </si>
  <si>
    <t>Přesun hmot pro sadovnické a krajinářské úpravy - strojně dopravní vzdálenost do 5000 m</t>
  </si>
  <si>
    <t>SO 100-03 - Náhradní parkovací stání</t>
  </si>
  <si>
    <t>113154112</t>
  </si>
  <si>
    <t>Frézování živičného krytu tl 40 mm pruh š 0,5 m pl do 500 m2 bez překážek v trase</t>
  </si>
  <si>
    <t>200092159</t>
  </si>
  <si>
    <t>Frézování živičného podkladu nebo krytu  s naložením na dopravní prostředek plochy do 500 m2 bez překážek v trase pruhu šířky do 0,5 m, tloušťky vrstvy 40 mm</t>
  </si>
  <si>
    <t>"fréza tl. 40 mm  - 1x0,5 m"</t>
  </si>
  <si>
    <t>50*0,5</t>
  </si>
  <si>
    <t>"fréza tl. 40 mm - 1x0,25 m"</t>
  </si>
  <si>
    <t>50*0,25</t>
  </si>
  <si>
    <t>113154232</t>
  </si>
  <si>
    <t>Frézování živičného krytu tl 40 mm pruh š 2 m pl do 1000 m2 bez překážek v trase</t>
  </si>
  <si>
    <t>-1656657423</t>
  </si>
  <si>
    <t>Frézování živičného podkladu nebo krytu  s naložením na dopravní prostředek plochy přes 500 do 1 000 m2 bez překážek v trase pruhu šířky přes 1 m do 2 m, tloušťky vrstvy 40 mm</t>
  </si>
  <si>
    <t>"obnova krytu stávající vozovky v okolí kotelny v ul. Za Poštou"</t>
  </si>
  <si>
    <t>785</t>
  </si>
  <si>
    <t>1331559471</t>
  </si>
  <si>
    <t>"Vybourání obrubníku žulového"</t>
  </si>
  <si>
    <t>122251102</t>
  </si>
  <si>
    <t>Odkopávky a prokopávky nezapažené v hornině třídy těžitelnosti I skupiny 3 objem do 50 m3 strojně</t>
  </si>
  <si>
    <t>-2146360953</t>
  </si>
  <si>
    <t>Odkopávky a prokopávky nezapažené strojně v hornině třídy těžitelnosti I skupiny 3 přes 20 do 50 m3</t>
  </si>
  <si>
    <t>"odkop"</t>
  </si>
  <si>
    <t>-2081460434</t>
  </si>
  <si>
    <t>156*0,3</t>
  </si>
  <si>
    <t>728081233</t>
  </si>
  <si>
    <t>1394401022</t>
  </si>
  <si>
    <t>-311987000</t>
  </si>
  <si>
    <t>46,8*2 'Přepočtené koeficientem množství</t>
  </si>
  <si>
    <t>-1734092760</t>
  </si>
  <si>
    <t>156</t>
  </si>
  <si>
    <t>-1900036685</t>
  </si>
  <si>
    <t>84,8*2 'Přepočtené koeficientem množství</t>
  </si>
  <si>
    <t>163184043</t>
  </si>
  <si>
    <t>"náhradní parkovací stání v ul. Za Pštou, ze situace"</t>
  </si>
  <si>
    <t>-926471452</t>
  </si>
  <si>
    <t>-1010729616</t>
  </si>
  <si>
    <t>1884343057</t>
  </si>
  <si>
    <t>"MA 11 II tl. 40 mm  - 1x0,5 m"</t>
  </si>
  <si>
    <t>-1780772249</t>
  </si>
  <si>
    <t>"posyp fr. 2/4 v množství 3,0 kg/m2"</t>
  </si>
  <si>
    <t>50*0,5*3/1000</t>
  </si>
  <si>
    <t>785*3/1000</t>
  </si>
  <si>
    <t>573231106</t>
  </si>
  <si>
    <t>Postřik živičný spojovací ze silniční emulze v množství 0,30 kg/m2</t>
  </si>
  <si>
    <t>-831180848</t>
  </si>
  <si>
    <t>Postřik spojovací PS bez posypu kamenivem ze silniční emulze, v množství 0,30 kg/m2</t>
  </si>
  <si>
    <t>Asfaltový beton vrstva obrusná ACO 11+ (ABS) tř. I tl 40 mm š přes 3 m z nemodifikovaného asfaltu</t>
  </si>
  <si>
    <t>-1836996036</t>
  </si>
  <si>
    <t>578143113</t>
  </si>
  <si>
    <t>Litý asfalt MA 11 (LAS) tl 40 mm š do 3 m z nemodifikovaného asfaltu</t>
  </si>
  <si>
    <t>371954356</t>
  </si>
  <si>
    <t>Litý asfalt MA 11 (LAS) s rozprostřením  z nemodifikovaného asfaltu v pruhu šířky do 3 m tl. 40 mm</t>
  </si>
  <si>
    <t>"MA 11 II tl. 40 mm - 1x0,25 m"</t>
  </si>
  <si>
    <t>596412212</t>
  </si>
  <si>
    <t>Kladení dlažby z vegetačních tvárnic pozemních komunikací tl 80 mm pl přes 100 do 300 m2</t>
  </si>
  <si>
    <t>1904466843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</si>
  <si>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</si>
  <si>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59246016</t>
  </si>
  <si>
    <t>dlažba plošná betonová vegetační 600x400x80mm</t>
  </si>
  <si>
    <t>-2133592472</t>
  </si>
  <si>
    <t>156*1,02 'Přepočtené koeficientem množství</t>
  </si>
  <si>
    <t>-954234318</t>
  </si>
  <si>
    <t>-423200862</t>
  </si>
  <si>
    <t>"dvoufázové - barva + plast vodorovné dopravní značení, barva bílá"</t>
  </si>
  <si>
    <t>1950792718</t>
  </si>
  <si>
    <t>"kamenný obrubník OP6 do betonového lože s opěrou"</t>
  </si>
  <si>
    <t>obrubník kamenný žulový přímý 1000x150x250mm</t>
  </si>
  <si>
    <t>-1961802437</t>
  </si>
  <si>
    <t>50*1,02 'Přepočtené koeficientem množství</t>
  </si>
  <si>
    <t>1633575437</t>
  </si>
  <si>
    <t>"kamenná obruba silniční 150/250 do betonového lože C16/20nXF2 ze situace"</t>
  </si>
  <si>
    <t>50*(0,25*0,1+0,1*0,1)</t>
  </si>
  <si>
    <t>-1503062244</t>
  </si>
  <si>
    <t>919735111</t>
  </si>
  <si>
    <t>Řezání stávajícího živičného krytu hl do 50 mm</t>
  </si>
  <si>
    <t>1437914104</t>
  </si>
  <si>
    <t>Řezání stávajícího živičného krytu nebo podkladu  hloubky do 50 mm</t>
  </si>
  <si>
    <t>" tl. 40 mm  - 1x0,5 m"</t>
  </si>
  <si>
    <t>"tl. 40 mm - 1x0,25 m"</t>
  </si>
  <si>
    <t>981011312</t>
  </si>
  <si>
    <t>Demolice budov zděných na MVC podíl konstrukcí přes 10 do 15 % postupným rozebíráním</t>
  </si>
  <si>
    <t>1571721423</t>
  </si>
  <si>
    <t>Demolice budov  postupným rozebíráním z cihel, kamene, smíšeného nebo hrázděného zdiva, tvárnic na maltu vápennou nebo vápenocementovou s podílem konstrukcí přes 10 do 15 %</t>
  </si>
  <si>
    <t>"demolice garáží 9x6 m"</t>
  </si>
  <si>
    <t>1*9*6*4</t>
  </si>
  <si>
    <t>250198533</t>
  </si>
  <si>
    <t>"demolice garáže" 54</t>
  </si>
  <si>
    <t>1533510994</t>
  </si>
  <si>
    <t>"frézovaný asfalt" 3,45+72,22</t>
  </si>
  <si>
    <t>640895996</t>
  </si>
  <si>
    <t>-154594477</t>
  </si>
  <si>
    <t>-2137671907</t>
  </si>
  <si>
    <t>"kamenné obruby" 2,87</t>
  </si>
  <si>
    <t>1174645291</t>
  </si>
  <si>
    <t>1*9*6*4*0,25</t>
  </si>
  <si>
    <t>-1531077956</t>
  </si>
  <si>
    <t>998225111</t>
  </si>
  <si>
    <t>Přesun hmot pro pozemní komunikace s krytem z kamene, monolitickým betonovým nebo živičným</t>
  </si>
  <si>
    <t>408567616</t>
  </si>
  <si>
    <t>Přesun hmot pro komunikace s krytem z kameniva, monolitickým betonovým nebo živičným  dopravní vzdálenost do 200 m jakékoliv délky objektu</t>
  </si>
  <si>
    <t>SO 300-01 - Kanalizace</t>
  </si>
  <si>
    <t>Dobříš</t>
  </si>
  <si>
    <t xml:space="preserve">    999 - Poplatek za skládku</t>
  </si>
  <si>
    <t>115101201</t>
  </si>
  <si>
    <t>Čerpání vody na dopravní výšku do 10 m průměrný přítok do 500 l/min</t>
  </si>
  <si>
    <t>hod</t>
  </si>
  <si>
    <t>1139180508</t>
  </si>
  <si>
    <t>Čerpání vody na dopravní výšku do 10 m s uvažovaným průměrným přítokem do 500 l/min</t>
  </si>
  <si>
    <t>35*10 "DVZ"</t>
  </si>
  <si>
    <t>Součet</t>
  </si>
  <si>
    <t>115101301</t>
  </si>
  <si>
    <t>Pohotovost čerpací soupravy pro dopravní výšku do 10 m přítok do 500 l/min</t>
  </si>
  <si>
    <t>den</t>
  </si>
  <si>
    <t>1974869902</t>
  </si>
  <si>
    <t>Pohotovost záložní čerpací soupravy pro dopravní výšku do 10 m s uvažovaným průměrným přítokem do 500 l/min</t>
  </si>
  <si>
    <t>35 "DVZ"</t>
  </si>
  <si>
    <t>119003215</t>
  </si>
  <si>
    <t>Trubková mobilní plotová zábrana výšky do 1,5 m pro zabezpečení výkopu zřízení</t>
  </si>
  <si>
    <t>984658941</t>
  </si>
  <si>
    <t>Pomocné konstrukce při zabezpečení výkopu svislé ocelové mobilní oplocení, výšky do 1,5 m panely ze svařovaných trubek zřízení</t>
  </si>
  <si>
    <t>2*139,52+2*24*2+4*4*3,5 "DVZ"</t>
  </si>
  <si>
    <t>119003216</t>
  </si>
  <si>
    <t>Trubková mobilní plotová zábrana výšky do 1,5 m pro zabezpečení výkopu odstranění</t>
  </si>
  <si>
    <t>1110979366</t>
  </si>
  <si>
    <t>Pomocné konstrukce při zabezpečení výkopu svislé ocelové mobilní oplocení, výšky do 1,5 m panely ze svařovaných trubek odstranění</t>
  </si>
  <si>
    <t>131251102</t>
  </si>
  <si>
    <t>Hloubení jam nezapažených v hornině třídy těžitelnosti I skupiny 3 objem do 50 m3 strojně</t>
  </si>
  <si>
    <t>361562721</t>
  </si>
  <si>
    <t>Hloubení nezapažených jam a zářezů strojně s urovnáním dna do předepsaného profilu a spádu v hornině třídy těžitelnosti I skupiny 3 přes 20 do 50 m3</t>
  </si>
  <si>
    <t>142,03*0,5 "VV, DVZ"</t>
  </si>
  <si>
    <t>131351102</t>
  </si>
  <si>
    <t>Hloubení jam nezapažených v hornině třídy těžitelnosti II skupiny 4 objem do 50 m3 strojně</t>
  </si>
  <si>
    <t>1964944750</t>
  </si>
  <si>
    <t>Hloubení nezapažených jam a zářezů strojně s urovnáním dna do předepsaného profilu a spádu v hornině třídy těžitelnosti II skupiny 4 přes 20 do 50 m3</t>
  </si>
  <si>
    <t>132251251</t>
  </si>
  <si>
    <t>Hloubení rýh nezapažených š do 2000 mm v hornině třídy těžitelnosti I skupiny 3 objem do 20 m3 strojně</t>
  </si>
  <si>
    <t>372646892</t>
  </si>
  <si>
    <t>Hloubení nezapažených rýh šířky přes 800 do 2 000 mm strojně s urovnáním dna do předepsaného profilu a spádu v hornině třídy těžitelnosti I skupiny 3 do 20 m3</t>
  </si>
  <si>
    <t>116,98*0,5 "VV, DVZ"</t>
  </si>
  <si>
    <t>132351251</t>
  </si>
  <si>
    <t>Hloubení rýh nezapažených š do 2000 mm v hornině třídy těžitelnosti II skupiny 4 objem do 20 m3 strojně</t>
  </si>
  <si>
    <t>1352782345</t>
  </si>
  <si>
    <t>Hloubení nezapažených rýh šířky přes 800 do 2 000 mm strojně s urovnáním dna do předepsaného profilu a spádu v hornině třídy těžitelnosti II skupiny 4 do 20 m3</t>
  </si>
  <si>
    <t>139001101</t>
  </si>
  <si>
    <t>Příplatek za ztížení vykopávky v blízkosti podzemního vedení</t>
  </si>
  <si>
    <t>-1329911032</t>
  </si>
  <si>
    <t>Příplatek k cenám hloubených vykopávek za ztížení vykopávky v blízkosti podzemního vedení nebo výbušnin pro jakoukoliv třídu horniny</t>
  </si>
  <si>
    <t>35,1 "VV, DVZ"</t>
  </si>
  <si>
    <t>151101101</t>
  </si>
  <si>
    <t>Zřízení příložného pažení a rozepření stěn rýh hl do 2 m</t>
  </si>
  <si>
    <t>-407456938</t>
  </si>
  <si>
    <t>Zřízení pažení a rozepření stěn rýh pro podzemní vedení příložné pro jakoukoliv mezerovitost, hloubky do 2 m</t>
  </si>
  <si>
    <t>18,91+7,13 "VV, DVZ"</t>
  </si>
  <si>
    <t>151101102</t>
  </si>
  <si>
    <t>Zřízení příložného pažení a rozepření stěn rýh hl přes 2 do 4 m</t>
  </si>
  <si>
    <t>-865942604</t>
  </si>
  <si>
    <t>Zřízení pažení a rozepření stěn rýh pro podzemní vedení příložné pro jakoukoliv mezerovitost, hloubky přes 2 do 4 m</t>
  </si>
  <si>
    <t>37,24+26,21 "VV, DVZ"</t>
  </si>
  <si>
    <t>151101111</t>
  </si>
  <si>
    <t>Odstranění příložného pažení a rozepření stěn rýh hl do 2 m</t>
  </si>
  <si>
    <t>963693083</t>
  </si>
  <si>
    <t>Odstranění pažení a rozepření stěn rýh pro podzemní vedení s uložením materiálu na vzdálenost do 3 m od kraje výkopu příložné, hloubky do 2 m</t>
  </si>
  <si>
    <t>151101112</t>
  </si>
  <si>
    <t>Odstranění příložného pažení a rozepření stěn rýh hl přes 2 do 4 m</t>
  </si>
  <si>
    <t>-1428067931</t>
  </si>
  <si>
    <t>Odstranění pažení a rozepření stěn rýh pro podzemní vedení s uložením materiálu na vzdálenost do 3 m od kraje výkopu příložné, hloubky přes 2 do 4 m</t>
  </si>
  <si>
    <t>162751117</t>
  </si>
  <si>
    <t>Vodorovné přemístění přes 9 000 do 10000 m výkopku/sypaniny z horniny třídy těžitelnosti I skupiny 1 až 3</t>
  </si>
  <si>
    <t>-1556910525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</si>
  <si>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</si>
  <si>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116,98+142,03 "VV, DVZ"</t>
  </si>
  <si>
    <t>162751139</t>
  </si>
  <si>
    <t>Příplatek k vodorovnému přemístění výkopku/sypaniny z horniny třídy těžitelnosti II skupiny 4 a 5 ZKD 1000 m přes 10000 m</t>
  </si>
  <si>
    <t>1478244370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</si>
  <si>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</si>
  <si>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8* (116,98+142,03) "VV, DVZ"</t>
  </si>
  <si>
    <t>-81188713</t>
  </si>
  <si>
    <t>44,12+132,35 "VV, DVZ"</t>
  </si>
  <si>
    <t>58344197</t>
  </si>
  <si>
    <t>štěrkodrť frakce 0/63</t>
  </si>
  <si>
    <t>-1894599433</t>
  </si>
  <si>
    <t>(44,12+132,35)*2</t>
  </si>
  <si>
    <t>175151101</t>
  </si>
  <si>
    <t>Obsypání potrubí strojně sypaninou bez prohození, uloženou do 3 m</t>
  </si>
  <si>
    <t>-169593061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</si>
  <si>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</si>
  <si>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56,41 "VV, DVZ"</t>
  </si>
  <si>
    <t>58337308</t>
  </si>
  <si>
    <t>štěrkopísek frakce 0/2</t>
  </si>
  <si>
    <t>-1008366431</t>
  </si>
  <si>
    <t>56,41*1,75</t>
  </si>
  <si>
    <t>451572111</t>
  </si>
  <si>
    <t>Lože pod potrubí otevřený výkop z kameniva drobného těženého</t>
  </si>
  <si>
    <t>1028067517</t>
  </si>
  <si>
    <t>Lože pod potrubí, stoky a drobné objekty v otevřeném výkopu z kameniva drobného těženého 0 až 4 mm</t>
  </si>
  <si>
    <t>13,95+1,6 "VV, PD"</t>
  </si>
  <si>
    <t>871218113</t>
  </si>
  <si>
    <t>Kladení drenážního potrubí z flexibilního PVC průměru do 65 mm</t>
  </si>
  <si>
    <t>-1897654916</t>
  </si>
  <si>
    <t>Kladení drenážního potrubí z plastických hmot  do připravené rýhy z flexibilního PVC, průměru do 65 mm</t>
  </si>
  <si>
    <t>2*84 "DVZ"</t>
  </si>
  <si>
    <t>28611220</t>
  </si>
  <si>
    <t>trubka drenážní flexibilní celoperforovaná PVC-U SN 4 DN 50 pro meliorace, dočasné nebo odlehčovací drenáže</t>
  </si>
  <si>
    <t>25307859</t>
  </si>
  <si>
    <t>2*84</t>
  </si>
  <si>
    <t>168*1,03 'Přepočtené koeficientem množství</t>
  </si>
  <si>
    <t>871263121</t>
  </si>
  <si>
    <t>Montáž kanalizačního potrubí z PVC těsněné gumovým kroužkem otevřený výkop sklon do 20 % DN 110</t>
  </si>
  <si>
    <t>522817646</t>
  </si>
  <si>
    <t>Montáž kanalizačního potrubí z plastů z tvrdého PVC těsněných gumovým kroužkem v otevřeném výkopu ve sklonu do 20 % DN 110</t>
  </si>
  <si>
    <t>130,9+60 "DVZ"</t>
  </si>
  <si>
    <t>28611115</t>
  </si>
  <si>
    <t>trubka kanalizační PVC DN 110x3000mm SN4</t>
  </si>
  <si>
    <t>61041073</t>
  </si>
  <si>
    <t>130,9</t>
  </si>
  <si>
    <t>130,9*1,03 'Přepočtené koeficientem množství</t>
  </si>
  <si>
    <t>28611223</t>
  </si>
  <si>
    <t>trubka drenážní flexibilní celoperforovaná PVC-U SN 4 DN 100 pro meliorace, dočasné nebo odlehčovací drenáže</t>
  </si>
  <si>
    <t>-1732849595</t>
  </si>
  <si>
    <t>60*1,03 'Přepočtené koeficientem množství</t>
  </si>
  <si>
    <t>871313121</t>
  </si>
  <si>
    <t>Montáž kanalizačního potrubí z PVC těsněné gumovým kroužkem otevřený výkop sklon do 20 % DN 160</t>
  </si>
  <si>
    <t>-293883731</t>
  </si>
  <si>
    <t>Montáž kanalizačního potrubí z plastů z tvrdého PVC těsněných gumovým kroužkem v otevřeném výkopu ve sklonu do 20 % DN 160</t>
  </si>
  <si>
    <t>18,6+3 "DVZ"</t>
  </si>
  <si>
    <t>28611133</t>
  </si>
  <si>
    <t>trubka kanalizační PVC DN 160x3000mm SN4</t>
  </si>
  <si>
    <t>1056596252</t>
  </si>
  <si>
    <t>18,6+3</t>
  </si>
  <si>
    <t>21,6*1,03 'Přepočtené koeficientem množství</t>
  </si>
  <si>
    <t>28611225</t>
  </si>
  <si>
    <t>trubka drenážní flexibilní celoperforovaná PVC-U SN 4 DN 160 pro meliorace, dočasné nebo odlehčovací drenáže</t>
  </si>
  <si>
    <t>-1218060843</t>
  </si>
  <si>
    <t>4*1,03 'Přepočtené koeficientem množství</t>
  </si>
  <si>
    <t>877265211</t>
  </si>
  <si>
    <t>Montáž tvarovek z tvrdého PVC-systém KG nebo z polypropylenu-systém KG 2000 jednoosé DN 110</t>
  </si>
  <si>
    <t>-819821046</t>
  </si>
  <si>
    <t>Montáž tvarovek na kanalizačním potrubí z trub z plastu  z tvrdého PVC nebo z polypropylenu v otevřeném výkopu jednoosých DN 110</t>
  </si>
  <si>
    <t>25 "DVZ"</t>
  </si>
  <si>
    <t>28611351</t>
  </si>
  <si>
    <t>koleno kanalizační PVC KG 110x45°</t>
  </si>
  <si>
    <t>1281662730</t>
  </si>
  <si>
    <t>28611564</t>
  </si>
  <si>
    <t>objímka převlečná kanalizace plastové KG DN 100</t>
  </si>
  <si>
    <t>-72325368</t>
  </si>
  <si>
    <t>877265221</t>
  </si>
  <si>
    <t>Montáž tvarovek z tvrdého PVC-systém KG nebo z polypropylenu-systém KG 2000 dvouosé DN 110</t>
  </si>
  <si>
    <t>423804313</t>
  </si>
  <si>
    <t>Montáž tvarovek na kanalizačním potrubí z trub z plastu  z tvrdého PVC nebo z polypropylenu v otevřeném výkopu dvouosých DN 110</t>
  </si>
  <si>
    <t>22 "DVZ"</t>
  </si>
  <si>
    <t>28611387</t>
  </si>
  <si>
    <t>odbočka kanalizační PVC s hrdlem 110/110/45°</t>
  </si>
  <si>
    <t>-146988843</t>
  </si>
  <si>
    <t>28611424</t>
  </si>
  <si>
    <t>odbočka kanalizační plastová PVC s hrdlem KG 110/110/87°</t>
  </si>
  <si>
    <t>581103882</t>
  </si>
  <si>
    <t>877265231</t>
  </si>
  <si>
    <t>Montáž víčka z tvrdého PVC-systém KG DN 110</t>
  </si>
  <si>
    <t>19467283</t>
  </si>
  <si>
    <t>Montáž tvarovek na kanalizačním potrubí z trub z plastu  z tvrdého PVC nebo z polypropylenu v otevřeném výkopu víček DN 110</t>
  </si>
  <si>
    <t>41 "DVZ"</t>
  </si>
  <si>
    <t>28611584</t>
  </si>
  <si>
    <t>zátka kanalizace plastové KG DN 100</t>
  </si>
  <si>
    <t>330455167</t>
  </si>
  <si>
    <t>28611718</t>
  </si>
  <si>
    <t>víčko kanalizace plastové KG DN 110</t>
  </si>
  <si>
    <t>-482573032</t>
  </si>
  <si>
    <t>877315211</t>
  </si>
  <si>
    <t>Montáž tvarovek z tvrdého PVC-systém KG nebo z polypropylenu-systém KG 2000 jednoosé DN 160</t>
  </si>
  <si>
    <t>-1692780739</t>
  </si>
  <si>
    <t>Montáž tvarovek na kanalizačním potrubí z trub z plastu  z tvrdého PVC nebo z polypropylenu v otevřeném výkopu jednoosých DN 160</t>
  </si>
  <si>
    <t>28611359</t>
  </si>
  <si>
    <t>koleno kanalizace PVC KG 160x15°</t>
  </si>
  <si>
    <t>562423804</t>
  </si>
  <si>
    <t>28611361</t>
  </si>
  <si>
    <t>koleno kanalizační PVC KG 160x45°</t>
  </si>
  <si>
    <t>-2132564561</t>
  </si>
  <si>
    <t>28651073</t>
  </si>
  <si>
    <t>přesuvka kanalizační plastová PVC-U DN 160</t>
  </si>
  <si>
    <t>-1123419568</t>
  </si>
  <si>
    <t>877315221</t>
  </si>
  <si>
    <t>Montáž tvarovek z tvrdého PVC-systém KG nebo z polypropylenu-systém KG 2000 dvouosé DN 160</t>
  </si>
  <si>
    <t>-45225799</t>
  </si>
  <si>
    <t>Montáž tvarovek na kanalizačním potrubí z trub z plastu  z tvrdého PVC nebo z polypropylenu v otevřeném výkopu dvouosých DN 160</t>
  </si>
  <si>
    <t>1 "DVZ"</t>
  </si>
  <si>
    <t>28611429</t>
  </si>
  <si>
    <t>odbočka kanalizační plastová s hrdlem KG 160/160/87°</t>
  </si>
  <si>
    <t>-1483766598</t>
  </si>
  <si>
    <t>877315231</t>
  </si>
  <si>
    <t>Montáž víčka z tvrdého PVC-systém KG DN 160</t>
  </si>
  <si>
    <t>-819973995</t>
  </si>
  <si>
    <t>Montáž tvarovek na kanalizačním potrubí z trub z plastu  z tvrdého PVC nebo z polypropylenu v otevřeném výkopu víček DN 160</t>
  </si>
  <si>
    <t>4 "DVZ"</t>
  </si>
  <si>
    <t>28611588</t>
  </si>
  <si>
    <t>zátka kanalizace plastové KG DN 150</t>
  </si>
  <si>
    <t>1764639638</t>
  </si>
  <si>
    <t>877375221</t>
  </si>
  <si>
    <t>Montáž tvarovek z tvrdého PVC-systém KG nebo z polypropylenu-systém KG 2000 dvouosé DN 315</t>
  </si>
  <si>
    <t>-658643769</t>
  </si>
  <si>
    <t>Montáž tvarovek na kanalizačním potrubí z trub z plastu  z tvrdého PVC nebo z polypropylenu v otevřeném výkopu dvouosých DN 315</t>
  </si>
  <si>
    <t>28611404</t>
  </si>
  <si>
    <t>odbočka kanalizační plastová s hrdlem KG 315/150/45°</t>
  </si>
  <si>
    <t>221828781</t>
  </si>
  <si>
    <t>890451851</t>
  </si>
  <si>
    <t>Bourání šachet z prefabrikovaných skruží strojně obestavěného prostoru přes 3 do 5 m3</t>
  </si>
  <si>
    <t>1509707904</t>
  </si>
  <si>
    <t>Bourání šachet a jímek strojně velikosti obestavěného prostoru přes 3 do 5 m3 z prefabrikovaných skruží</t>
  </si>
  <si>
    <t>4,2*3,14*0,6*0,6 "DVZ"</t>
  </si>
  <si>
    <t>892372121</t>
  </si>
  <si>
    <t>Tlaková zkouška vzduchem potrubí DN 300 těsnícím vakem ucpávkovým</t>
  </si>
  <si>
    <t>úsek</t>
  </si>
  <si>
    <t>820026376</t>
  </si>
  <si>
    <t>Tlakové zkoušky vzduchem těsnícími vaky ucpávkovými DN 300</t>
  </si>
  <si>
    <t>24 "DVZ"</t>
  </si>
  <si>
    <t>894118001</t>
  </si>
  <si>
    <t>Příplatek ZKD 0,60 m výšky vstupu na potrubí</t>
  </si>
  <si>
    <t>897634269</t>
  </si>
  <si>
    <t>Šachty kanalizační zděné Příplatek k cenám za každých dalších 0,60 m výšky vstupu</t>
  </si>
  <si>
    <t>5,7/0,6 "DVZ"</t>
  </si>
  <si>
    <t>894411211</t>
  </si>
  <si>
    <t>Zřízení šachet kanalizačních z betonových dílců na potrubí DN do 200 dno kamenina</t>
  </si>
  <si>
    <t>-430569818</t>
  </si>
  <si>
    <t>Zřízení šachet kanalizačních z betonových dílců výšky vstupu do 1,50 m s obložením dna kameninou nebo kanalizačními cihlami, na potrubí DN do 200</t>
  </si>
  <si>
    <t>2 "DVZ"</t>
  </si>
  <si>
    <t>894411221</t>
  </si>
  <si>
    <t>Zřízení šachet kanalizačních z betonových dílců na potrubí DN přes 200 do 300 dno kamenina</t>
  </si>
  <si>
    <t>-249082902</t>
  </si>
  <si>
    <t>Zřízení šachet kanalizačních z betonových dílců výšky vstupu do 1,50 m s obložením dna kameninou nebo kanalizačními cihlami, na potrubí DN přes 200 do 300</t>
  </si>
  <si>
    <t>59224028</t>
  </si>
  <si>
    <t>dno betonové šachtové DN 200 kameninový žlab i nástupnice 100x63,5x15cm</t>
  </si>
  <si>
    <t>-1299013309</t>
  </si>
  <si>
    <t>59224034</t>
  </si>
  <si>
    <t>dno betonové šachtové DN 300 kameninový žlab i nástupnice 100x78,5x15cm</t>
  </si>
  <si>
    <t>-1678942080</t>
  </si>
  <si>
    <t>59224160</t>
  </si>
  <si>
    <t>skruž kanalizační s ocelovými stupadly 100x25x12cm</t>
  </si>
  <si>
    <t>-1165776146</t>
  </si>
  <si>
    <t>59224161</t>
  </si>
  <si>
    <t>skruž kanalizační s ocelovými stupadly 100x50x12cm</t>
  </si>
  <si>
    <t>2137309177</t>
  </si>
  <si>
    <t>59224162</t>
  </si>
  <si>
    <t>skruž kanalizační s ocelovými stupadly 100x100x12cm</t>
  </si>
  <si>
    <t>-1513164050</t>
  </si>
  <si>
    <t>59224185</t>
  </si>
  <si>
    <t>prstenec šachtový vyrovnávací betonový 625x120x60mm</t>
  </si>
  <si>
    <t>-1367163517</t>
  </si>
  <si>
    <t>59224187</t>
  </si>
  <si>
    <t>prstenec šachtový vyrovnávací betonový 625x120x100mm</t>
  </si>
  <si>
    <t>1363397669</t>
  </si>
  <si>
    <t>59224188</t>
  </si>
  <si>
    <t>prstenec šachtový vyrovnávací betonový 625x120x120mm</t>
  </si>
  <si>
    <t>1135345900</t>
  </si>
  <si>
    <t>59224312</t>
  </si>
  <si>
    <t>kónus šachetní betonový kapsové plastové stupadlo 100x62,5x58cm</t>
  </si>
  <si>
    <t>-1571876350</t>
  </si>
  <si>
    <t>59224348</t>
  </si>
  <si>
    <t>těsnění elastomerové pro spojení šachetních dílů DN 1000</t>
  </si>
  <si>
    <t>1094209876</t>
  </si>
  <si>
    <t>899104112</t>
  </si>
  <si>
    <t>Osazení poklopů litinových nebo ocelových včetně rámů pro třídu zatížení D400, E600</t>
  </si>
  <si>
    <t>-1361681820</t>
  </si>
  <si>
    <t>Osazení poklopů litinových a ocelových včetně rámů pro třídu zatížení D400, E600</t>
  </si>
  <si>
    <t>55241031</t>
  </si>
  <si>
    <t>poklop šachtový třída D400, kruhový s ventilací</t>
  </si>
  <si>
    <t>-1036218529</t>
  </si>
  <si>
    <t>899623161</t>
  </si>
  <si>
    <t>Obetonování potrubí nebo zdiva stok betonem prostým tř. C 20/25 v otevřeném výkopu</t>
  </si>
  <si>
    <t>1051435967</t>
  </si>
  <si>
    <t>Obetonování potrubí nebo zdiva stok betonem prostým v otevřeném výkopu, beton tř. C 20/25</t>
  </si>
  <si>
    <t>0,69 "VV, DVZ"</t>
  </si>
  <si>
    <t>899643111</t>
  </si>
  <si>
    <t>Bednění pro obetonování potrubí otevřený výkop</t>
  </si>
  <si>
    <t>482515280</t>
  </si>
  <si>
    <t>Bednění pro obetonování potrubí v otevřeném výkopu</t>
  </si>
  <si>
    <t>4*0,5*3 "DVZ"</t>
  </si>
  <si>
    <t>899722113</t>
  </si>
  <si>
    <t>Krytí potrubí z plastů výstražnou fólií z PVC 34cm</t>
  </si>
  <si>
    <t>1576498143</t>
  </si>
  <si>
    <t>Krytí potrubí z plastů výstražnou fólií z PVC šířky 34 cm</t>
  </si>
  <si>
    <t>139,52 "VV, DVZ"</t>
  </si>
  <si>
    <t>998276101</t>
  </si>
  <si>
    <t>Přesun hmot pro trubní vedení z trub z plastických hmot otevřený výkop</t>
  </si>
  <si>
    <t>-1130421194</t>
  </si>
  <si>
    <t>Přesun hmot pro trubní vedení hloubené z trub z plastických hmot nebo sklolaminátových pro vodovody nebo kanalizace v otevřeném výkopu dopravní vzdálenost do 15 m</t>
  </si>
  <si>
    <t>21,085</t>
  </si>
  <si>
    <t>999</t>
  </si>
  <si>
    <t>Poplatek za skládku</t>
  </si>
  <si>
    <t>997221873</t>
  </si>
  <si>
    <t>512</t>
  </si>
  <si>
    <t>-1547631969</t>
  </si>
  <si>
    <t>(116,98+142,03)*1,75 "VV, DVZ"</t>
  </si>
  <si>
    <t>SO 300-02 - Vodovod</t>
  </si>
  <si>
    <t>PSV - Práce a dodávky PSV</t>
  </si>
  <si>
    <t xml:space="preserve">    722 - Zdravotechnika - vnitřní vodovod</t>
  </si>
  <si>
    <t>-330616510</t>
  </si>
  <si>
    <t>2*(9+8,1+8,7+9+30+12,3+10,9)+6*2+4*3,5"DVZ"</t>
  </si>
  <si>
    <t>-1440571989</t>
  </si>
  <si>
    <t>131253102</t>
  </si>
  <si>
    <t>Hloubení jam nezapažených v hornině třídy těžitelnosti I skupiny 3 objem do 50 m3 strojně v omezeném prostoru</t>
  </si>
  <si>
    <t>136818114</t>
  </si>
  <si>
    <t>Hloubení nezapažených jam a zářezů strojně s urovnáním dna do předepsaného profilu a spádu v omezeném prostoru v hornině třídy těžitelnosti I skupiny 3 přes 20 do 50 m3</t>
  </si>
  <si>
    <t>32,5*0,5 "VV, DVZ"</t>
  </si>
  <si>
    <t>131351302</t>
  </si>
  <si>
    <t>Hloubení jam nezapažených v hornině třídy těžitelnosti II skupiny 4 objem do 50 m3 strojně v omezeném prostoru</t>
  </si>
  <si>
    <t>-119986364</t>
  </si>
  <si>
    <t>Hloubení nezapažených jam a zářezů strojně s urovnáním dna do předepsaného profilu a spádu v omezeném prostoru v hornině třídy těžitelnosti II skupiny 4 přes 20 do 50 m3</t>
  </si>
  <si>
    <t>989224722</t>
  </si>
  <si>
    <t>105,36*0,5 "VV, DVZ"</t>
  </si>
  <si>
    <t>558002627</t>
  </si>
  <si>
    <t>-340316971</t>
  </si>
  <si>
    <t>31,61+9,75 "VV, DVZ"</t>
  </si>
  <si>
    <t>956972811</t>
  </si>
  <si>
    <t>105,36+32,5 "VV, DVZ"</t>
  </si>
  <si>
    <t>162751119</t>
  </si>
  <si>
    <t>Příplatek k vodorovnému přemístění výkopku/sypaniny z horniny třídy těžitelnosti I skupiny 1 až 3 ZKD 1000 m přes 10000 m</t>
  </si>
  <si>
    <t>-862564616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</si>
  <si>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</si>
  <si>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8*(105,36+32,5) "VV, DVZ"</t>
  </si>
  <si>
    <t>-571520472</t>
  </si>
  <si>
    <t>66,91+28,05 "štěrkodrtí, VV, DVZ"</t>
  </si>
  <si>
    <t>1886928806</t>
  </si>
  <si>
    <t>(66,91+28,05)*2,0</t>
  </si>
  <si>
    <t>175111101</t>
  </si>
  <si>
    <t>Obsypání potrubí ručně sypaninou bez prohození, uloženou do 3 m</t>
  </si>
  <si>
    <t>-1351505202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</si>
  <si>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</si>
  <si>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29,57 "VV, DVZ"</t>
  </si>
  <si>
    <t>58337310</t>
  </si>
  <si>
    <t>štěrkopísek frakce 0/4</t>
  </si>
  <si>
    <t>168635676</t>
  </si>
  <si>
    <t>25,97*2 "Přepočtené koeficientem množství"</t>
  </si>
  <si>
    <t>-2007298623</t>
  </si>
  <si>
    <t>8,78+0,94 "VV, DVZ"</t>
  </si>
  <si>
    <t>452311151</t>
  </si>
  <si>
    <t>Podkladní desky z betonu prostého tř. C 20/25 otevřený výkop</t>
  </si>
  <si>
    <t>-1694930986</t>
  </si>
  <si>
    <t>Podkladní a zajišťovací konstrukce z betonu prostého v otevřeném výkopu desky pod potrubí, stoky a drobné objekty z betonu tř. C 20/25</t>
  </si>
  <si>
    <t>0,48 "VV, DVZ"</t>
  </si>
  <si>
    <t>871161211</t>
  </si>
  <si>
    <t>Montáž potrubí z PE100 SDR 11 otevřený výkop svařovaných elektrotvarovkou D 32 x 3,0 mm</t>
  </si>
  <si>
    <t>-600969364</t>
  </si>
  <si>
    <t>Montáž vodovodního potrubí z plastů v otevřeném výkopu z polyetylenu PE 100 svařovaných elektrotvarovkou SDR 11/PN16 D 32 x 3,0 mm</t>
  </si>
  <si>
    <t>12,3+10,9 "VV, DVZ"</t>
  </si>
  <si>
    <t>28613110</t>
  </si>
  <si>
    <t>trubka vodovodní PE100 PN 16 SDR11 32x3,0mm</t>
  </si>
  <si>
    <t>1943874954</t>
  </si>
  <si>
    <t>(12,3+10,9)*1,1</t>
  </si>
  <si>
    <t>871171211</t>
  </si>
  <si>
    <t>Montáž potrubí z PE100 SDR 11 otevřený výkop svařovaných elektrotvarovkou D 40 x 3,7 mm</t>
  </si>
  <si>
    <t>1315053042</t>
  </si>
  <si>
    <t>Montáž vodovodního potrubí z plastů v otevřeném výkopu z polyetylenu PE 100 svařovaných elektrotvarovkou SDR 11/PN16 D 40 x 3,7 mm</t>
  </si>
  <si>
    <t>8+7,1+7,7+8 "VV, DVZ"</t>
  </si>
  <si>
    <t>28613111</t>
  </si>
  <si>
    <t>trubka vodovodní PE100 PN 16 SDR11 40x3,7mm</t>
  </si>
  <si>
    <t>-1921890702</t>
  </si>
  <si>
    <t>(8+7,1+7,7+8)*1,1 "VV, DVZ"</t>
  </si>
  <si>
    <t>33,88*1,015 'Přepočtené koeficientem množství</t>
  </si>
  <si>
    <t>871251141</t>
  </si>
  <si>
    <t>Montáž potrubí z PE100 SDR 11 otevřený výkop svařovaných na tupo D 110 x 10,0 mm</t>
  </si>
  <si>
    <t>-1653654446</t>
  </si>
  <si>
    <t>Montáž vodovodního potrubí z plastů v otevřeném výkopu z polyetylenu PE 100 svařovaných na tupo SDR 11/PN16 D 110 x 10,0 mm</t>
  </si>
  <si>
    <t>30 "DVZ"</t>
  </si>
  <si>
    <t>286116R2</t>
  </si>
  <si>
    <t>půlená chránička D 110</t>
  </si>
  <si>
    <t>-395345089</t>
  </si>
  <si>
    <t>30*1,015 'Přepočtené koeficientem množství</t>
  </si>
  <si>
    <t>877162001</t>
  </si>
  <si>
    <t>Montáž svěrných spojek na vodovodním potrubí z trub d 32</t>
  </si>
  <si>
    <t>-27585366</t>
  </si>
  <si>
    <t>Montáž svěrných (mechanických) spojek na vodovodním potrubí spojek, kolen 90° nebo redukcí d 32</t>
  </si>
  <si>
    <t>3 "VV, DVZ"</t>
  </si>
  <si>
    <t>6312R03</t>
  </si>
  <si>
    <t>přechodka PE/PP 32</t>
  </si>
  <si>
    <t>-804404303</t>
  </si>
  <si>
    <t>6312R04</t>
  </si>
  <si>
    <t>hadicová přechodka DN 25</t>
  </si>
  <si>
    <t>1695226940</t>
  </si>
  <si>
    <t>877162011</t>
  </si>
  <si>
    <t>Montáž svěrných T-kusů na vodovodním potrubí z trub d 32</t>
  </si>
  <si>
    <t>-2059681977</t>
  </si>
  <si>
    <t>Montáž svěrných (mechanických) spojek na vodovodním potrubí T-kusů d 32</t>
  </si>
  <si>
    <t>1 "VV, DVZ"</t>
  </si>
  <si>
    <t>28654395</t>
  </si>
  <si>
    <t>tvarovka T-kus přechodka plast s převlečnou maticí PPR 32x1"</t>
  </si>
  <si>
    <t>1044364086</t>
  </si>
  <si>
    <t>8791711R2</t>
  </si>
  <si>
    <t>Montáž napojení vodovodní přípojky v otevřeném výkopu DN 32</t>
  </si>
  <si>
    <t>-524884768</t>
  </si>
  <si>
    <t>5 "DVZ"</t>
  </si>
  <si>
    <t>891153222</t>
  </si>
  <si>
    <t>Montáž ventilů odvzdušňovacích závitových DN 20</t>
  </si>
  <si>
    <t>-851451919</t>
  </si>
  <si>
    <t>Montáž vodovodních armatur na potrubí ventilů odvzdušňovacích nebo zavzdušňovacích mechanických a plovákových závitových na venkovních řadech DN 20</t>
  </si>
  <si>
    <t>3 "DVZ"</t>
  </si>
  <si>
    <t>55114214</t>
  </si>
  <si>
    <t>kohout kulový s vypouštěním PN 35 T 185°C chromovaný R250DS 1"</t>
  </si>
  <si>
    <t>676622473</t>
  </si>
  <si>
    <t>55114228</t>
  </si>
  <si>
    <t>kohout kulový se šroubením mosaz vnitřní-vnější vrtulka 1"x1"</t>
  </si>
  <si>
    <t>1721541345</t>
  </si>
  <si>
    <t>891249111</t>
  </si>
  <si>
    <t>Montáž navrtávacích pasů na potrubí z jakýchkoli trub DN 80</t>
  </si>
  <si>
    <t>1590311960</t>
  </si>
  <si>
    <t>Montáž vodovodních armatur na potrubí navrtávacích pasů s ventilem Jt 1 MPa, na potrubí z trub litinových, ocelových nebo plastických hmot DN 80</t>
  </si>
  <si>
    <t>5 "VV, DVZ"</t>
  </si>
  <si>
    <t>422714R0</t>
  </si>
  <si>
    <t>pás navrtávací DN 80 + šoupátko + přechodka na PE potrubí 1",5/4"</t>
  </si>
  <si>
    <t>-375724242</t>
  </si>
  <si>
    <t>42291053</t>
  </si>
  <si>
    <t>souprava zemní pro navrtávací pas se šoupátkem Rd 1,5m</t>
  </si>
  <si>
    <t>116953986</t>
  </si>
  <si>
    <t>8921001R1</t>
  </si>
  <si>
    <t>Pomocný materiál (propojovací, odbočné a ukončovací tvarovky, uchycení vodoměrné sestavy), D + M</t>
  </si>
  <si>
    <t>soub</t>
  </si>
  <si>
    <t>-1637754382</t>
  </si>
  <si>
    <t>892241111</t>
  </si>
  <si>
    <t>Tlaková zkouška vodou potrubí DN do 80</t>
  </si>
  <si>
    <t>-16169216</t>
  </si>
  <si>
    <t>Tlakové zkoušky vodou na potrubí DN do 80</t>
  </si>
  <si>
    <t>892372111</t>
  </si>
  <si>
    <t>Zabezpečení konců potrubí DN do 300 při tlakových zkouškách vodou</t>
  </si>
  <si>
    <t>-1751899034</t>
  </si>
  <si>
    <t>Tlakové zkoušky vodou zabezpečení konců potrubí při tlakových zkouškách DN do 300</t>
  </si>
  <si>
    <t>8938112R0</t>
  </si>
  <si>
    <t>Osazení a dodávka vodoměrné prefabrikované šachty (D + M)</t>
  </si>
  <si>
    <t>210275141</t>
  </si>
  <si>
    <t>-95559384</t>
  </si>
  <si>
    <t>-1643975513</t>
  </si>
  <si>
    <t>899721111</t>
  </si>
  <si>
    <t>Signalizační vodič DN do 150 mm na potrubí</t>
  </si>
  <si>
    <t>686213438</t>
  </si>
  <si>
    <t>Signalizační vodič na potrubí DN do 150 mm</t>
  </si>
  <si>
    <t>405727972</t>
  </si>
  <si>
    <t>997013873</t>
  </si>
  <si>
    <t>-409086112</t>
  </si>
  <si>
    <t>(105,36+28,05)*1,75 "VV, DVZ"</t>
  </si>
  <si>
    <t>-773774441</t>
  </si>
  <si>
    <t>4,756</t>
  </si>
  <si>
    <t>PSV</t>
  </si>
  <si>
    <t>Práce a dodávky PSV</t>
  </si>
  <si>
    <t>722</t>
  </si>
  <si>
    <t>Zdravotechnika - vnitřní vodovod</t>
  </si>
  <si>
    <t>722270102</t>
  </si>
  <si>
    <t>Sestava vodoměrová závitová G 1"</t>
  </si>
  <si>
    <t>soubor</t>
  </si>
  <si>
    <t>-1003762342</t>
  </si>
  <si>
    <t>Vodoměrové sestavy  závitové G 1"</t>
  </si>
  <si>
    <t>SO 400 - Veřejné osvětlení</t>
  </si>
  <si>
    <t>D1 - Stožárová část</t>
  </si>
  <si>
    <t>D2 - Kabelová část</t>
  </si>
  <si>
    <t>D3 - Demontáž</t>
  </si>
  <si>
    <t>D4 - Zemní práce</t>
  </si>
  <si>
    <t>D1</t>
  </si>
  <si>
    <t>Stožárová část</t>
  </si>
  <si>
    <t>Pol1</t>
  </si>
  <si>
    <t>A - Svítidlo v provedení LED s rotačně symetrikou optikou, 30,2W, 3520lm, 3000K, RAL9007, vč, klobouku d.650mm a upevňovaího krčku pro prům. 60mm</t>
  </si>
  <si>
    <t>ks</t>
  </si>
  <si>
    <t>Pol2</t>
  </si>
  <si>
    <t>B - Nástěnné svítidlo s asymetrickou optikou, 14W, 1260lm, 3000K, vč. kabelové spojky, IP66</t>
  </si>
  <si>
    <t>Pol3</t>
  </si>
  <si>
    <t>C - Zapuštěné kruhové zemní svítidlo směrovatelné, 12,1W, 1113lm, 3000K, IP68 vč. montážního pouzdra a kabelové spojky</t>
  </si>
  <si>
    <t>Pol4</t>
  </si>
  <si>
    <t>D - Podvodní svítidlo pro fontány k trvalému ponořní, 2,5W, 24V DC, 167lm, 4400K vč. montážního úchytu, kabelové spojky a napájecího driveru</t>
  </si>
  <si>
    <t>Pol5</t>
  </si>
  <si>
    <t>E - Svítidlo v provedení LED s rotačně symetrikou optikou, 31W, 2750lm, 3000K, RAL9007, vč, klobouku d.650mm a upevňovaího krčku pro prům. 60mm</t>
  </si>
  <si>
    <t>Pol6</t>
  </si>
  <si>
    <t>Kuželový ocelový stožár v.5m pro svítidla A a E, vetknutý, vrcholový průměr 60mm, vč. pojistkové rozvodnice a kabelové spojky, RAL9007</t>
  </si>
  <si>
    <t>Pol7</t>
  </si>
  <si>
    <t>Doplnění stávajícího rozváděče zapínacího bodu - stáv. spínaný vývod - výměna jističe 16C/3, 1x samosatně spínaný vývod - jistič 6B/1, spínací hodiny, 1x nespínaný vývod 16C/3</t>
  </si>
  <si>
    <t>D2</t>
  </si>
  <si>
    <t>Kabelová část</t>
  </si>
  <si>
    <t>Pol8</t>
  </si>
  <si>
    <t>Kabel CYKY J 3x1,5</t>
  </si>
  <si>
    <t>Pol9</t>
  </si>
  <si>
    <t>Kabel CYKY J 3x2,5</t>
  </si>
  <si>
    <t>Pol10</t>
  </si>
  <si>
    <t>Kabel CYKY J 4x10</t>
  </si>
  <si>
    <t>Pol11</t>
  </si>
  <si>
    <t>Kabel CYKY- J 4x25</t>
  </si>
  <si>
    <t>Pol12</t>
  </si>
  <si>
    <t>Trubka PVC do prům. 110mm</t>
  </si>
  <si>
    <t>Pol13</t>
  </si>
  <si>
    <t>Drát FeZn 10mm</t>
  </si>
  <si>
    <t>Pol14</t>
  </si>
  <si>
    <t>Ukončení kabelů smršť. záklopkou do 4x25mm2</t>
  </si>
  <si>
    <t>D3</t>
  </si>
  <si>
    <t>Demontáž</t>
  </si>
  <si>
    <t>Pol15</t>
  </si>
  <si>
    <t>Demontáž stožárů vč. výložníků</t>
  </si>
  <si>
    <t>Pol16</t>
  </si>
  <si>
    <t>Demontáž svítidel</t>
  </si>
  <si>
    <t>Pol17</t>
  </si>
  <si>
    <t>Demontáž kabelu typu AYKY</t>
  </si>
  <si>
    <t>Pol18</t>
  </si>
  <si>
    <t>Odvoz zdemontovaného materiálu</t>
  </si>
  <si>
    <t>D4</t>
  </si>
  <si>
    <t>Pol19</t>
  </si>
  <si>
    <t>Kabelová trasa v zemi (výkop zem. tř.4, pískové kabelové lože 10cm pod i nad kab., zakrytí bet. desk. nebo cihlami, zához a provizorní úprava povrchu vč. přípravných a pomocných prací) - ve výkopu š.35 cm x  hl. 60Cm</t>
  </si>
  <si>
    <t>Pol20</t>
  </si>
  <si>
    <t>Kabelová trasa v zemi (výkop zem. tř.4, vyrovnávací vrstva betonu, pískové lože 10cm pod i nad kabelem v ochr. trubce, zához štěrkem, podkl. vrstva betonu a provizorní úprava povrchu vč. přípravných a pomocných prací) - ve výkopu š. 50cm x  hl. 120cm</t>
  </si>
  <si>
    <t>Pol21</t>
  </si>
  <si>
    <t>Základ pro stožár do v.6m,  rozměry (AxBxC) 400x400x900mm</t>
  </si>
  <si>
    <t>Pol22</t>
  </si>
  <si>
    <t>Základ pro zemní svítidlo</t>
  </si>
  <si>
    <t>Pol23</t>
  </si>
  <si>
    <t>Osazení svítidla pro fontány vč.pomocých prací</t>
  </si>
  <si>
    <t>Pol24</t>
  </si>
  <si>
    <t>Připojení solenoidu ve vodoměrné šachtě -- otevírání vody pro fontánu, vč. pomocných prací</t>
  </si>
  <si>
    <t>Pol25</t>
  </si>
  <si>
    <t>Kabelová trasa ve zdi - drážka, založení trubky DN32, vývod pro dvě svítidla, zahození, úprava povrchu</t>
  </si>
  <si>
    <t>Pol26</t>
  </si>
  <si>
    <t>Trubka instalační PVC do prům. 32mm</t>
  </si>
  <si>
    <t>Pol27</t>
  </si>
  <si>
    <t>Výkop sondy</t>
  </si>
  <si>
    <t>Pol28</t>
  </si>
  <si>
    <t>Odvoz zeminy na skládku do 50km</t>
  </si>
  <si>
    <t>Pol29</t>
  </si>
  <si>
    <t>Revize elektro - výchozí</t>
  </si>
  <si>
    <t>SO 400-02 - Přípojka elektro</t>
  </si>
  <si>
    <t xml:space="preserve">D1 - Rozváděče </t>
  </si>
  <si>
    <t>D3 - Zemní práce</t>
  </si>
  <si>
    <t xml:space="preserve">Rozváděče </t>
  </si>
  <si>
    <t>Pol30</t>
  </si>
  <si>
    <t>Rozváděč ER pro nepřímé měření, typ NR212, hl. jistič 3x160A/B</t>
  </si>
  <si>
    <t>Pol31</t>
  </si>
  <si>
    <t>Přípojková skříň SS102</t>
  </si>
  <si>
    <t>Pol32</t>
  </si>
  <si>
    <t>Rozváděč RMz - oceloplechový zapuštěný rozvaděč, včetně krycí desky, montáž přístrojů na DIN lištu, včetně vnitřního vydrátování a pomocného materiálu, zámek FAB na jednotný klíč silnoproudu, výklopná klika, rozměry 600x600x300mm, krytí IP54/IP20</t>
  </si>
  <si>
    <t>Pol33</t>
  </si>
  <si>
    <t>Pilíř z bílých cihel pro rozváděče SS102, ER, RMz vč. základu</t>
  </si>
  <si>
    <t>Pol34</t>
  </si>
  <si>
    <t>Podzemní výsuvná zásuvka 400V, 230V Stakohome-SV104L, hliníkové těleso, vysunutí odblokováním západky pomocí klíče, zablokování ve vysunuté poloze, přívod 2xM32, 2xM25 vč. průchodek, zásuvky 1x400V/32A,5p, 3x230V/16A, IP67</t>
  </si>
  <si>
    <t>Pol35</t>
  </si>
  <si>
    <t>Podzemní výsuvná zásuvka 230V Stakohome-1990-2B, hliníkové těleso, vysunutí odblokováním západky pomocí klíče, zablokování ve vysunuté poloze, přívod 4xM32 vč. průchodek, zásuvky 4x230V/16A, IP67</t>
  </si>
  <si>
    <t>Pol36</t>
  </si>
  <si>
    <t>Kabel CYKY 3x120+70</t>
  </si>
  <si>
    <t>Pol37</t>
  </si>
  <si>
    <t>Kabel CYKY J 5x6</t>
  </si>
  <si>
    <t>Pol38</t>
  </si>
  <si>
    <t>Kabel CYKY J 5x10</t>
  </si>
  <si>
    <t>Pol39</t>
  </si>
  <si>
    <t>Pol40</t>
  </si>
  <si>
    <t>Ukončení kabelů - koncovky CELLPACK do prům. 120mm2</t>
  </si>
  <si>
    <t>Pol41</t>
  </si>
  <si>
    <t>Základ pro výsuvnou zásuvku 400V, 230V Stakohome-SV104L</t>
  </si>
  <si>
    <t>Pol42</t>
  </si>
  <si>
    <t>Základ pro výsuvnou zásuvku 230V Stakohome-1990-2B</t>
  </si>
  <si>
    <t>Pol43</t>
  </si>
  <si>
    <t>SO 500 - Plynovod</t>
  </si>
  <si>
    <t xml:space="preserve">    2 - Vodorovné konstrukce</t>
  </si>
  <si>
    <t xml:space="preserve">    469 - Stavební práce při elektromontážích</t>
  </si>
  <si>
    <t xml:space="preserve">    D9 - Přípojky</t>
  </si>
  <si>
    <t xml:space="preserve">    D10 - Plynovody</t>
  </si>
  <si>
    <t xml:space="preserve">    D.11 - Odpoje, propoje a bypassy</t>
  </si>
  <si>
    <t xml:space="preserve">      D.11.16b.1 - Propoj STL PE dn 90/63</t>
  </si>
  <si>
    <t xml:space="preserve">      D9.1 - Bypass PE dn 50 u propoje</t>
  </si>
  <si>
    <t xml:space="preserve">      D.11.16b.2 - Odpoj STL PE dn 63</t>
  </si>
  <si>
    <t xml:space="preserve">    D50 - Ostatní náklady</t>
  </si>
  <si>
    <t>Hloubení jam v nesoudržných horninách třídy těžitelnosti I, skupiny 3 ručně</t>
  </si>
  <si>
    <t>CS ÚRS 2021 01</t>
  </si>
  <si>
    <t>-1125036816</t>
  </si>
  <si>
    <t>(6*1,2*1,2+4*1,2*1,2+1,5*1,2*1)*0,2 "jáma propoj + jáma odpoj + jáma cílová protlak u pilířku - 20% ručně"</t>
  </si>
  <si>
    <t>Hloubení jam nezapažených v hornině třídy těžitelnosti I, skupiny 3 objem do 50 m3 strojně</t>
  </si>
  <si>
    <t>-857040093</t>
  </si>
  <si>
    <t>(6*1,2*1,2+4*1,2*1,2+1,5*1,2*1)*0,8 "jáma propoj + jáma odpoj + jáma cílová protlak u pilířku - 80% ručně"</t>
  </si>
  <si>
    <t>132212211</t>
  </si>
  <si>
    <t>Hloubení rýh š do 2000 mm v soudržných horninách třídy těžitelnosti I, skupiny 3 ručně</t>
  </si>
  <si>
    <t>140934262</t>
  </si>
  <si>
    <t>(74+13,3+9,3)*0,8*0,75*0,2 "20% ručně"</t>
  </si>
  <si>
    <t>132251253</t>
  </si>
  <si>
    <t>Hloubení rýh nezapažených š do 2000 mm v hornině třídy těžitelnosti I, skupiny 3 objem do 100 m3 strojně</t>
  </si>
  <si>
    <t>-266479359</t>
  </si>
  <si>
    <t>(74+13,3+9,3)*0,8*0,75*0,8 "80% ručně"</t>
  </si>
  <si>
    <t>141720015</t>
  </si>
  <si>
    <t>Neřízený zemní protlak strojně vnějšího průměru do 110 mm v hornině třídy těžitelnosti I a II, skupiny 3 a 4</t>
  </si>
  <si>
    <t>-1135170236</t>
  </si>
  <si>
    <t>Vodorovné přemístění do 10000 m výkopku/sypaniny z horniny třídy těžitelnosti I, skupiny 1 až 3</t>
  </si>
  <si>
    <t>-1743787377</t>
  </si>
  <si>
    <t>3,24+12,96+11,592+46,368</t>
  </si>
  <si>
    <t>Příplatek k vodorovnému přemístění výkopku/sypaniny z horniny třídy těžitelnosti I, skupiny 1 až 3 ZKD 1000 m přes 10000 m</t>
  </si>
  <si>
    <t>1893070071</t>
  </si>
  <si>
    <t>74,16*10 "odvoz celkem na skládku do 20 ti km"</t>
  </si>
  <si>
    <t>1682039322</t>
  </si>
  <si>
    <t>74,16</t>
  </si>
  <si>
    <t>174112101</t>
  </si>
  <si>
    <t>Zásyp jam, šachet a rýh do 30 m3 sypaninou se zhutněním při překopech inženýrských sítí ručně</t>
  </si>
  <si>
    <t>-1499144446</t>
  </si>
  <si>
    <t>(74+13,3+9,3)*0,8*0,4 "zásyp rýh"</t>
  </si>
  <si>
    <t>(6*1,2+4*1,2+1,5*1,2)*0,4 "zásyp jam odpoj + propoj + zeleň"</t>
  </si>
  <si>
    <t>1787905201</t>
  </si>
  <si>
    <t>36,432 *1,65 "potřebný materiál pro zásyp - získaný mat. z konstrukčních vrstev vozovky"</t>
  </si>
  <si>
    <t>461956392</t>
  </si>
  <si>
    <t>(6*1,2+4*1,2+1,5*1,2)*0,29 "obsyp v jámách"</t>
  </si>
  <si>
    <t>(74+13,3+9,3)*0,263 "obsyp v rýhách"</t>
  </si>
  <si>
    <t>58337303</t>
  </si>
  <si>
    <t>štěrkopísek frakce 0/8</t>
  </si>
  <si>
    <t>-573011047</t>
  </si>
  <si>
    <t>29,408*1,7</t>
  </si>
  <si>
    <t>-65417321</t>
  </si>
  <si>
    <t>(6*1,2+4*1,2+1,5*1,2)*0,30 "lože v jámách"</t>
  </si>
  <si>
    <t>(74+13,3+9,3)*0,1"lože v rýhách"</t>
  </si>
  <si>
    <t>469</t>
  </si>
  <si>
    <t>Stavební práce při elektromontážích</t>
  </si>
  <si>
    <t>899721112</t>
  </si>
  <si>
    <t>Signalizační vodič DN nad 150 mm na potrubí</t>
  </si>
  <si>
    <t>CS ÚRS 2019 02</t>
  </si>
  <si>
    <t>-86508882</t>
  </si>
  <si>
    <t>Poznámka k položce:
2,5 mm2
dodávka + montáž</t>
  </si>
  <si>
    <t>74+20,3+9,3+1,3+1,5+1,5</t>
  </si>
  <si>
    <t>956831921</t>
  </si>
  <si>
    <t>74,16*1,7</t>
  </si>
  <si>
    <t>D9</t>
  </si>
  <si>
    <t>Přípojky</t>
  </si>
  <si>
    <t>230040006</t>
  </si>
  <si>
    <t>Montáž trubní díly závitové DN 1"</t>
  </si>
  <si>
    <t>1377281532</t>
  </si>
  <si>
    <t>55138963</t>
  </si>
  <si>
    <t>kohout kulový plnoprůtokový nikl ovládání páčka PN35 T 185°C (EN 331, MOP 5) 1" žlutý</t>
  </si>
  <si>
    <t>-1332097865</t>
  </si>
  <si>
    <t>2865513968</t>
  </si>
  <si>
    <t>ISIFLO šroubení 1" x 32</t>
  </si>
  <si>
    <t>39924275</t>
  </si>
  <si>
    <t>2865513974</t>
  </si>
  <si>
    <t>ISIFLO vsuvka 32</t>
  </si>
  <si>
    <t>-843603440</t>
  </si>
  <si>
    <t>2865513979</t>
  </si>
  <si>
    <t>ISIFLO objímka 32</t>
  </si>
  <si>
    <t>-985870755</t>
  </si>
  <si>
    <t>2865513983</t>
  </si>
  <si>
    <t>ISIFLO držák</t>
  </si>
  <si>
    <t>1144006617</t>
  </si>
  <si>
    <t>230040009</t>
  </si>
  <si>
    <t>Montáž trubní díly závitové DN 2"</t>
  </si>
  <si>
    <t>-137818867</t>
  </si>
  <si>
    <t>55138966</t>
  </si>
  <si>
    <t>kohout kulový plnoprůtokový nikl ovládání páčka PN35 T 185°C (EN 331, MOP 5) 2" žlutý</t>
  </si>
  <si>
    <t>256</t>
  </si>
  <si>
    <t>-1481671695</t>
  </si>
  <si>
    <t>2865513968R</t>
  </si>
  <si>
    <t>ISIFLO šroubení 2" x 63</t>
  </si>
  <si>
    <t>420733707</t>
  </si>
  <si>
    <t>2865513974R</t>
  </si>
  <si>
    <t>ISIFLO vsuvka 63</t>
  </si>
  <si>
    <t>-1484145856</t>
  </si>
  <si>
    <t>2865513979R</t>
  </si>
  <si>
    <t>ISIFLO objímka 63</t>
  </si>
  <si>
    <t>1335463297</t>
  </si>
  <si>
    <t>-126989067</t>
  </si>
  <si>
    <t>2302041X_2R</t>
  </si>
  <si>
    <t>Vysazení odbočky na PE potrubí metodou navrtání přetlak do 1,6 MPa dn do 90 mm</t>
  </si>
  <si>
    <t>1119640625</t>
  </si>
  <si>
    <t>230205025</t>
  </si>
  <si>
    <t>Montáž potrubí plastového svařované na tupo nebo elektrospojkou dn 32 mm en 3,0 mm</t>
  </si>
  <si>
    <t>1247029297</t>
  </si>
  <si>
    <t>9,3+1,5</t>
  </si>
  <si>
    <t>28613911</t>
  </si>
  <si>
    <t>potrubí plynovodní PE 100RC SDR 11 PN 0,4MPa D 32x3,0mm</t>
  </si>
  <si>
    <t>1871099631</t>
  </si>
  <si>
    <t>28615969</t>
  </si>
  <si>
    <t>elektrospojka SDR11 PE 100 PN16 D 32mm</t>
  </si>
  <si>
    <t>1684416721</t>
  </si>
  <si>
    <t>230205042</t>
  </si>
  <si>
    <t>Montáž potrubí plastového svařované na tupo nebo elektrospojkou dn 63 mm en 5,8 mm</t>
  </si>
  <si>
    <t>1349148878</t>
  </si>
  <si>
    <t>20,3+1,5+6</t>
  </si>
  <si>
    <t>28613914</t>
  </si>
  <si>
    <t>potrubí plynovodní PE 100RC SDR 11 PN 0,4MPa D 63x5,8mm</t>
  </si>
  <si>
    <t>41714058</t>
  </si>
  <si>
    <t>230205225</t>
  </si>
  <si>
    <t>Montáž trubního dílu PE elektrotvarovky nebo svařovaného na tupo dn 32 mm en 2,0 mm</t>
  </si>
  <si>
    <t>544366175</t>
  </si>
  <si>
    <t>28615266</t>
  </si>
  <si>
    <t>Elektrotvarovka PE 100 SDR11    koleno 90° dn  32</t>
  </si>
  <si>
    <t>-2074817474</t>
  </si>
  <si>
    <t>230205242</t>
  </si>
  <si>
    <t>Montáž trubního dílu PE elektrotvarovky nebo svařovaného na tupo dn 63 mm en 5,7 mm</t>
  </si>
  <si>
    <t>1239002637</t>
  </si>
  <si>
    <t>28615209</t>
  </si>
  <si>
    <t>Elektrotvar. PE 100 SDR11 navrtávací T-kus KIT 63 / 32</t>
  </si>
  <si>
    <t>-634025728</t>
  </si>
  <si>
    <t>28615232</t>
  </si>
  <si>
    <t>Elektrotvarovka PE 100 SDR11    záslepka dn 63</t>
  </si>
  <si>
    <t>508406068</t>
  </si>
  <si>
    <t>28615973</t>
  </si>
  <si>
    <t>Liniový T kus PE 63 - SDR 11 PE 100 RC</t>
  </si>
  <si>
    <t>1465136387</t>
  </si>
  <si>
    <t>89999991R</t>
  </si>
  <si>
    <t>Zřízení nového pilířku - komplet</t>
  </si>
  <si>
    <t>562190568</t>
  </si>
  <si>
    <t>Poznámka k položce:
zděný pilířek z betonových cihel v kompletním dodání
původní vystrojení ze skříně bude osazeno nově do pilíře</t>
  </si>
  <si>
    <t>89999991R.1</t>
  </si>
  <si>
    <t>Zřízení nové niky na fasádě komplet</t>
  </si>
  <si>
    <t>863736342</t>
  </si>
  <si>
    <t>Poznámka k položce:
dopojení do stávající niky
uvedení spáry ve fasádě a u základů do původního stavu
nátěr fasády barvou
obnova izolačního systému</t>
  </si>
  <si>
    <t>230208513</t>
  </si>
  <si>
    <t>Odplynění a inertizace ocelového potrubí DN do 100 mm</t>
  </si>
  <si>
    <t>746619284</t>
  </si>
  <si>
    <t>01205000R01</t>
  </si>
  <si>
    <t xml:space="preserve">Napuštění potrubí plynem, odvzdušnění - přípojky </t>
  </si>
  <si>
    <t>551967693</t>
  </si>
  <si>
    <t>9,3+20,3</t>
  </si>
  <si>
    <t>2302010xR4</t>
  </si>
  <si>
    <t>Čichačka DN 25 s vyústěním do poklopu</t>
  </si>
  <si>
    <t>-922336688</t>
  </si>
  <si>
    <t>D10</t>
  </si>
  <si>
    <t>Plynovody</t>
  </si>
  <si>
    <t>23020017R3</t>
  </si>
  <si>
    <t>Dodávka a montáž odfuku DN 25, komplet včet potrubí a kul. kohoutu</t>
  </si>
  <si>
    <t>1728419473</t>
  </si>
  <si>
    <t>424054208</t>
  </si>
  <si>
    <t>1165152077</t>
  </si>
  <si>
    <t>28615972</t>
  </si>
  <si>
    <t>elektrospojka SDR11 PE 100 PN16 D 63mm</t>
  </si>
  <si>
    <t>998302170</t>
  </si>
  <si>
    <t>1109418824</t>
  </si>
  <si>
    <t>-1966823116</t>
  </si>
  <si>
    <t>230205055</t>
  </si>
  <si>
    <t>Montáž potrubí plastového svařované na tupo nebo elektrospojkou dn 110 mm en 6,3 mm</t>
  </si>
  <si>
    <t>1778072435</t>
  </si>
  <si>
    <t>6+7</t>
  </si>
  <si>
    <t>28613902</t>
  </si>
  <si>
    <t>potrubí plynovodní PE 100RC SDR 17,6 PN 0,1MPa tyče 12m 110x6,3mm</t>
  </si>
  <si>
    <t>-914501506</t>
  </si>
  <si>
    <t>230220006</t>
  </si>
  <si>
    <t>Montáž litinového poklopu</t>
  </si>
  <si>
    <t>-481338375</t>
  </si>
  <si>
    <t>422913520</t>
  </si>
  <si>
    <t>poklop litinový typ 504-šoupátkový</t>
  </si>
  <si>
    <t>310880696</t>
  </si>
  <si>
    <t>348100000000</t>
  </si>
  <si>
    <t>PODKLAD. DESKA UNI</t>
  </si>
  <si>
    <t>-1465100422</t>
  </si>
  <si>
    <t>230230076</t>
  </si>
  <si>
    <t>Čištění potrubí PN 38 6416 DN 200</t>
  </si>
  <si>
    <t>-751043240</t>
  </si>
  <si>
    <t>74+9,3+20,3+1,5+1,5</t>
  </si>
  <si>
    <t>230230076R2</t>
  </si>
  <si>
    <t>Napuštění potrubí plynem a odvzdušnění</t>
  </si>
  <si>
    <t>-750673623</t>
  </si>
  <si>
    <t>230250R002</t>
  </si>
  <si>
    <t>Montáž a dodávka kontrolní vývod napěťový zemní VSV</t>
  </si>
  <si>
    <t>1669726453</t>
  </si>
  <si>
    <t>230230016</t>
  </si>
  <si>
    <t>Hlavní tlaková zkouška vzduchem 0,6 MPa DN 50</t>
  </si>
  <si>
    <t>-1985513194</t>
  </si>
  <si>
    <t>580506042R01</t>
  </si>
  <si>
    <t>Revize plynovodní přípojky</t>
  </si>
  <si>
    <t>-396467154</t>
  </si>
  <si>
    <t>580506320</t>
  </si>
  <si>
    <t>Provedení tlakové zkoušky plynovodu nízkotlakého</t>
  </si>
  <si>
    <t>-1586179850</t>
  </si>
  <si>
    <t>899922204R</t>
  </si>
  <si>
    <t>Rozpojení potrubí přípojek, zaslepení, zabezpečení, odplynění, odvoz potrubí vč.likvidace</t>
  </si>
  <si>
    <t>265029303</t>
  </si>
  <si>
    <t>899722114</t>
  </si>
  <si>
    <t>Krytí potrubí z plastů výstražnou fólií z PVC 40 cm</t>
  </si>
  <si>
    <t>-315817471</t>
  </si>
  <si>
    <t>74+20,3+9,3+6+4</t>
  </si>
  <si>
    <t>998272201</t>
  </si>
  <si>
    <t>Přesun hmot pro trubní vedení z ocelových trub svařovaných otevřený výkop</t>
  </si>
  <si>
    <t>CS ÚRS 2020 02</t>
  </si>
  <si>
    <t>87946153</t>
  </si>
  <si>
    <t>D.11</t>
  </si>
  <si>
    <t>Odpoje, propoje a bypassy</t>
  </si>
  <si>
    <t>D.11.16b.1</t>
  </si>
  <si>
    <t>Propoj STL PE dn 90/63</t>
  </si>
  <si>
    <t>230086115</t>
  </si>
  <si>
    <t>Demontáž plastového potrubí dn do 110 mm</t>
  </si>
  <si>
    <t>-2002555518</t>
  </si>
  <si>
    <t>230200252</t>
  </si>
  <si>
    <t>Jednostranné přerušení průtoku plynu stlačením plastového potrubí dn 110 mm</t>
  </si>
  <si>
    <t>1323317274</t>
  </si>
  <si>
    <t>-1962616098</t>
  </si>
  <si>
    <t>-701642565</t>
  </si>
  <si>
    <t>230205251</t>
  </si>
  <si>
    <t>Montáž trubního dílu PE elektrotvarovky nebo svařovaného na tupo dn 90 mm en 5,1 mm</t>
  </si>
  <si>
    <t>-437984402</t>
  </si>
  <si>
    <t>254142Rx1</t>
  </si>
  <si>
    <t>Opravárenská tvarovka PE 90</t>
  </si>
  <si>
    <t>2075542653</t>
  </si>
  <si>
    <t>28615286</t>
  </si>
  <si>
    <t>Elektrotvarovka PE 100 SDR11    redukce dn 90 / 63</t>
  </si>
  <si>
    <t>-863328546</t>
  </si>
  <si>
    <t>28615287</t>
  </si>
  <si>
    <t>Elekrotvarovka T kus PE 90 - 90 st.</t>
  </si>
  <si>
    <t>-1650450789</t>
  </si>
  <si>
    <t>D9.1</t>
  </si>
  <si>
    <t>Bypass PE dn 50 u propoje</t>
  </si>
  <si>
    <t>230205035</t>
  </si>
  <si>
    <t>Montáž potrubí plastového svařované na tupo nebo elektrospojkou dn 50 mm en 4,6 mm</t>
  </si>
  <si>
    <t>1204685492</t>
  </si>
  <si>
    <t>28653054</t>
  </si>
  <si>
    <t>elektrokoleno 90° PE 100 D 50mm</t>
  </si>
  <si>
    <t>1863126177</t>
  </si>
  <si>
    <t>230205035.1</t>
  </si>
  <si>
    <t>-1843888200</t>
  </si>
  <si>
    <t>28613913</t>
  </si>
  <si>
    <t>potrubí plynovodní PE 100RC SDR 11 PN 0,4MPa D 50x4,6mm</t>
  </si>
  <si>
    <t>CS ÚRS 2020 01</t>
  </si>
  <si>
    <t>998300378</t>
  </si>
  <si>
    <t>-12039354</t>
  </si>
  <si>
    <t>286149RR4</t>
  </si>
  <si>
    <t>Přípojkový T kus 90/50</t>
  </si>
  <si>
    <t>716684998</t>
  </si>
  <si>
    <t>230020R999032</t>
  </si>
  <si>
    <t>Vysazení odbočky na PE potrubí do dn 90 mm</t>
  </si>
  <si>
    <t>2075903339</t>
  </si>
  <si>
    <t>230RXR456</t>
  </si>
  <si>
    <t xml:space="preserve">Uzavření T kusu 90/50 včetně osazení záslepky </t>
  </si>
  <si>
    <t>-1477454238</t>
  </si>
  <si>
    <t>230RXR457</t>
  </si>
  <si>
    <t>Záslepka pro navrtávací odbočkový T kus</t>
  </si>
  <si>
    <t>-2132605263</t>
  </si>
  <si>
    <t>D.11.16b.2</t>
  </si>
  <si>
    <t>Odpoj STL PE dn 63</t>
  </si>
  <si>
    <t>-384307139</t>
  </si>
  <si>
    <t>1042381295</t>
  </si>
  <si>
    <t>-232749065</t>
  </si>
  <si>
    <t>-1320686274</t>
  </si>
  <si>
    <t>351292250</t>
  </si>
  <si>
    <t>169896353</t>
  </si>
  <si>
    <t>-153046328</t>
  </si>
  <si>
    <t>1883735229</t>
  </si>
  <si>
    <t>1042995438</t>
  </si>
  <si>
    <t>221388372</t>
  </si>
  <si>
    <t>2007002416</t>
  </si>
  <si>
    <t>-1456687849</t>
  </si>
  <si>
    <t>-1429856711</t>
  </si>
  <si>
    <t>169771998</t>
  </si>
  <si>
    <t>535475365</t>
  </si>
  <si>
    <t>D50</t>
  </si>
  <si>
    <t>Ostatní náklady</t>
  </si>
  <si>
    <t>0111223R</t>
  </si>
  <si>
    <t>Náhradní zásobování, zásobník 60m3 - kompletní dodávka+montáž+demontáž, č.p. 190</t>
  </si>
  <si>
    <t>1024</t>
  </si>
  <si>
    <t>668572066</t>
  </si>
  <si>
    <t>Poznámka k položce:
náhradní zásobování pro č.p. 190 - zásobník 60m3
doba trvání - max. 13den
v době provádění odpoje a před zřízením bypassu</t>
  </si>
  <si>
    <t>0111223R.1</t>
  </si>
  <si>
    <t>Náhradní zásobování, zásobník 360 m3 - kompletní dodávka+montáž+demontáž, pro obchodní centrum</t>
  </si>
  <si>
    <t>202793172</t>
  </si>
  <si>
    <t>Poznámka k položce:
Krátkodobé zásobování pro obchodní centrum
doba trvání - max. 3 dny
předpoklad realizace v letních měsících</t>
  </si>
  <si>
    <t>SO 800-1 - Krajinářské úpravy</t>
  </si>
  <si>
    <t>15855864</t>
  </si>
  <si>
    <t>Bc.Nina Jakušová, DiS</t>
  </si>
  <si>
    <t xml:space="preserve">    2 - Plochy a úpravy</t>
  </si>
  <si>
    <t>Plochy a úpravy</t>
  </si>
  <si>
    <t>184813212</t>
  </si>
  <si>
    <t>Ochranné oplocení kořenové zóny stromu v rovině nebo na svahu do 1:5, výšky do 2000 mm</t>
  </si>
  <si>
    <t>-767473520</t>
  </si>
  <si>
    <t>183211312</t>
  </si>
  <si>
    <t>Přesadba stávajících trvalek ZA1 a ZA2</t>
  </si>
  <si>
    <t>-1704470940</t>
  </si>
  <si>
    <t>111212211</t>
  </si>
  <si>
    <t>Odstranění nevhodných dřevin do 100 m2 výšky do 1m s odstraněním pařezů v rovině nebo svahu 1:5</t>
  </si>
  <si>
    <t>168612611</t>
  </si>
  <si>
    <t>111212351</t>
  </si>
  <si>
    <t>Odstranění nevhodných dřevin do 100 m2 výšky nad 1m s odstraněním pařezů v rovině nebo svahu 1:5</t>
  </si>
  <si>
    <t>-33926520</t>
  </si>
  <si>
    <t>112151313</t>
  </si>
  <si>
    <t>Kácení stromu bez postupného spouštění koruny a kmene D do 0,4 m</t>
  </si>
  <si>
    <t>1858681283</t>
  </si>
  <si>
    <t>112151314</t>
  </si>
  <si>
    <t>Kácení stromu bez postupného spouštění koruny a kmene D do 0,5 m</t>
  </si>
  <si>
    <t>598534398</t>
  </si>
  <si>
    <t>112151315</t>
  </si>
  <si>
    <t>Kácení stromu bez postupného spouštění koruny a kmene D do 0,6 m</t>
  </si>
  <si>
    <t>-1267781307</t>
  </si>
  <si>
    <t>112151316</t>
  </si>
  <si>
    <t>Kácení stromu bez postupného spouštění koruny a kmene D do 0,7 m</t>
  </si>
  <si>
    <t>204635796</t>
  </si>
  <si>
    <t>112201113</t>
  </si>
  <si>
    <t>Odstranění pařezů D do 0,4 m v rovině a svahu 1:5 s odklizením do 20 m a zasypáním jámy</t>
  </si>
  <si>
    <t>-1656847283</t>
  </si>
  <si>
    <t>112201114</t>
  </si>
  <si>
    <t>Odstranění pařezů D do 0,5 m v rovině a svahu 1:5 s odklizením do 20 m a zasypáním jámy</t>
  </si>
  <si>
    <t>752994182</t>
  </si>
  <si>
    <t>112201115</t>
  </si>
  <si>
    <t>Odstranění pařezů D do 0,6 m v rovině a svahu 1:5 s odklizením do 20 m a zasypáním jámy</t>
  </si>
  <si>
    <t>1163927319</t>
  </si>
  <si>
    <t>112201116</t>
  </si>
  <si>
    <t>Odstranění pařezů D do 0,7 m v rovině a svahu 1:5 s odklizením do 20 m a zasypáním jámy</t>
  </si>
  <si>
    <t>24841698</t>
  </si>
  <si>
    <t>111251111</t>
  </si>
  <si>
    <t>Drcení ořezaných větví D do 100 mm s odvozem do 20 km</t>
  </si>
  <si>
    <t>-1591400532</t>
  </si>
  <si>
    <t>162201412</t>
  </si>
  <si>
    <t>Vodorovné přemístění kmenů stromů listnatých do 1 km D kmene do 500 mm</t>
  </si>
  <si>
    <t>-1481382291</t>
  </si>
  <si>
    <t>162201413</t>
  </si>
  <si>
    <t>Vodorovné přemístění kmenů stromů listnatých do 1 km D kmene do 700 mm</t>
  </si>
  <si>
    <t>1121084568</t>
  </si>
  <si>
    <t>162201422</t>
  </si>
  <si>
    <t>Vodorovné přemístění pařezů do 1 km D do 500 mm</t>
  </si>
  <si>
    <t>-2023386576</t>
  </si>
  <si>
    <t>162201423</t>
  </si>
  <si>
    <t>Vodorovné přemístění pařezů do 1 km D do 700 mm</t>
  </si>
  <si>
    <t>-1086539995</t>
  </si>
  <si>
    <t>121112005</t>
  </si>
  <si>
    <t>Sejmutí ornice tl vrstvy do 300 mm ručně Air Spade</t>
  </si>
  <si>
    <t>-1830751847</t>
  </si>
  <si>
    <t>121151104</t>
  </si>
  <si>
    <t>Sejmutí ornice plochy do 100 m2 tl vrstvy do 250 mm strojně</t>
  </si>
  <si>
    <t>807121884</t>
  </si>
  <si>
    <t>167102111</t>
  </si>
  <si>
    <t>Nakládání zeminy ze skládky</t>
  </si>
  <si>
    <t>-1564560558</t>
  </si>
  <si>
    <t>162502111</t>
  </si>
  <si>
    <t>Vodorovné přemístění zeminy bez naložení se složením do 3000 m</t>
  </si>
  <si>
    <t>-143497249</t>
  </si>
  <si>
    <t>171201221</t>
  </si>
  <si>
    <t>Poplatek za uložení na skládce (skládkovné) dřevní hmota a pařezy 17 05 04</t>
  </si>
  <si>
    <t>-1150753851</t>
  </si>
  <si>
    <t>184802111</t>
  </si>
  <si>
    <t>Chemické odplevelení před založením kultury nad 20 m2 postřikem na široko v rovině a svahu do 1:5</t>
  </si>
  <si>
    <t>1406457519</t>
  </si>
  <si>
    <t>25234001</t>
  </si>
  <si>
    <t>herbicid totální systémový neselektivní</t>
  </si>
  <si>
    <t>litr</t>
  </si>
  <si>
    <t>-1281141642</t>
  </si>
  <si>
    <t>181111111</t>
  </si>
  <si>
    <t>Plošná úprava terénu do 500 m2 zemina tř 1 až 4 nerovnosti do 100 mm v rovinně a svahu do 1:5</t>
  </si>
  <si>
    <t>-21974445</t>
  </si>
  <si>
    <t>183403111</t>
  </si>
  <si>
    <t>Obdělání půdy nakopáním na hloubku do 0,1 m v rovině a svahu do 1:5</t>
  </si>
  <si>
    <t>-801331266</t>
  </si>
  <si>
    <t>182303111</t>
  </si>
  <si>
    <t>Doplnění zeminy nebo substrátu na travnatých plochách tl 50 mm rovina v rovinně a svahu do 1:5</t>
  </si>
  <si>
    <t>-31657562</t>
  </si>
  <si>
    <t>10371500</t>
  </si>
  <si>
    <t>substrát pro trávníky VL</t>
  </si>
  <si>
    <t>-1613129353</t>
  </si>
  <si>
    <t>183403113</t>
  </si>
  <si>
    <t>Obdělání půdy frézováním v rovině a svahu do 1:5</t>
  </si>
  <si>
    <t>-1711747997</t>
  </si>
  <si>
    <t>183403114</t>
  </si>
  <si>
    <t>Obdělání půdy kultivátorováním v rovině a svahu do 1:5</t>
  </si>
  <si>
    <t>-289994691</t>
  </si>
  <si>
    <t>183403153</t>
  </si>
  <si>
    <t>Obdělání půdy hrabáním v rovině a svahu do 1:5</t>
  </si>
  <si>
    <t>-102297160</t>
  </si>
  <si>
    <t>181411131</t>
  </si>
  <si>
    <t>Založení parkového trávníku výsevem plochy do 1000 m2 v rovině a ve svahu do 1:5</t>
  </si>
  <si>
    <t>1788542606</t>
  </si>
  <si>
    <t>00572410</t>
  </si>
  <si>
    <t xml:space="preserve">osivo směs travní parková </t>
  </si>
  <si>
    <t>kg</t>
  </si>
  <si>
    <t>423479279</t>
  </si>
  <si>
    <t>185802113</t>
  </si>
  <si>
    <t>Hnojení půdy umělým hnojivem na široko v rovině a svahu do 1:5</t>
  </si>
  <si>
    <t>1039461480</t>
  </si>
  <si>
    <t>25191155</t>
  </si>
  <si>
    <t>hnojivo průmyslové NPK</t>
  </si>
  <si>
    <t>162378620</t>
  </si>
  <si>
    <t>183403161</t>
  </si>
  <si>
    <t>Obdělání půdy válením v rovině a svahu do 1:5</t>
  </si>
  <si>
    <t>-896629773</t>
  </si>
  <si>
    <t>185804312</t>
  </si>
  <si>
    <t>Zalití rostlin vodou plocha přes 20 m2</t>
  </si>
  <si>
    <t>-573211399</t>
  </si>
  <si>
    <t>111151121</t>
  </si>
  <si>
    <t>Pokosení trávníku parkového plochy do 1000 m2 s odvozem do 20 km v rovině a svahu do 1:5</t>
  </si>
  <si>
    <t>-544724751</t>
  </si>
  <si>
    <t>184802611</t>
  </si>
  <si>
    <t>Chemické odplevelení po založení kultury postřikem na široko v rovině a svahu do 1:5</t>
  </si>
  <si>
    <t>-12520087</t>
  </si>
  <si>
    <t>25234002</t>
  </si>
  <si>
    <t>Herbicid selektivní proti dvouděložným plevelům</t>
  </si>
  <si>
    <t>lt</t>
  </si>
  <si>
    <t>1876470666</t>
  </si>
  <si>
    <t>185803111</t>
  </si>
  <si>
    <t>Ošetření trávníku shrabáním v rovině a svahu do 1:5</t>
  </si>
  <si>
    <t>-1148448275</t>
  </si>
  <si>
    <t>183211211</t>
  </si>
  <si>
    <t>Založení štěrkového záhonu pro výsadbu trvalek v rovině nebo ve svahu do 1:5 v zemině tř. 1 až 4</t>
  </si>
  <si>
    <t>255747944</t>
  </si>
  <si>
    <t>183211323</t>
  </si>
  <si>
    <t>Výsadba květin hrnkových D květináče do 250 mm</t>
  </si>
  <si>
    <t>-895669373</t>
  </si>
  <si>
    <t>183211313</t>
  </si>
  <si>
    <t>Výsadba cibulí nebo hlíz</t>
  </si>
  <si>
    <t>1787292630</t>
  </si>
  <si>
    <t>R9</t>
  </si>
  <si>
    <t>Trvalky K 9</t>
  </si>
  <si>
    <t>-845877309</t>
  </si>
  <si>
    <t>R8</t>
  </si>
  <si>
    <t>Cibuloviny</t>
  </si>
  <si>
    <t>547006312</t>
  </si>
  <si>
    <t>183205112</t>
  </si>
  <si>
    <t>Založení záhonu v rovině a svahu do 1:5 zemina tř 3</t>
  </si>
  <si>
    <t>-1194302968</t>
  </si>
  <si>
    <t>183111172</t>
  </si>
  <si>
    <t>Rýhy pro výsadbu s výměnou 100 % půdy zeminy tř 1-4 hl do 0,4 m š do 0,4 m v rovině a svahu do 1:5</t>
  </si>
  <si>
    <t>95981548</t>
  </si>
  <si>
    <t>184102111</t>
  </si>
  <si>
    <t>Výsadba dřeviny s balem D do 0,2 m do jamky se zalitím v rovině a svahu do 1:5</t>
  </si>
  <si>
    <t>1688464448</t>
  </si>
  <si>
    <t>R</t>
  </si>
  <si>
    <t>Spiraea japonica 'Little Princess' 30/40</t>
  </si>
  <si>
    <t>-1922363355</t>
  </si>
  <si>
    <t>R1</t>
  </si>
  <si>
    <t>Spiraea x bumalda 'Anthony Waterer'  40/50</t>
  </si>
  <si>
    <t>1338992901</t>
  </si>
  <si>
    <t>R2</t>
  </si>
  <si>
    <t>Parthenocissus tricuspidata 60/80</t>
  </si>
  <si>
    <t>403886716</t>
  </si>
  <si>
    <t>R3</t>
  </si>
  <si>
    <t>Parthenocissus quinquefolia var. engelmannii 60/80</t>
  </si>
  <si>
    <t>-320936309</t>
  </si>
  <si>
    <t>184102112</t>
  </si>
  <si>
    <t>Výsadba dřeviny s balem D do 0,3 m do jamky se zalitím v rovině a svahu do 1:5</t>
  </si>
  <si>
    <t>-451861430</t>
  </si>
  <si>
    <t>R4</t>
  </si>
  <si>
    <t>Carpinus betulus 80/100</t>
  </si>
  <si>
    <t>-1140559752</t>
  </si>
  <si>
    <t>183104333</t>
  </si>
  <si>
    <t>Rýhy pro kořenové mosty a rozšíření prokořenitelného prostoru s výměnou 100 % půdy zeminy tř 1-4 hl do 1,2 m š do 2,5 m v rovině a svahu do 1:5 dle Detailu a tZ</t>
  </si>
  <si>
    <t>-1973452205</t>
  </si>
  <si>
    <t>Kladení drenážního a povzdušňovacího potrubí polyethylen HDPE s nylonovým filtračním pouzdrem pr. 80 mm a s instalací koncovek</t>
  </si>
  <si>
    <t>1329482116</t>
  </si>
  <si>
    <t>PPL.DXZ080</t>
  </si>
  <si>
    <t>Trubka  polyethylen HDPE s nylonovým filtračním pouzdrem pr. 80 mm a spojovacími tvarovkami</t>
  </si>
  <si>
    <t>-876319418</t>
  </si>
  <si>
    <t>28613253</t>
  </si>
  <si>
    <t>Ukončovací mřížka ocelová pozinkovaná 100x100mm včetně montážní tvarovky</t>
  </si>
  <si>
    <t>1340068825</t>
  </si>
  <si>
    <t>167151111</t>
  </si>
  <si>
    <t>Nakládání výkopku z hornin třídy těžitelnosti I, skupiny 1 až 3 přes 100 m3</t>
  </si>
  <si>
    <t>-2019089498</t>
  </si>
  <si>
    <t>162606112</t>
  </si>
  <si>
    <t>Vodorovné přemístění do 5000 m bez naložení výkopku ze zemin schopných zúrodnění</t>
  </si>
  <si>
    <t>-1906080684</t>
  </si>
  <si>
    <t>-288565161</t>
  </si>
  <si>
    <t>183101321</t>
  </si>
  <si>
    <t>Jamky pro výsadbu s výměnou 100 % půdy zeminy tř 1 až 4 objem do 1 m3 v rovině a svahu do 1:5</t>
  </si>
  <si>
    <t>1607753834</t>
  </si>
  <si>
    <t>184102116</t>
  </si>
  <si>
    <t>Výsadba dřeviny s balem D do 0,8 m do jamky se zalitím v rovině a svahu do 1:5</t>
  </si>
  <si>
    <t>-1597908416</t>
  </si>
  <si>
    <t>184852322</t>
  </si>
  <si>
    <t>Řez stromu povýsadbový alejových stromů výšky do 6 m</t>
  </si>
  <si>
    <t>-438119086</t>
  </si>
  <si>
    <t>S5</t>
  </si>
  <si>
    <t>Acer campestre 'Elsrijk' 16/18</t>
  </si>
  <si>
    <t>-1592334857</t>
  </si>
  <si>
    <t>S4</t>
  </si>
  <si>
    <t>Fraxinus angustifolia 'Raywood' 16/18</t>
  </si>
  <si>
    <t>889416845</t>
  </si>
  <si>
    <t>S3</t>
  </si>
  <si>
    <t>Celtis occidentalis 16/18</t>
  </si>
  <si>
    <t>370721718</t>
  </si>
  <si>
    <t>S2</t>
  </si>
  <si>
    <t>Tilia tomentosa 'Brabant' 16/18</t>
  </si>
  <si>
    <t>-432859984</t>
  </si>
  <si>
    <t>S1</t>
  </si>
  <si>
    <t>Prunus avium 'Plena' 16/18</t>
  </si>
  <si>
    <t>-1003448784</t>
  </si>
  <si>
    <t>184215211</t>
  </si>
  <si>
    <t>Podzemní ukotvení kmene dřevin do volné zeminy tř. 1 až 4 obvodu kmene do 250 mm</t>
  </si>
  <si>
    <t>-1704383551</t>
  </si>
  <si>
    <t>pom5</t>
  </si>
  <si>
    <t>Podzemní kotevní systém za bal certifikovaný</t>
  </si>
  <si>
    <t>-1383899309</t>
  </si>
  <si>
    <t>185802114</t>
  </si>
  <si>
    <t>Hnojení půdy umělým hnojivem k jednotlivým rostlinám v rovině a svahu do 1:5</t>
  </si>
  <si>
    <t>-1324806933</t>
  </si>
  <si>
    <t>pom1</t>
  </si>
  <si>
    <t>Hnojivo tabletové pomalurozpustné</t>
  </si>
  <si>
    <t>-1558200105</t>
  </si>
  <si>
    <t>184813133</t>
  </si>
  <si>
    <t>Ochrana listnatých stromů nátěrem kmene a instalací chráničky báze</t>
  </si>
  <si>
    <t>-2118670777</t>
  </si>
  <si>
    <t>pom4</t>
  </si>
  <si>
    <t>Chránička báze kmene TreeProtector</t>
  </si>
  <si>
    <t>-1504455229</t>
  </si>
  <si>
    <t>pom3</t>
  </si>
  <si>
    <t>Ochranný nátěr kmene Arboflex</t>
  </si>
  <si>
    <t>-1846954027</t>
  </si>
  <si>
    <t>184911421</t>
  </si>
  <si>
    <t>Mulčování rostlin kůrou tl. do 0,1 m v rovině a svahu do 1:5</t>
  </si>
  <si>
    <t>-260850828</t>
  </si>
  <si>
    <t>184911161</t>
  </si>
  <si>
    <t>Mulčování záhonů a stromů drceným kamenivem tl. vrstvy do 0,1 m v rovině a svahu do 1:5 včetně drenáže</t>
  </si>
  <si>
    <t>-1724684463</t>
  </si>
  <si>
    <t>919726122.MTM</t>
  </si>
  <si>
    <t>Geotextilie pro ochranu, separaci a filtraci netkaná měrná hmotnost do 300 g/m2 GEOFILTEX 63</t>
  </si>
  <si>
    <t>1983756216</t>
  </si>
  <si>
    <t>184801121</t>
  </si>
  <si>
    <t>Ošetřování vysazených dřevin soliterních v rovině a svahu do 1:5</t>
  </si>
  <si>
    <t>-1566819547</t>
  </si>
  <si>
    <t>184801131</t>
  </si>
  <si>
    <t>Ošetřování vysazených dřevin ve skupinách v rovině a svahu do 1:5</t>
  </si>
  <si>
    <t>-771372576</t>
  </si>
  <si>
    <t>185804111</t>
  </si>
  <si>
    <t>Ošetření vysazených květin v rovině a svahu do 1:5</t>
  </si>
  <si>
    <t>479606394</t>
  </si>
  <si>
    <t>185804311</t>
  </si>
  <si>
    <t>Zalití rostlin vodou plocha do 20 m2</t>
  </si>
  <si>
    <t>1184292137</t>
  </si>
  <si>
    <t>185804319</t>
  </si>
  <si>
    <t>Příplatek k zalití rostlin za zálivku do nádob</t>
  </si>
  <si>
    <t>-1528522019</t>
  </si>
  <si>
    <t>185851121</t>
  </si>
  <si>
    <t>Dovoz vody pro zálivku rostlin za vzdálenost do 1000 m</t>
  </si>
  <si>
    <t>1464611580</t>
  </si>
  <si>
    <t>pom2</t>
  </si>
  <si>
    <t>půdní kondicionér</t>
  </si>
  <si>
    <t>-266015905</t>
  </si>
  <si>
    <t>Sub</t>
  </si>
  <si>
    <t>strukturální substrát dle TZ</t>
  </si>
  <si>
    <t>1764838081</t>
  </si>
  <si>
    <t>Sub1</t>
  </si>
  <si>
    <t>minerální substrát A dle TZ</t>
  </si>
  <si>
    <t>-1382955119</t>
  </si>
  <si>
    <t>pom6</t>
  </si>
  <si>
    <t>minerální substrát B dle TZ</t>
  </si>
  <si>
    <t>-1178578217</t>
  </si>
  <si>
    <t>58343872</t>
  </si>
  <si>
    <t>kamenivo drcené hrubé frakce 8/16</t>
  </si>
  <si>
    <t>268792506</t>
  </si>
  <si>
    <t>58343930</t>
  </si>
  <si>
    <t>kamenivo drcené hrubé frakce 16/32</t>
  </si>
  <si>
    <t>-335392015</t>
  </si>
  <si>
    <t>10391100</t>
  </si>
  <si>
    <t xml:space="preserve">kůra mulčovací </t>
  </si>
  <si>
    <t>-1190605205</t>
  </si>
  <si>
    <t>998231311</t>
  </si>
  <si>
    <t xml:space="preserve">Přesun hmot pro sadovnické a krajinářské úpravy </t>
  </si>
  <si>
    <t>2093380012</t>
  </si>
  <si>
    <t>SO 800-2 - Krajinářské úpravy - následná péče</t>
  </si>
  <si>
    <t>Soupis:</t>
  </si>
  <si>
    <t>SO 800-2-1 - Krajinářské úpravy - následná péče 1.rok</t>
  </si>
  <si>
    <t xml:space="preserve">HSV - Práce a dodávky HSV   </t>
  </si>
  <si>
    <t xml:space="preserve">    2 - Plochy a úpravy   </t>
  </si>
  <si>
    <t xml:space="preserve">    998 - Přesun hmot   </t>
  </si>
  <si>
    <t xml:space="preserve">Práce a dodávky HSV   </t>
  </si>
  <si>
    <t xml:space="preserve">Plochy a úpravy   </t>
  </si>
  <si>
    <t>Pokosení trávníku parkového plochy do 1000 m2 s odvozem do 20 km v rovině a svahu do 1:5 10x</t>
  </si>
  <si>
    <t>Zalití vodou plocha přes 20 m2 6x</t>
  </si>
  <si>
    <t>Chemické odplevelení po založení kultury postřikem na široko v rovině a svahu do 1:5 2x</t>
  </si>
  <si>
    <t>Ošetření trávníku shrabáním v rovině a svahu do 1:5 2x</t>
  </si>
  <si>
    <t>185811211</t>
  </si>
  <si>
    <t>Vyhrabání trávníku souvislé plochy do 1000 m2 v rovině a svahu do 1:5 3x</t>
  </si>
  <si>
    <t>184802613</t>
  </si>
  <si>
    <t>Chemické odplevelení po založení kultury postřikem hnízdově v rovině a svahu do 1:5</t>
  </si>
  <si>
    <t>pom9</t>
  </si>
  <si>
    <t>herbicid selektivní proti jednoděložným plevelům</t>
  </si>
  <si>
    <t>Ošetřování vysazených dřevin soliterních v rovině a svahu do 1:5 3x  včetně případného výchovného řezu</t>
  </si>
  <si>
    <t>185804513</t>
  </si>
  <si>
    <t>Odplevelení dřevin soliterních v rovině a svahu do 1:5 2x</t>
  </si>
  <si>
    <t>Ošetřování vysazených dřevin ve skupinách v rovině a svahu do 1:5 3x</t>
  </si>
  <si>
    <t>185804514</t>
  </si>
  <si>
    <t>Odplevelení souvislých keřových skupin v rovině a svahu do 1:5 2x</t>
  </si>
  <si>
    <t>184803111</t>
  </si>
  <si>
    <t>Řez udržovací keřových skupin s odvozem odpadu do 20 km</t>
  </si>
  <si>
    <t>184803113</t>
  </si>
  <si>
    <t>Řez a tvarování živých plotů přímých v do 3,0 m a š jakákoliv s odvozem odpadu do 20 km 2x</t>
  </si>
  <si>
    <t>Ošetření vysazených květin v rovině a svahu do 1:5 6x</t>
  </si>
  <si>
    <t>185804511</t>
  </si>
  <si>
    <t>Odplevelení záhonu květin v rovině a svahu do 1:5 3x</t>
  </si>
  <si>
    <t>185804251</t>
  </si>
  <si>
    <t>Odstranění odkvetlých a odumřelých částí  cibulovin s odklizením odpadu do 20 km</t>
  </si>
  <si>
    <t>185804252</t>
  </si>
  <si>
    <t>Odstranění odkvetlých a odumřelých částí trvalek s odklizením odpadu do 20 km 3x</t>
  </si>
  <si>
    <t>Zalití rostlin vodou plocha do 20 m2 10x</t>
  </si>
  <si>
    <t>Příplatek k zalití rostlin za zálivku do nádob 10x</t>
  </si>
  <si>
    <t>Dovoz vody pro zálivku rostlin za vzdálenost do 1000 m 10x</t>
  </si>
  <si>
    <t xml:space="preserve">Přesun hmot   </t>
  </si>
  <si>
    <t>Přesun hmot pro sadovnické a krajinářské úpravy, odvoz a likvidace bioodpadu</t>
  </si>
  <si>
    <t>SO 800-2-2 - Krajinářské úpravy - následná péče 2.rok</t>
  </si>
  <si>
    <t>Pokosení trávníku parkového plochy do 1000 m2 s odvozem do 20 km v rovině a svahu do 1:5 5x</t>
  </si>
  <si>
    <t>Podzemní ukotvení kmene dřevin do volné zeminy tř. 1 až 4 obvodu kmene do 250 mm - kontrola a oprava</t>
  </si>
  <si>
    <t>Mulčování rostlin kůrou tl. do 0,1 m v rovině a svahu do 1:5 30% doplnění</t>
  </si>
  <si>
    <t>Mulčování záhonů a stromů kačírkem tl. vrstvy do 0,1 m v rovině a svahu do 1:5 30% doplnění</t>
  </si>
  <si>
    <t>Zalití rostlin vodou plocha do 20 m2 8x</t>
  </si>
  <si>
    <t>Příplatek k zalití rostlin za zálivku do nádob 8x</t>
  </si>
  <si>
    <t>Dovoz vody pro zálivku rostlin za vzdálenost do 1000 m 8x</t>
  </si>
  <si>
    <t>kamenivo drcené hrubé frakce 8/16 30%</t>
  </si>
  <si>
    <t>kůra mulčovací 30%</t>
  </si>
  <si>
    <t>SO 800-2-3 - Krajinářské úpravy - následná péče 3.rok</t>
  </si>
  <si>
    <t>Zalití vodou plocha přes 20 m2 3x</t>
  </si>
  <si>
    <t>Ochrana listnatých stromů nátěrem kmene 20%</t>
  </si>
  <si>
    <t>Zalití rostlin vodou plocha do 20 m2 6x</t>
  </si>
  <si>
    <t>Příplatek k zalití rostlin za zálivku do nádob 6x</t>
  </si>
  <si>
    <t>Dovoz vody pro zálivku rostlin za vzdálenost do 1000 m 6x</t>
  </si>
  <si>
    <t>SO 800-2-4 - Krajinářské úpravy - následná péče 4.rok</t>
  </si>
  <si>
    <t>Zalití rostlin vodou plocha do 20 m2 4x</t>
  </si>
  <si>
    <t>Příplatek k zalití rostlin za zálivku do nádob 4x</t>
  </si>
  <si>
    <t>Dovoz vody pro zálivku rostlin za vzdálenost do 1000 m 4x</t>
  </si>
  <si>
    <t>SO 800-2-5 - Krajinářské úpravy - následná péče 5.rok</t>
  </si>
  <si>
    <t>VRN - Vedlejší rozpočtové náklady</t>
  </si>
  <si>
    <t>HSV - Ostatní náklady</t>
  </si>
  <si>
    <t xml:space="preserve">    800 - Ostatní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</si>
  <si>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</si>
  <si>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</si>
  <si>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</si>
  <si>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</si>
  <si>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</si>
  <si>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>800</t>
  </si>
  <si>
    <t>800100600</t>
  </si>
  <si>
    <t>Poplatek za zábor, výkopové povolení</t>
  </si>
  <si>
    <t>Kč</t>
  </si>
  <si>
    <t>-430929207</t>
  </si>
  <si>
    <t>Poplatek za zábor</t>
  </si>
  <si>
    <t>800100800</t>
  </si>
  <si>
    <t>Věcné břemeno - zaměření, smlouva</t>
  </si>
  <si>
    <t>2096362238</t>
  </si>
  <si>
    <t>VRN1</t>
  </si>
  <si>
    <t>Průzkumné, geodetické a projektové práce</t>
  </si>
  <si>
    <t>011434000</t>
  </si>
  <si>
    <t>Měření (monitoring) hlukové hladiny</t>
  </si>
  <si>
    <t>-2008593091</t>
  </si>
  <si>
    <t>012002000.1</t>
  </si>
  <si>
    <t>Geodetické práce a změření skutečného stavu</t>
  </si>
  <si>
    <t>1551368979</t>
  </si>
  <si>
    <t xml:space="preserve">Poznámka k položce:
- zaměření před a během stavby, vytyčení staveniště a skutečného provedení 
</t>
  </si>
  <si>
    <t>013254000</t>
  </si>
  <si>
    <t>Dokumentace skutečného provedení stavby</t>
  </si>
  <si>
    <t>1035406945</t>
  </si>
  <si>
    <t>VRN3</t>
  </si>
  <si>
    <t>Zařízení staveniště</t>
  </si>
  <si>
    <t>030001000</t>
  </si>
  <si>
    <t>-1032970381</t>
  </si>
  <si>
    <t>Poznámka k položce:
kompletní ZS dle potřeb zhotovitele vč. oplocení, zajištění zdrojů a energií, příp. ostrahy ap.</t>
  </si>
  <si>
    <t>034203000</t>
  </si>
  <si>
    <t>Opatření na ochranu pozemků sousedních se staveništěm</t>
  </si>
  <si>
    <t>-960073827</t>
  </si>
  <si>
    <t>Poznámka k položce:
Čištění komunikací a prostor dotčených výstavbou</t>
  </si>
  <si>
    <t>034503000</t>
  </si>
  <si>
    <t>Informační tabule na staveništi</t>
  </si>
  <si>
    <t>993661228</t>
  </si>
  <si>
    <t>Poznámka k položce:
Označení stavby dle požadavku zadavatele</t>
  </si>
  <si>
    <t>VRN4</t>
  </si>
  <si>
    <t>Inženýrská činnost</t>
  </si>
  <si>
    <t>045002000</t>
  </si>
  <si>
    <t>Kompletační a koordinační činnost</t>
  </si>
  <si>
    <t>-792817644</t>
  </si>
  <si>
    <t>049103000</t>
  </si>
  <si>
    <t>Náklady vzniklé v souvislosti s realizací stavby</t>
  </si>
  <si>
    <t>-1551772893</t>
  </si>
  <si>
    <t>Poznámka k položce:
Vytýčení inženýrských sítí správci stávajících i nových</t>
  </si>
  <si>
    <t>1010</t>
  </si>
  <si>
    <t>Revize, komplexní zkoušky</t>
  </si>
  <si>
    <t>-1282339733</t>
  </si>
  <si>
    <t>Poznámka k položce:
 - Statické zatěžovací zkoušky na zemní pláni a nestmelených vrstvách, dle ČSN 72 1006</t>
  </si>
  <si>
    <t>VRN6</t>
  </si>
  <si>
    <t>Územní vlivy</t>
  </si>
  <si>
    <t>060001000</t>
  </si>
  <si>
    <t>-1848216481</t>
  </si>
  <si>
    <t>Poznámka k položce:
Zajištění BOZP (lávky pro pohyb osob, zajištění výkopů, zpřístupnění objektů v místě stavby ap.)</t>
  </si>
  <si>
    <t>VRN7</t>
  </si>
  <si>
    <t>Provozní vlivy</t>
  </si>
  <si>
    <t>070001000</t>
  </si>
  <si>
    <t>-51135898</t>
  </si>
  <si>
    <t>072103001-1</t>
  </si>
  <si>
    <t xml:space="preserve">Projednání a zajištění DIR </t>
  </si>
  <si>
    <t>1325716804</t>
  </si>
  <si>
    <t>072103011-1</t>
  </si>
  <si>
    <t>Realizace DIR</t>
  </si>
  <si>
    <t>-1830790872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</si>
</sst>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/>
      <protection/>
    </xf>
    <xf numFmtId="4" fontId="19" fillId="0" borderId="0" xfId="0" applyNumberFormat="1" applyFont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2"/>
  <sheetViews>
    <sheetView showGridLines="0" workbookViewId="0" topLeftCell="A19">
      <selection activeCell="A23" sqref="A23:XFD23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0"/>
      <c r="AS2" s="280"/>
      <c r="AT2" s="280"/>
      <c r="AU2" s="280"/>
      <c r="AV2" s="280"/>
      <c r="AW2" s="280"/>
      <c r="AX2" s="280"/>
      <c r="AY2" s="280"/>
      <c r="AZ2" s="280"/>
      <c r="BA2" s="280"/>
      <c r="BB2" s="280"/>
      <c r="BC2" s="280"/>
      <c r="BD2" s="280"/>
      <c r="BE2" s="28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94" t="s">
        <v>14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2"/>
      <c r="AQ5" s="22"/>
      <c r="AR5" s="20"/>
      <c r="BE5" s="29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96" t="s">
        <v>17</v>
      </c>
      <c r="L6" s="295"/>
      <c r="M6" s="295"/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  <c r="AA6" s="295"/>
      <c r="AB6" s="295"/>
      <c r="AC6" s="295"/>
      <c r="AD6" s="295"/>
      <c r="AE6" s="295"/>
      <c r="AF6" s="295"/>
      <c r="AG6" s="295"/>
      <c r="AH6" s="295"/>
      <c r="AI6" s="295"/>
      <c r="AJ6" s="295"/>
      <c r="AK6" s="295"/>
      <c r="AL6" s="295"/>
      <c r="AM6" s="295"/>
      <c r="AN6" s="295"/>
      <c r="AO6" s="295"/>
      <c r="AP6" s="22"/>
      <c r="AQ6" s="22"/>
      <c r="AR6" s="20"/>
      <c r="BE6" s="29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9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9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9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92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9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92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92"/>
      <c r="BS13" s="17" t="s">
        <v>6</v>
      </c>
    </row>
    <row r="14" spans="2:71" ht="12.75">
      <c r="B14" s="21"/>
      <c r="C14" s="22"/>
      <c r="D14" s="22"/>
      <c r="E14" s="297" t="s">
        <v>28</v>
      </c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8"/>
      <c r="AF14" s="298"/>
      <c r="AG14" s="298"/>
      <c r="AH14" s="298"/>
      <c r="AI14" s="298"/>
      <c r="AJ14" s="298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9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92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92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92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92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92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92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92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92"/>
    </row>
    <row r="23" spans="2:57" s="1" customFormat="1" ht="142.5" customHeight="1">
      <c r="B23" s="21"/>
      <c r="C23" s="22"/>
      <c r="D23" s="22"/>
      <c r="E23" s="299" t="s">
        <v>33</v>
      </c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2"/>
      <c r="AP23" s="22"/>
      <c r="AQ23" s="22"/>
      <c r="AR23" s="20"/>
      <c r="BE23" s="29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9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92"/>
    </row>
    <row r="26" spans="1:57" s="2" customFormat="1" ht="25.9" customHeight="1">
      <c r="A26" s="34"/>
      <c r="B26" s="35"/>
      <c r="C26" s="36"/>
      <c r="D26" s="37" t="s">
        <v>34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0">
        <f>ROUND(AG94,2)</f>
        <v>0</v>
      </c>
      <c r="AL26" s="301"/>
      <c r="AM26" s="301"/>
      <c r="AN26" s="301"/>
      <c r="AO26" s="301"/>
      <c r="AP26" s="36"/>
      <c r="AQ26" s="36"/>
      <c r="AR26" s="39"/>
      <c r="BE26" s="29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9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02" t="s">
        <v>35</v>
      </c>
      <c r="M28" s="302"/>
      <c r="N28" s="302"/>
      <c r="O28" s="302"/>
      <c r="P28" s="302"/>
      <c r="Q28" s="36"/>
      <c r="R28" s="36"/>
      <c r="S28" s="36"/>
      <c r="T28" s="36"/>
      <c r="U28" s="36"/>
      <c r="V28" s="36"/>
      <c r="W28" s="302" t="s">
        <v>36</v>
      </c>
      <c r="X28" s="302"/>
      <c r="Y28" s="302"/>
      <c r="Z28" s="302"/>
      <c r="AA28" s="302"/>
      <c r="AB28" s="302"/>
      <c r="AC28" s="302"/>
      <c r="AD28" s="302"/>
      <c r="AE28" s="302"/>
      <c r="AF28" s="36"/>
      <c r="AG28" s="36"/>
      <c r="AH28" s="36"/>
      <c r="AI28" s="36"/>
      <c r="AJ28" s="36"/>
      <c r="AK28" s="302" t="s">
        <v>37</v>
      </c>
      <c r="AL28" s="302"/>
      <c r="AM28" s="302"/>
      <c r="AN28" s="302"/>
      <c r="AO28" s="302"/>
      <c r="AP28" s="36"/>
      <c r="AQ28" s="36"/>
      <c r="AR28" s="39"/>
      <c r="BE28" s="292"/>
    </row>
    <row r="29" spans="2:57" s="3" customFormat="1" ht="14.45" customHeight="1">
      <c r="B29" s="40"/>
      <c r="C29" s="41"/>
      <c r="D29" s="29" t="s">
        <v>38</v>
      </c>
      <c r="E29" s="41"/>
      <c r="F29" s="29" t="s">
        <v>39</v>
      </c>
      <c r="G29" s="41"/>
      <c r="H29" s="41"/>
      <c r="I29" s="41"/>
      <c r="J29" s="41"/>
      <c r="K29" s="41"/>
      <c r="L29" s="273">
        <v>0.21</v>
      </c>
      <c r="M29" s="274"/>
      <c r="N29" s="274"/>
      <c r="O29" s="274"/>
      <c r="P29" s="274"/>
      <c r="Q29" s="41"/>
      <c r="R29" s="41"/>
      <c r="S29" s="41"/>
      <c r="T29" s="41"/>
      <c r="U29" s="41"/>
      <c r="V29" s="41"/>
      <c r="W29" s="275">
        <f>ROUND(AZ94,2)</f>
        <v>0</v>
      </c>
      <c r="X29" s="274"/>
      <c r="Y29" s="274"/>
      <c r="Z29" s="274"/>
      <c r="AA29" s="274"/>
      <c r="AB29" s="274"/>
      <c r="AC29" s="274"/>
      <c r="AD29" s="274"/>
      <c r="AE29" s="274"/>
      <c r="AF29" s="41"/>
      <c r="AG29" s="41"/>
      <c r="AH29" s="41"/>
      <c r="AI29" s="41"/>
      <c r="AJ29" s="41"/>
      <c r="AK29" s="275">
        <f>ROUND(AV94,2)</f>
        <v>0</v>
      </c>
      <c r="AL29" s="274"/>
      <c r="AM29" s="274"/>
      <c r="AN29" s="274"/>
      <c r="AO29" s="274"/>
      <c r="AP29" s="41"/>
      <c r="AQ29" s="41"/>
      <c r="AR29" s="42"/>
      <c r="BE29" s="293"/>
    </row>
    <row r="30" spans="2:57" s="3" customFormat="1" ht="14.45" customHeight="1">
      <c r="B30" s="40"/>
      <c r="C30" s="41"/>
      <c r="D30" s="41"/>
      <c r="E30" s="41"/>
      <c r="F30" s="29" t="s">
        <v>40</v>
      </c>
      <c r="G30" s="41"/>
      <c r="H30" s="41"/>
      <c r="I30" s="41"/>
      <c r="J30" s="41"/>
      <c r="K30" s="41"/>
      <c r="L30" s="273">
        <v>0.15</v>
      </c>
      <c r="M30" s="274"/>
      <c r="N30" s="274"/>
      <c r="O30" s="274"/>
      <c r="P30" s="274"/>
      <c r="Q30" s="41"/>
      <c r="R30" s="41"/>
      <c r="S30" s="41"/>
      <c r="T30" s="41"/>
      <c r="U30" s="41"/>
      <c r="V30" s="41"/>
      <c r="W30" s="275">
        <f>ROUND(BA94,2)</f>
        <v>0</v>
      </c>
      <c r="X30" s="274"/>
      <c r="Y30" s="274"/>
      <c r="Z30" s="274"/>
      <c r="AA30" s="274"/>
      <c r="AB30" s="274"/>
      <c r="AC30" s="274"/>
      <c r="AD30" s="274"/>
      <c r="AE30" s="274"/>
      <c r="AF30" s="41"/>
      <c r="AG30" s="41"/>
      <c r="AH30" s="41"/>
      <c r="AI30" s="41"/>
      <c r="AJ30" s="41"/>
      <c r="AK30" s="275">
        <f>ROUND(AW94,2)</f>
        <v>0</v>
      </c>
      <c r="AL30" s="274"/>
      <c r="AM30" s="274"/>
      <c r="AN30" s="274"/>
      <c r="AO30" s="274"/>
      <c r="AP30" s="41"/>
      <c r="AQ30" s="41"/>
      <c r="AR30" s="42"/>
      <c r="BE30" s="293"/>
    </row>
    <row r="31" spans="2:57" s="3" customFormat="1" ht="14.45" customHeight="1" hidden="1">
      <c r="B31" s="40"/>
      <c r="C31" s="41"/>
      <c r="D31" s="41"/>
      <c r="E31" s="41"/>
      <c r="F31" s="29" t="s">
        <v>41</v>
      </c>
      <c r="G31" s="41"/>
      <c r="H31" s="41"/>
      <c r="I31" s="41"/>
      <c r="J31" s="41"/>
      <c r="K31" s="41"/>
      <c r="L31" s="273">
        <v>0.21</v>
      </c>
      <c r="M31" s="274"/>
      <c r="N31" s="274"/>
      <c r="O31" s="274"/>
      <c r="P31" s="274"/>
      <c r="Q31" s="41"/>
      <c r="R31" s="41"/>
      <c r="S31" s="41"/>
      <c r="T31" s="41"/>
      <c r="U31" s="41"/>
      <c r="V31" s="41"/>
      <c r="W31" s="275">
        <f>ROUND(BB94,2)</f>
        <v>0</v>
      </c>
      <c r="X31" s="274"/>
      <c r="Y31" s="274"/>
      <c r="Z31" s="274"/>
      <c r="AA31" s="274"/>
      <c r="AB31" s="274"/>
      <c r="AC31" s="274"/>
      <c r="AD31" s="274"/>
      <c r="AE31" s="274"/>
      <c r="AF31" s="41"/>
      <c r="AG31" s="41"/>
      <c r="AH31" s="41"/>
      <c r="AI31" s="41"/>
      <c r="AJ31" s="41"/>
      <c r="AK31" s="275">
        <v>0</v>
      </c>
      <c r="AL31" s="274"/>
      <c r="AM31" s="274"/>
      <c r="AN31" s="274"/>
      <c r="AO31" s="274"/>
      <c r="AP31" s="41"/>
      <c r="AQ31" s="41"/>
      <c r="AR31" s="42"/>
      <c r="BE31" s="293"/>
    </row>
    <row r="32" spans="2:57" s="3" customFormat="1" ht="14.45" customHeight="1" hidden="1">
      <c r="B32" s="40"/>
      <c r="C32" s="41"/>
      <c r="D32" s="41"/>
      <c r="E32" s="41"/>
      <c r="F32" s="29" t="s">
        <v>42</v>
      </c>
      <c r="G32" s="41"/>
      <c r="H32" s="41"/>
      <c r="I32" s="41"/>
      <c r="J32" s="41"/>
      <c r="K32" s="41"/>
      <c r="L32" s="273">
        <v>0.15</v>
      </c>
      <c r="M32" s="274"/>
      <c r="N32" s="274"/>
      <c r="O32" s="274"/>
      <c r="P32" s="274"/>
      <c r="Q32" s="41"/>
      <c r="R32" s="41"/>
      <c r="S32" s="41"/>
      <c r="T32" s="41"/>
      <c r="U32" s="41"/>
      <c r="V32" s="41"/>
      <c r="W32" s="275">
        <f>ROUND(BC94,2)</f>
        <v>0</v>
      </c>
      <c r="X32" s="274"/>
      <c r="Y32" s="274"/>
      <c r="Z32" s="274"/>
      <c r="AA32" s="274"/>
      <c r="AB32" s="274"/>
      <c r="AC32" s="274"/>
      <c r="AD32" s="274"/>
      <c r="AE32" s="274"/>
      <c r="AF32" s="41"/>
      <c r="AG32" s="41"/>
      <c r="AH32" s="41"/>
      <c r="AI32" s="41"/>
      <c r="AJ32" s="41"/>
      <c r="AK32" s="275">
        <v>0</v>
      </c>
      <c r="AL32" s="274"/>
      <c r="AM32" s="274"/>
      <c r="AN32" s="274"/>
      <c r="AO32" s="274"/>
      <c r="AP32" s="41"/>
      <c r="AQ32" s="41"/>
      <c r="AR32" s="42"/>
      <c r="BE32" s="293"/>
    </row>
    <row r="33" spans="2:57" s="3" customFormat="1" ht="14.45" customHeight="1" hidden="1">
      <c r="B33" s="40"/>
      <c r="C33" s="41"/>
      <c r="D33" s="41"/>
      <c r="E33" s="41"/>
      <c r="F33" s="29" t="s">
        <v>43</v>
      </c>
      <c r="G33" s="41"/>
      <c r="H33" s="41"/>
      <c r="I33" s="41"/>
      <c r="J33" s="41"/>
      <c r="K33" s="41"/>
      <c r="L33" s="273">
        <v>0</v>
      </c>
      <c r="M33" s="274"/>
      <c r="N33" s="274"/>
      <c r="O33" s="274"/>
      <c r="P33" s="274"/>
      <c r="Q33" s="41"/>
      <c r="R33" s="41"/>
      <c r="S33" s="41"/>
      <c r="T33" s="41"/>
      <c r="U33" s="41"/>
      <c r="V33" s="41"/>
      <c r="W33" s="275">
        <f>ROUND(BD94,2)</f>
        <v>0</v>
      </c>
      <c r="X33" s="274"/>
      <c r="Y33" s="274"/>
      <c r="Z33" s="274"/>
      <c r="AA33" s="274"/>
      <c r="AB33" s="274"/>
      <c r="AC33" s="274"/>
      <c r="AD33" s="274"/>
      <c r="AE33" s="274"/>
      <c r="AF33" s="41"/>
      <c r="AG33" s="41"/>
      <c r="AH33" s="41"/>
      <c r="AI33" s="41"/>
      <c r="AJ33" s="41"/>
      <c r="AK33" s="275">
        <v>0</v>
      </c>
      <c r="AL33" s="274"/>
      <c r="AM33" s="274"/>
      <c r="AN33" s="274"/>
      <c r="AO33" s="274"/>
      <c r="AP33" s="41"/>
      <c r="AQ33" s="41"/>
      <c r="AR33" s="42"/>
      <c r="BE33" s="29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92"/>
    </row>
    <row r="35" spans="1:57" s="2" customFormat="1" ht="25.9" customHeight="1">
      <c r="A35" s="34"/>
      <c r="B35" s="35"/>
      <c r="C35" s="43"/>
      <c r="D35" s="44" t="s">
        <v>44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45</v>
      </c>
      <c r="U35" s="45"/>
      <c r="V35" s="45"/>
      <c r="W35" s="45"/>
      <c r="X35" s="279" t="s">
        <v>46</v>
      </c>
      <c r="Y35" s="277"/>
      <c r="Z35" s="277"/>
      <c r="AA35" s="277"/>
      <c r="AB35" s="277"/>
      <c r="AC35" s="45"/>
      <c r="AD35" s="45"/>
      <c r="AE35" s="45"/>
      <c r="AF35" s="45"/>
      <c r="AG35" s="45"/>
      <c r="AH35" s="45"/>
      <c r="AI35" s="45"/>
      <c r="AJ35" s="45"/>
      <c r="AK35" s="276">
        <f>SUM(AK26:AK33)</f>
        <v>0</v>
      </c>
      <c r="AL35" s="277"/>
      <c r="AM35" s="277"/>
      <c r="AN35" s="277"/>
      <c r="AO35" s="27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47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48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49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50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49</v>
      </c>
      <c r="AI60" s="38"/>
      <c r="AJ60" s="38"/>
      <c r="AK60" s="38"/>
      <c r="AL60" s="38"/>
      <c r="AM60" s="52" t="s">
        <v>50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51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52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49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50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49</v>
      </c>
      <c r="AI75" s="38"/>
      <c r="AJ75" s="38"/>
      <c r="AK75" s="38"/>
      <c r="AL75" s="38"/>
      <c r="AM75" s="52" t="s">
        <v>50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53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2021/201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303" t="str">
        <f>K6</f>
        <v>Rekonstrukce Komenského náměstí v Dobříši</v>
      </c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304"/>
      <c r="AG85" s="304"/>
      <c r="AH85" s="304"/>
      <c r="AI85" s="304"/>
      <c r="AJ85" s="304"/>
      <c r="AK85" s="304"/>
      <c r="AL85" s="304"/>
      <c r="AM85" s="304"/>
      <c r="AN85" s="304"/>
      <c r="AO85" s="30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3" t="str">
        <f>IF(AN8="","",AN8)</f>
        <v>16. 8. 2021</v>
      </c>
      <c r="AN87" s="283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84" t="str">
        <f>IF(E17="","",E17)</f>
        <v xml:space="preserve"> </v>
      </c>
      <c r="AN89" s="285"/>
      <c r="AO89" s="285"/>
      <c r="AP89" s="285"/>
      <c r="AQ89" s="36"/>
      <c r="AR89" s="39"/>
      <c r="AS89" s="267" t="s">
        <v>54</v>
      </c>
      <c r="AT89" s="26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84" t="str">
        <f>IF(E20="","",E20)</f>
        <v xml:space="preserve"> </v>
      </c>
      <c r="AN90" s="285"/>
      <c r="AO90" s="285"/>
      <c r="AP90" s="285"/>
      <c r="AQ90" s="36"/>
      <c r="AR90" s="39"/>
      <c r="AS90" s="269"/>
      <c r="AT90" s="27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1"/>
      <c r="AT91" s="27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306" t="s">
        <v>55</v>
      </c>
      <c r="D92" s="282"/>
      <c r="E92" s="282"/>
      <c r="F92" s="282"/>
      <c r="G92" s="282"/>
      <c r="H92" s="73"/>
      <c r="I92" s="286" t="s">
        <v>56</v>
      </c>
      <c r="J92" s="282"/>
      <c r="K92" s="282"/>
      <c r="L92" s="282"/>
      <c r="M92" s="282"/>
      <c r="N92" s="282"/>
      <c r="O92" s="282"/>
      <c r="P92" s="282"/>
      <c r="Q92" s="282"/>
      <c r="R92" s="282"/>
      <c r="S92" s="282"/>
      <c r="T92" s="282"/>
      <c r="U92" s="282"/>
      <c r="V92" s="282"/>
      <c r="W92" s="282"/>
      <c r="X92" s="282"/>
      <c r="Y92" s="282"/>
      <c r="Z92" s="282"/>
      <c r="AA92" s="282"/>
      <c r="AB92" s="282"/>
      <c r="AC92" s="282"/>
      <c r="AD92" s="282"/>
      <c r="AE92" s="282"/>
      <c r="AF92" s="282"/>
      <c r="AG92" s="281" t="s">
        <v>57</v>
      </c>
      <c r="AH92" s="282"/>
      <c r="AI92" s="282"/>
      <c r="AJ92" s="282"/>
      <c r="AK92" s="282"/>
      <c r="AL92" s="282"/>
      <c r="AM92" s="282"/>
      <c r="AN92" s="286" t="s">
        <v>58</v>
      </c>
      <c r="AO92" s="282"/>
      <c r="AP92" s="287"/>
      <c r="AQ92" s="74" t="s">
        <v>59</v>
      </c>
      <c r="AR92" s="39"/>
      <c r="AS92" s="75" t="s">
        <v>60</v>
      </c>
      <c r="AT92" s="76" t="s">
        <v>61</v>
      </c>
      <c r="AU92" s="76" t="s">
        <v>62</v>
      </c>
      <c r="AV92" s="76" t="s">
        <v>63</v>
      </c>
      <c r="AW92" s="76" t="s">
        <v>64</v>
      </c>
      <c r="AX92" s="76" t="s">
        <v>65</v>
      </c>
      <c r="AY92" s="76" t="s">
        <v>66</v>
      </c>
      <c r="AZ92" s="76" t="s">
        <v>67</v>
      </c>
      <c r="BA92" s="76" t="s">
        <v>68</v>
      </c>
      <c r="BB92" s="76" t="s">
        <v>69</v>
      </c>
      <c r="BC92" s="76" t="s">
        <v>70</v>
      </c>
      <c r="BD92" s="77" t="s">
        <v>71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72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90">
        <f>ROUND(AG95+SUM(AG96:AG104)+AG110,2)</f>
        <v>0</v>
      </c>
      <c r="AH94" s="290"/>
      <c r="AI94" s="290"/>
      <c r="AJ94" s="290"/>
      <c r="AK94" s="290"/>
      <c r="AL94" s="290"/>
      <c r="AM94" s="290"/>
      <c r="AN94" s="266">
        <f aca="true" t="shared" si="0" ref="AN94:AN110">SUM(AG94,AT94)</f>
        <v>0</v>
      </c>
      <c r="AO94" s="266"/>
      <c r="AP94" s="266"/>
      <c r="AQ94" s="85" t="s">
        <v>1</v>
      </c>
      <c r="AR94" s="86"/>
      <c r="AS94" s="87">
        <f>ROUND(AS95+SUM(AS96:AS104)+AS110,2)</f>
        <v>0</v>
      </c>
      <c r="AT94" s="88">
        <f aca="true" t="shared" si="1" ref="AT94:AT110">ROUND(SUM(AV94:AW94),2)</f>
        <v>0</v>
      </c>
      <c r="AU94" s="89">
        <f>ROUND(AU95+SUM(AU96:AU104)+AU110,5)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ROUND(AZ95+SUM(AZ96:AZ104)+AZ110,2)</f>
        <v>0</v>
      </c>
      <c r="BA94" s="88">
        <f>ROUND(BA95+SUM(BA96:BA104)+BA110,2)</f>
        <v>0</v>
      </c>
      <c r="BB94" s="88">
        <f>ROUND(BB95+SUM(BB96:BB104)+BB110,2)</f>
        <v>0</v>
      </c>
      <c r="BC94" s="88">
        <f>ROUND(BC95+SUM(BC96:BC104)+BC110,2)</f>
        <v>0</v>
      </c>
      <c r="BD94" s="90">
        <f>ROUND(BD95+SUM(BD96:BD104)+BD110,2)</f>
        <v>0</v>
      </c>
      <c r="BS94" s="91" t="s">
        <v>73</v>
      </c>
      <c r="BT94" s="91" t="s">
        <v>74</v>
      </c>
      <c r="BU94" s="92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1" s="7" customFormat="1" ht="24.75" customHeight="1">
      <c r="A95" s="93" t="s">
        <v>78</v>
      </c>
      <c r="B95" s="94"/>
      <c r="C95" s="95"/>
      <c r="D95" s="289" t="s">
        <v>79</v>
      </c>
      <c r="E95" s="289"/>
      <c r="F95" s="289"/>
      <c r="G95" s="289"/>
      <c r="H95" s="289"/>
      <c r="I95" s="96"/>
      <c r="J95" s="289" t="s">
        <v>80</v>
      </c>
      <c r="K95" s="289"/>
      <c r="L95" s="289"/>
      <c r="M95" s="289"/>
      <c r="N95" s="289"/>
      <c r="O95" s="289"/>
      <c r="P95" s="289"/>
      <c r="Q95" s="289"/>
      <c r="R95" s="289"/>
      <c r="S95" s="289"/>
      <c r="T95" s="289"/>
      <c r="U95" s="289"/>
      <c r="V95" s="289"/>
      <c r="W95" s="289"/>
      <c r="X95" s="289"/>
      <c r="Y95" s="289"/>
      <c r="Z95" s="289"/>
      <c r="AA95" s="289"/>
      <c r="AB95" s="289"/>
      <c r="AC95" s="289"/>
      <c r="AD95" s="289"/>
      <c r="AE95" s="289"/>
      <c r="AF95" s="289"/>
      <c r="AG95" s="264">
        <f>'SO 100-01 - Komunikace a ...'!J30</f>
        <v>0</v>
      </c>
      <c r="AH95" s="265"/>
      <c r="AI95" s="265"/>
      <c r="AJ95" s="265"/>
      <c r="AK95" s="265"/>
      <c r="AL95" s="265"/>
      <c r="AM95" s="265"/>
      <c r="AN95" s="264">
        <f t="shared" si="0"/>
        <v>0</v>
      </c>
      <c r="AO95" s="265"/>
      <c r="AP95" s="265"/>
      <c r="AQ95" s="97" t="s">
        <v>81</v>
      </c>
      <c r="AR95" s="98"/>
      <c r="AS95" s="99">
        <v>0</v>
      </c>
      <c r="AT95" s="100">
        <f t="shared" si="1"/>
        <v>0</v>
      </c>
      <c r="AU95" s="101">
        <f>'SO 100-01 - Komunikace a ...'!P126</f>
        <v>0</v>
      </c>
      <c r="AV95" s="100">
        <f>'SO 100-01 - Komunikace a ...'!J33</f>
        <v>0</v>
      </c>
      <c r="AW95" s="100">
        <f>'SO 100-01 - Komunikace a ...'!J34</f>
        <v>0</v>
      </c>
      <c r="AX95" s="100">
        <f>'SO 100-01 - Komunikace a ...'!J35</f>
        <v>0</v>
      </c>
      <c r="AY95" s="100">
        <f>'SO 100-01 - Komunikace a ...'!J36</f>
        <v>0</v>
      </c>
      <c r="AZ95" s="100">
        <f>'SO 100-01 - Komunikace a ...'!F33</f>
        <v>0</v>
      </c>
      <c r="BA95" s="100">
        <f>'SO 100-01 - Komunikace a ...'!F34</f>
        <v>0</v>
      </c>
      <c r="BB95" s="100">
        <f>'SO 100-01 - Komunikace a ...'!F35</f>
        <v>0</v>
      </c>
      <c r="BC95" s="100">
        <f>'SO 100-01 - Komunikace a ...'!F36</f>
        <v>0</v>
      </c>
      <c r="BD95" s="102">
        <f>'SO 100-01 - Komunikace a ...'!F37</f>
        <v>0</v>
      </c>
      <c r="BT95" s="103" t="s">
        <v>82</v>
      </c>
      <c r="BV95" s="103" t="s">
        <v>76</v>
      </c>
      <c r="BW95" s="103" t="s">
        <v>83</v>
      </c>
      <c r="BX95" s="103" t="s">
        <v>5</v>
      </c>
      <c r="CL95" s="103" t="s">
        <v>1</v>
      </c>
      <c r="CM95" s="103" t="s">
        <v>84</v>
      </c>
    </row>
    <row r="96" spans="1:91" s="7" customFormat="1" ht="24.75" customHeight="1">
      <c r="A96" s="93" t="s">
        <v>78</v>
      </c>
      <c r="B96" s="94"/>
      <c r="C96" s="95"/>
      <c r="D96" s="289" t="s">
        <v>85</v>
      </c>
      <c r="E96" s="289"/>
      <c r="F96" s="289"/>
      <c r="G96" s="289"/>
      <c r="H96" s="289"/>
      <c r="I96" s="96"/>
      <c r="J96" s="289" t="s">
        <v>86</v>
      </c>
      <c r="K96" s="289"/>
      <c r="L96" s="289"/>
      <c r="M96" s="289"/>
      <c r="N96" s="289"/>
      <c r="O96" s="289"/>
      <c r="P96" s="289"/>
      <c r="Q96" s="289"/>
      <c r="R96" s="289"/>
      <c r="S96" s="289"/>
      <c r="T96" s="289"/>
      <c r="U96" s="289"/>
      <c r="V96" s="289"/>
      <c r="W96" s="289"/>
      <c r="X96" s="289"/>
      <c r="Y96" s="289"/>
      <c r="Z96" s="289"/>
      <c r="AA96" s="289"/>
      <c r="AB96" s="289"/>
      <c r="AC96" s="289"/>
      <c r="AD96" s="289"/>
      <c r="AE96" s="289"/>
      <c r="AF96" s="289"/>
      <c r="AG96" s="264">
        <f>'SO 100-02 - Architektonic...'!J30</f>
        <v>0</v>
      </c>
      <c r="AH96" s="265"/>
      <c r="AI96" s="265"/>
      <c r="AJ96" s="265"/>
      <c r="AK96" s="265"/>
      <c r="AL96" s="265"/>
      <c r="AM96" s="265"/>
      <c r="AN96" s="264">
        <f t="shared" si="0"/>
        <v>0</v>
      </c>
      <c r="AO96" s="265"/>
      <c r="AP96" s="265"/>
      <c r="AQ96" s="97" t="s">
        <v>81</v>
      </c>
      <c r="AR96" s="98"/>
      <c r="AS96" s="99">
        <v>0</v>
      </c>
      <c r="AT96" s="100">
        <f t="shared" si="1"/>
        <v>0</v>
      </c>
      <c r="AU96" s="101">
        <f>'SO 100-02 - Architektonic...'!P125</f>
        <v>0</v>
      </c>
      <c r="AV96" s="100">
        <f>'SO 100-02 - Architektonic...'!J33</f>
        <v>0</v>
      </c>
      <c r="AW96" s="100">
        <f>'SO 100-02 - Architektonic...'!J34</f>
        <v>0</v>
      </c>
      <c r="AX96" s="100">
        <f>'SO 100-02 - Architektonic...'!J35</f>
        <v>0</v>
      </c>
      <c r="AY96" s="100">
        <f>'SO 100-02 - Architektonic...'!J36</f>
        <v>0</v>
      </c>
      <c r="AZ96" s="100">
        <f>'SO 100-02 - Architektonic...'!F33</f>
        <v>0</v>
      </c>
      <c r="BA96" s="100">
        <f>'SO 100-02 - Architektonic...'!F34</f>
        <v>0</v>
      </c>
      <c r="BB96" s="100">
        <f>'SO 100-02 - Architektonic...'!F35</f>
        <v>0</v>
      </c>
      <c r="BC96" s="100">
        <f>'SO 100-02 - Architektonic...'!F36</f>
        <v>0</v>
      </c>
      <c r="BD96" s="102">
        <f>'SO 100-02 - Architektonic...'!F37</f>
        <v>0</v>
      </c>
      <c r="BT96" s="103" t="s">
        <v>82</v>
      </c>
      <c r="BV96" s="103" t="s">
        <v>76</v>
      </c>
      <c r="BW96" s="103" t="s">
        <v>87</v>
      </c>
      <c r="BX96" s="103" t="s">
        <v>5</v>
      </c>
      <c r="CL96" s="103" t="s">
        <v>1</v>
      </c>
      <c r="CM96" s="103" t="s">
        <v>84</v>
      </c>
    </row>
    <row r="97" spans="1:91" s="7" customFormat="1" ht="24.75" customHeight="1">
      <c r="A97" s="93" t="s">
        <v>78</v>
      </c>
      <c r="B97" s="94"/>
      <c r="C97" s="95"/>
      <c r="D97" s="289" t="s">
        <v>88</v>
      </c>
      <c r="E97" s="289"/>
      <c r="F97" s="289"/>
      <c r="G97" s="289"/>
      <c r="H97" s="289"/>
      <c r="I97" s="96"/>
      <c r="J97" s="289" t="s">
        <v>89</v>
      </c>
      <c r="K97" s="289"/>
      <c r="L97" s="289"/>
      <c r="M97" s="289"/>
      <c r="N97" s="289"/>
      <c r="O97" s="289"/>
      <c r="P97" s="289"/>
      <c r="Q97" s="289"/>
      <c r="R97" s="289"/>
      <c r="S97" s="289"/>
      <c r="T97" s="289"/>
      <c r="U97" s="289"/>
      <c r="V97" s="289"/>
      <c r="W97" s="289"/>
      <c r="X97" s="289"/>
      <c r="Y97" s="289"/>
      <c r="Z97" s="289"/>
      <c r="AA97" s="289"/>
      <c r="AB97" s="289"/>
      <c r="AC97" s="289"/>
      <c r="AD97" s="289"/>
      <c r="AE97" s="289"/>
      <c r="AF97" s="289"/>
      <c r="AG97" s="264">
        <f>'SO 100-03 - Náhradní park...'!J30</f>
        <v>0</v>
      </c>
      <c r="AH97" s="265"/>
      <c r="AI97" s="265"/>
      <c r="AJ97" s="265"/>
      <c r="AK97" s="265"/>
      <c r="AL97" s="265"/>
      <c r="AM97" s="265"/>
      <c r="AN97" s="264">
        <f t="shared" si="0"/>
        <v>0</v>
      </c>
      <c r="AO97" s="265"/>
      <c r="AP97" s="265"/>
      <c r="AQ97" s="97" t="s">
        <v>81</v>
      </c>
      <c r="AR97" s="98"/>
      <c r="AS97" s="99">
        <v>0</v>
      </c>
      <c r="AT97" s="100">
        <f t="shared" si="1"/>
        <v>0</v>
      </c>
      <c r="AU97" s="101">
        <f>'SO 100-03 - Náhradní park...'!P122</f>
        <v>0</v>
      </c>
      <c r="AV97" s="100">
        <f>'SO 100-03 - Náhradní park...'!J33</f>
        <v>0</v>
      </c>
      <c r="AW97" s="100">
        <f>'SO 100-03 - Náhradní park...'!J34</f>
        <v>0</v>
      </c>
      <c r="AX97" s="100">
        <f>'SO 100-03 - Náhradní park...'!J35</f>
        <v>0</v>
      </c>
      <c r="AY97" s="100">
        <f>'SO 100-03 - Náhradní park...'!J36</f>
        <v>0</v>
      </c>
      <c r="AZ97" s="100">
        <f>'SO 100-03 - Náhradní park...'!F33</f>
        <v>0</v>
      </c>
      <c r="BA97" s="100">
        <f>'SO 100-03 - Náhradní park...'!F34</f>
        <v>0</v>
      </c>
      <c r="BB97" s="100">
        <f>'SO 100-03 - Náhradní park...'!F35</f>
        <v>0</v>
      </c>
      <c r="BC97" s="100">
        <f>'SO 100-03 - Náhradní park...'!F36</f>
        <v>0</v>
      </c>
      <c r="BD97" s="102">
        <f>'SO 100-03 - Náhradní park...'!F37</f>
        <v>0</v>
      </c>
      <c r="BT97" s="103" t="s">
        <v>82</v>
      </c>
      <c r="BV97" s="103" t="s">
        <v>76</v>
      </c>
      <c r="BW97" s="103" t="s">
        <v>90</v>
      </c>
      <c r="BX97" s="103" t="s">
        <v>5</v>
      </c>
      <c r="CL97" s="103" t="s">
        <v>1</v>
      </c>
      <c r="CM97" s="103" t="s">
        <v>84</v>
      </c>
    </row>
    <row r="98" spans="1:91" s="7" customFormat="1" ht="24.75" customHeight="1">
      <c r="A98" s="93" t="s">
        <v>78</v>
      </c>
      <c r="B98" s="94"/>
      <c r="C98" s="95"/>
      <c r="D98" s="289" t="s">
        <v>91</v>
      </c>
      <c r="E98" s="289"/>
      <c r="F98" s="289"/>
      <c r="G98" s="289"/>
      <c r="H98" s="289"/>
      <c r="I98" s="96"/>
      <c r="J98" s="289" t="s">
        <v>92</v>
      </c>
      <c r="K98" s="289"/>
      <c r="L98" s="289"/>
      <c r="M98" s="289"/>
      <c r="N98" s="289"/>
      <c r="O98" s="289"/>
      <c r="P98" s="289"/>
      <c r="Q98" s="289"/>
      <c r="R98" s="289"/>
      <c r="S98" s="289"/>
      <c r="T98" s="289"/>
      <c r="U98" s="289"/>
      <c r="V98" s="289"/>
      <c r="W98" s="289"/>
      <c r="X98" s="289"/>
      <c r="Y98" s="289"/>
      <c r="Z98" s="289"/>
      <c r="AA98" s="289"/>
      <c r="AB98" s="289"/>
      <c r="AC98" s="289"/>
      <c r="AD98" s="289"/>
      <c r="AE98" s="289"/>
      <c r="AF98" s="289"/>
      <c r="AG98" s="264">
        <f>'SO 300-01 - Kanalizace'!J30</f>
        <v>0</v>
      </c>
      <c r="AH98" s="265"/>
      <c r="AI98" s="265"/>
      <c r="AJ98" s="265"/>
      <c r="AK98" s="265"/>
      <c r="AL98" s="265"/>
      <c r="AM98" s="265"/>
      <c r="AN98" s="264">
        <f t="shared" si="0"/>
        <v>0</v>
      </c>
      <c r="AO98" s="265"/>
      <c r="AP98" s="265"/>
      <c r="AQ98" s="97" t="s">
        <v>81</v>
      </c>
      <c r="AR98" s="98"/>
      <c r="AS98" s="99">
        <v>0</v>
      </c>
      <c r="AT98" s="100">
        <f t="shared" si="1"/>
        <v>0</v>
      </c>
      <c r="AU98" s="101">
        <f>'SO 300-01 - Kanalizace'!P123</f>
        <v>0</v>
      </c>
      <c r="AV98" s="100">
        <f>'SO 300-01 - Kanalizace'!J33</f>
        <v>0</v>
      </c>
      <c r="AW98" s="100">
        <f>'SO 300-01 - Kanalizace'!J34</f>
        <v>0</v>
      </c>
      <c r="AX98" s="100">
        <f>'SO 300-01 - Kanalizace'!J35</f>
        <v>0</v>
      </c>
      <c r="AY98" s="100">
        <f>'SO 300-01 - Kanalizace'!J36</f>
        <v>0</v>
      </c>
      <c r="AZ98" s="100">
        <f>'SO 300-01 - Kanalizace'!F33</f>
        <v>0</v>
      </c>
      <c r="BA98" s="100">
        <f>'SO 300-01 - Kanalizace'!F34</f>
        <v>0</v>
      </c>
      <c r="BB98" s="100">
        <f>'SO 300-01 - Kanalizace'!F35</f>
        <v>0</v>
      </c>
      <c r="BC98" s="100">
        <f>'SO 300-01 - Kanalizace'!F36</f>
        <v>0</v>
      </c>
      <c r="BD98" s="102">
        <f>'SO 300-01 - Kanalizace'!F37</f>
        <v>0</v>
      </c>
      <c r="BT98" s="103" t="s">
        <v>82</v>
      </c>
      <c r="BV98" s="103" t="s">
        <v>76</v>
      </c>
      <c r="BW98" s="103" t="s">
        <v>93</v>
      </c>
      <c r="BX98" s="103" t="s">
        <v>5</v>
      </c>
      <c r="CL98" s="103" t="s">
        <v>94</v>
      </c>
      <c r="CM98" s="103" t="s">
        <v>84</v>
      </c>
    </row>
    <row r="99" spans="1:91" s="7" customFormat="1" ht="24.75" customHeight="1">
      <c r="A99" s="93" t="s">
        <v>78</v>
      </c>
      <c r="B99" s="94"/>
      <c r="C99" s="95"/>
      <c r="D99" s="289" t="s">
        <v>95</v>
      </c>
      <c r="E99" s="289"/>
      <c r="F99" s="289"/>
      <c r="G99" s="289"/>
      <c r="H99" s="289"/>
      <c r="I99" s="96"/>
      <c r="J99" s="289" t="s">
        <v>96</v>
      </c>
      <c r="K99" s="289"/>
      <c r="L99" s="289"/>
      <c r="M99" s="289"/>
      <c r="N99" s="289"/>
      <c r="O99" s="289"/>
      <c r="P99" s="289"/>
      <c r="Q99" s="289"/>
      <c r="R99" s="289"/>
      <c r="S99" s="289"/>
      <c r="T99" s="289"/>
      <c r="U99" s="289"/>
      <c r="V99" s="289"/>
      <c r="W99" s="289"/>
      <c r="X99" s="289"/>
      <c r="Y99" s="289"/>
      <c r="Z99" s="289"/>
      <c r="AA99" s="289"/>
      <c r="AB99" s="289"/>
      <c r="AC99" s="289"/>
      <c r="AD99" s="289"/>
      <c r="AE99" s="289"/>
      <c r="AF99" s="289"/>
      <c r="AG99" s="264">
        <f>'SO 300-02 - Vodovod'!J30</f>
        <v>0</v>
      </c>
      <c r="AH99" s="265"/>
      <c r="AI99" s="265"/>
      <c r="AJ99" s="265"/>
      <c r="AK99" s="265"/>
      <c r="AL99" s="265"/>
      <c r="AM99" s="265"/>
      <c r="AN99" s="264">
        <f t="shared" si="0"/>
        <v>0</v>
      </c>
      <c r="AO99" s="265"/>
      <c r="AP99" s="265"/>
      <c r="AQ99" s="97" t="s">
        <v>81</v>
      </c>
      <c r="AR99" s="98"/>
      <c r="AS99" s="99">
        <v>0</v>
      </c>
      <c r="AT99" s="100">
        <f t="shared" si="1"/>
        <v>0</v>
      </c>
      <c r="AU99" s="101">
        <f>'SO 300-02 - Vodovod'!P124</f>
        <v>0</v>
      </c>
      <c r="AV99" s="100">
        <f>'SO 300-02 - Vodovod'!J33</f>
        <v>0</v>
      </c>
      <c r="AW99" s="100">
        <f>'SO 300-02 - Vodovod'!J34</f>
        <v>0</v>
      </c>
      <c r="AX99" s="100">
        <f>'SO 300-02 - Vodovod'!J35</f>
        <v>0</v>
      </c>
      <c r="AY99" s="100">
        <f>'SO 300-02 - Vodovod'!J36</f>
        <v>0</v>
      </c>
      <c r="AZ99" s="100">
        <f>'SO 300-02 - Vodovod'!F33</f>
        <v>0</v>
      </c>
      <c r="BA99" s="100">
        <f>'SO 300-02 - Vodovod'!F34</f>
        <v>0</v>
      </c>
      <c r="BB99" s="100">
        <f>'SO 300-02 - Vodovod'!F35</f>
        <v>0</v>
      </c>
      <c r="BC99" s="100">
        <f>'SO 300-02 - Vodovod'!F36</f>
        <v>0</v>
      </c>
      <c r="BD99" s="102">
        <f>'SO 300-02 - Vodovod'!F37</f>
        <v>0</v>
      </c>
      <c r="BT99" s="103" t="s">
        <v>82</v>
      </c>
      <c r="BV99" s="103" t="s">
        <v>76</v>
      </c>
      <c r="BW99" s="103" t="s">
        <v>97</v>
      </c>
      <c r="BX99" s="103" t="s">
        <v>5</v>
      </c>
      <c r="CL99" s="103" t="s">
        <v>94</v>
      </c>
      <c r="CM99" s="103" t="s">
        <v>84</v>
      </c>
    </row>
    <row r="100" spans="1:91" s="7" customFormat="1" ht="16.5" customHeight="1">
      <c r="A100" s="93" t="s">
        <v>78</v>
      </c>
      <c r="B100" s="94"/>
      <c r="C100" s="95"/>
      <c r="D100" s="289" t="s">
        <v>98</v>
      </c>
      <c r="E100" s="289"/>
      <c r="F100" s="289"/>
      <c r="G100" s="289"/>
      <c r="H100" s="289"/>
      <c r="I100" s="96"/>
      <c r="J100" s="289" t="s">
        <v>99</v>
      </c>
      <c r="K100" s="289"/>
      <c r="L100" s="289"/>
      <c r="M100" s="289"/>
      <c r="N100" s="289"/>
      <c r="O100" s="289"/>
      <c r="P100" s="289"/>
      <c r="Q100" s="289"/>
      <c r="R100" s="289"/>
      <c r="S100" s="289"/>
      <c r="T100" s="289"/>
      <c r="U100" s="289"/>
      <c r="V100" s="289"/>
      <c r="W100" s="289"/>
      <c r="X100" s="289"/>
      <c r="Y100" s="289"/>
      <c r="Z100" s="289"/>
      <c r="AA100" s="289"/>
      <c r="AB100" s="289"/>
      <c r="AC100" s="289"/>
      <c r="AD100" s="289"/>
      <c r="AE100" s="289"/>
      <c r="AF100" s="289"/>
      <c r="AG100" s="264">
        <f>'SO 400 - Veřejné osvětlení'!J30</f>
        <v>0</v>
      </c>
      <c r="AH100" s="265"/>
      <c r="AI100" s="265"/>
      <c r="AJ100" s="265"/>
      <c r="AK100" s="265"/>
      <c r="AL100" s="265"/>
      <c r="AM100" s="265"/>
      <c r="AN100" s="264">
        <f t="shared" si="0"/>
        <v>0</v>
      </c>
      <c r="AO100" s="265"/>
      <c r="AP100" s="265"/>
      <c r="AQ100" s="97" t="s">
        <v>81</v>
      </c>
      <c r="AR100" s="98"/>
      <c r="AS100" s="99">
        <v>0</v>
      </c>
      <c r="AT100" s="100">
        <f t="shared" si="1"/>
        <v>0</v>
      </c>
      <c r="AU100" s="101">
        <f>'SO 400 - Veřejné osvětlení'!P120</f>
        <v>0</v>
      </c>
      <c r="AV100" s="100">
        <f>'SO 400 - Veřejné osvětlení'!J33</f>
        <v>0</v>
      </c>
      <c r="AW100" s="100">
        <f>'SO 400 - Veřejné osvětlení'!J34</f>
        <v>0</v>
      </c>
      <c r="AX100" s="100">
        <f>'SO 400 - Veřejné osvětlení'!J35</f>
        <v>0</v>
      </c>
      <c r="AY100" s="100">
        <f>'SO 400 - Veřejné osvětlení'!J36</f>
        <v>0</v>
      </c>
      <c r="AZ100" s="100">
        <f>'SO 400 - Veřejné osvětlení'!F33</f>
        <v>0</v>
      </c>
      <c r="BA100" s="100">
        <f>'SO 400 - Veřejné osvětlení'!F34</f>
        <v>0</v>
      </c>
      <c r="BB100" s="100">
        <f>'SO 400 - Veřejné osvětlení'!F35</f>
        <v>0</v>
      </c>
      <c r="BC100" s="100">
        <f>'SO 400 - Veřejné osvětlení'!F36</f>
        <v>0</v>
      </c>
      <c r="BD100" s="102">
        <f>'SO 400 - Veřejné osvětlení'!F37</f>
        <v>0</v>
      </c>
      <c r="BT100" s="103" t="s">
        <v>82</v>
      </c>
      <c r="BV100" s="103" t="s">
        <v>76</v>
      </c>
      <c r="BW100" s="103" t="s">
        <v>100</v>
      </c>
      <c r="BX100" s="103" t="s">
        <v>5</v>
      </c>
      <c r="CL100" s="103" t="s">
        <v>1</v>
      </c>
      <c r="CM100" s="103" t="s">
        <v>84</v>
      </c>
    </row>
    <row r="101" spans="1:91" s="7" customFormat="1" ht="24.75" customHeight="1">
      <c r="A101" s="93" t="s">
        <v>78</v>
      </c>
      <c r="B101" s="94"/>
      <c r="C101" s="95"/>
      <c r="D101" s="289" t="s">
        <v>101</v>
      </c>
      <c r="E101" s="289"/>
      <c r="F101" s="289"/>
      <c r="G101" s="289"/>
      <c r="H101" s="289"/>
      <c r="I101" s="96"/>
      <c r="J101" s="289" t="s">
        <v>102</v>
      </c>
      <c r="K101" s="289"/>
      <c r="L101" s="289"/>
      <c r="M101" s="289"/>
      <c r="N101" s="289"/>
      <c r="O101" s="289"/>
      <c r="P101" s="289"/>
      <c r="Q101" s="289"/>
      <c r="R101" s="289"/>
      <c r="S101" s="289"/>
      <c r="T101" s="289"/>
      <c r="U101" s="289"/>
      <c r="V101" s="289"/>
      <c r="W101" s="289"/>
      <c r="X101" s="289"/>
      <c r="Y101" s="289"/>
      <c r="Z101" s="289"/>
      <c r="AA101" s="289"/>
      <c r="AB101" s="289"/>
      <c r="AC101" s="289"/>
      <c r="AD101" s="289"/>
      <c r="AE101" s="289"/>
      <c r="AF101" s="289"/>
      <c r="AG101" s="264">
        <f>'SO 400-02 - Přípojka elektro'!J30</f>
        <v>0</v>
      </c>
      <c r="AH101" s="265"/>
      <c r="AI101" s="265"/>
      <c r="AJ101" s="265"/>
      <c r="AK101" s="265"/>
      <c r="AL101" s="265"/>
      <c r="AM101" s="265"/>
      <c r="AN101" s="264">
        <f t="shared" si="0"/>
        <v>0</v>
      </c>
      <c r="AO101" s="265"/>
      <c r="AP101" s="265"/>
      <c r="AQ101" s="97" t="s">
        <v>81</v>
      </c>
      <c r="AR101" s="98"/>
      <c r="AS101" s="99">
        <v>0</v>
      </c>
      <c r="AT101" s="100">
        <f t="shared" si="1"/>
        <v>0</v>
      </c>
      <c r="AU101" s="101">
        <f>'SO 400-02 - Přípojka elektro'!P119</f>
        <v>0</v>
      </c>
      <c r="AV101" s="100">
        <f>'SO 400-02 - Přípojka elektro'!J33</f>
        <v>0</v>
      </c>
      <c r="AW101" s="100">
        <f>'SO 400-02 - Přípojka elektro'!J34</f>
        <v>0</v>
      </c>
      <c r="AX101" s="100">
        <f>'SO 400-02 - Přípojka elektro'!J35</f>
        <v>0</v>
      </c>
      <c r="AY101" s="100">
        <f>'SO 400-02 - Přípojka elektro'!J36</f>
        <v>0</v>
      </c>
      <c r="AZ101" s="100">
        <f>'SO 400-02 - Přípojka elektro'!F33</f>
        <v>0</v>
      </c>
      <c r="BA101" s="100">
        <f>'SO 400-02 - Přípojka elektro'!F34</f>
        <v>0</v>
      </c>
      <c r="BB101" s="100">
        <f>'SO 400-02 - Přípojka elektro'!F35</f>
        <v>0</v>
      </c>
      <c r="BC101" s="100">
        <f>'SO 400-02 - Přípojka elektro'!F36</f>
        <v>0</v>
      </c>
      <c r="BD101" s="102">
        <f>'SO 400-02 - Přípojka elektro'!F37</f>
        <v>0</v>
      </c>
      <c r="BT101" s="103" t="s">
        <v>82</v>
      </c>
      <c r="BV101" s="103" t="s">
        <v>76</v>
      </c>
      <c r="BW101" s="103" t="s">
        <v>103</v>
      </c>
      <c r="BX101" s="103" t="s">
        <v>5</v>
      </c>
      <c r="CL101" s="103" t="s">
        <v>1</v>
      </c>
      <c r="CM101" s="103" t="s">
        <v>84</v>
      </c>
    </row>
    <row r="102" spans="1:91" s="7" customFormat="1" ht="16.5" customHeight="1">
      <c r="A102" s="93" t="s">
        <v>78</v>
      </c>
      <c r="B102" s="94"/>
      <c r="C102" s="95"/>
      <c r="D102" s="289" t="s">
        <v>104</v>
      </c>
      <c r="E102" s="289"/>
      <c r="F102" s="289"/>
      <c r="G102" s="289"/>
      <c r="H102" s="289"/>
      <c r="I102" s="96"/>
      <c r="J102" s="289" t="s">
        <v>105</v>
      </c>
      <c r="K102" s="289"/>
      <c r="L102" s="289"/>
      <c r="M102" s="289"/>
      <c r="N102" s="289"/>
      <c r="O102" s="289"/>
      <c r="P102" s="289"/>
      <c r="Q102" s="289"/>
      <c r="R102" s="289"/>
      <c r="S102" s="289"/>
      <c r="T102" s="289"/>
      <c r="U102" s="289"/>
      <c r="V102" s="289"/>
      <c r="W102" s="289"/>
      <c r="X102" s="289"/>
      <c r="Y102" s="289"/>
      <c r="Z102" s="289"/>
      <c r="AA102" s="289"/>
      <c r="AB102" s="289"/>
      <c r="AC102" s="289"/>
      <c r="AD102" s="289"/>
      <c r="AE102" s="289"/>
      <c r="AF102" s="289"/>
      <c r="AG102" s="264">
        <f>'SO 500 - Plynovod'!J30</f>
        <v>0</v>
      </c>
      <c r="AH102" s="265"/>
      <c r="AI102" s="265"/>
      <c r="AJ102" s="265"/>
      <c r="AK102" s="265"/>
      <c r="AL102" s="265"/>
      <c r="AM102" s="265"/>
      <c r="AN102" s="264">
        <f t="shared" si="0"/>
        <v>0</v>
      </c>
      <c r="AO102" s="265"/>
      <c r="AP102" s="265"/>
      <c r="AQ102" s="97" t="s">
        <v>81</v>
      </c>
      <c r="AR102" s="98"/>
      <c r="AS102" s="99">
        <v>0</v>
      </c>
      <c r="AT102" s="100">
        <f t="shared" si="1"/>
        <v>0</v>
      </c>
      <c r="AU102" s="101">
        <f>'SO 500 - Plynovod'!P130</f>
        <v>0</v>
      </c>
      <c r="AV102" s="100">
        <f>'SO 500 - Plynovod'!J33</f>
        <v>0</v>
      </c>
      <c r="AW102" s="100">
        <f>'SO 500 - Plynovod'!J34</f>
        <v>0</v>
      </c>
      <c r="AX102" s="100">
        <f>'SO 500 - Plynovod'!J35</f>
        <v>0</v>
      </c>
      <c r="AY102" s="100">
        <f>'SO 500 - Plynovod'!J36</f>
        <v>0</v>
      </c>
      <c r="AZ102" s="100">
        <f>'SO 500 - Plynovod'!F33</f>
        <v>0</v>
      </c>
      <c r="BA102" s="100">
        <f>'SO 500 - Plynovod'!F34</f>
        <v>0</v>
      </c>
      <c r="BB102" s="100">
        <f>'SO 500 - Plynovod'!F35</f>
        <v>0</v>
      </c>
      <c r="BC102" s="100">
        <f>'SO 500 - Plynovod'!F36</f>
        <v>0</v>
      </c>
      <c r="BD102" s="102">
        <f>'SO 500 - Plynovod'!F37</f>
        <v>0</v>
      </c>
      <c r="BT102" s="103" t="s">
        <v>82</v>
      </c>
      <c r="BV102" s="103" t="s">
        <v>76</v>
      </c>
      <c r="BW102" s="103" t="s">
        <v>106</v>
      </c>
      <c r="BX102" s="103" t="s">
        <v>5</v>
      </c>
      <c r="CL102" s="103" t="s">
        <v>1</v>
      </c>
      <c r="CM102" s="103" t="s">
        <v>84</v>
      </c>
    </row>
    <row r="103" spans="1:91" s="7" customFormat="1" ht="24.75" customHeight="1">
      <c r="A103" s="93" t="s">
        <v>78</v>
      </c>
      <c r="B103" s="94"/>
      <c r="C103" s="95"/>
      <c r="D103" s="289" t="s">
        <v>107</v>
      </c>
      <c r="E103" s="289"/>
      <c r="F103" s="289"/>
      <c r="G103" s="289"/>
      <c r="H103" s="289"/>
      <c r="I103" s="96"/>
      <c r="J103" s="289" t="s">
        <v>108</v>
      </c>
      <c r="K103" s="289"/>
      <c r="L103" s="289"/>
      <c r="M103" s="289"/>
      <c r="N103" s="289"/>
      <c r="O103" s="289"/>
      <c r="P103" s="289"/>
      <c r="Q103" s="289"/>
      <c r="R103" s="289"/>
      <c r="S103" s="289"/>
      <c r="T103" s="289"/>
      <c r="U103" s="289"/>
      <c r="V103" s="289"/>
      <c r="W103" s="289"/>
      <c r="X103" s="289"/>
      <c r="Y103" s="289"/>
      <c r="Z103" s="289"/>
      <c r="AA103" s="289"/>
      <c r="AB103" s="289"/>
      <c r="AC103" s="289"/>
      <c r="AD103" s="289"/>
      <c r="AE103" s="289"/>
      <c r="AF103" s="289"/>
      <c r="AG103" s="264">
        <f>'SO 800-1 - Krajinářské úp...'!J30</f>
        <v>0</v>
      </c>
      <c r="AH103" s="265"/>
      <c r="AI103" s="265"/>
      <c r="AJ103" s="265"/>
      <c r="AK103" s="265"/>
      <c r="AL103" s="265"/>
      <c r="AM103" s="265"/>
      <c r="AN103" s="264">
        <f t="shared" si="0"/>
        <v>0</v>
      </c>
      <c r="AO103" s="265"/>
      <c r="AP103" s="265"/>
      <c r="AQ103" s="97" t="s">
        <v>81</v>
      </c>
      <c r="AR103" s="98"/>
      <c r="AS103" s="99">
        <v>0</v>
      </c>
      <c r="AT103" s="100">
        <f t="shared" si="1"/>
        <v>0</v>
      </c>
      <c r="AU103" s="101">
        <f>'SO 800-1 - Krajinářské úp...'!P120</f>
        <v>0</v>
      </c>
      <c r="AV103" s="100">
        <f>'SO 800-1 - Krajinářské úp...'!J33</f>
        <v>0</v>
      </c>
      <c r="AW103" s="100">
        <f>'SO 800-1 - Krajinářské úp...'!J34</f>
        <v>0</v>
      </c>
      <c r="AX103" s="100">
        <f>'SO 800-1 - Krajinářské úp...'!J35</f>
        <v>0</v>
      </c>
      <c r="AY103" s="100">
        <f>'SO 800-1 - Krajinářské úp...'!J36</f>
        <v>0</v>
      </c>
      <c r="AZ103" s="100">
        <f>'SO 800-1 - Krajinářské úp...'!F33</f>
        <v>0</v>
      </c>
      <c r="BA103" s="100">
        <f>'SO 800-1 - Krajinářské úp...'!F34</f>
        <v>0</v>
      </c>
      <c r="BB103" s="100">
        <f>'SO 800-1 - Krajinářské úp...'!F35</f>
        <v>0</v>
      </c>
      <c r="BC103" s="100">
        <f>'SO 800-1 - Krajinářské úp...'!F36</f>
        <v>0</v>
      </c>
      <c r="BD103" s="102">
        <f>'SO 800-1 - Krajinářské úp...'!F37</f>
        <v>0</v>
      </c>
      <c r="BT103" s="103" t="s">
        <v>82</v>
      </c>
      <c r="BV103" s="103" t="s">
        <v>76</v>
      </c>
      <c r="BW103" s="103" t="s">
        <v>109</v>
      </c>
      <c r="BX103" s="103" t="s">
        <v>5</v>
      </c>
      <c r="CL103" s="103" t="s">
        <v>1</v>
      </c>
      <c r="CM103" s="103" t="s">
        <v>84</v>
      </c>
    </row>
    <row r="104" spans="2:91" s="7" customFormat="1" ht="24.75" customHeight="1">
      <c r="B104" s="94"/>
      <c r="C104" s="95"/>
      <c r="D104" s="289" t="s">
        <v>110</v>
      </c>
      <c r="E104" s="289"/>
      <c r="F104" s="289"/>
      <c r="G104" s="289"/>
      <c r="H104" s="289"/>
      <c r="I104" s="96"/>
      <c r="J104" s="289" t="s">
        <v>111</v>
      </c>
      <c r="K104" s="289"/>
      <c r="L104" s="289"/>
      <c r="M104" s="289"/>
      <c r="N104" s="289"/>
      <c r="O104" s="289"/>
      <c r="P104" s="289"/>
      <c r="Q104" s="289"/>
      <c r="R104" s="289"/>
      <c r="S104" s="289"/>
      <c r="T104" s="289"/>
      <c r="U104" s="289"/>
      <c r="V104" s="289"/>
      <c r="W104" s="289"/>
      <c r="X104" s="289"/>
      <c r="Y104" s="289"/>
      <c r="Z104" s="289"/>
      <c r="AA104" s="289"/>
      <c r="AB104" s="289"/>
      <c r="AC104" s="289"/>
      <c r="AD104" s="289"/>
      <c r="AE104" s="289"/>
      <c r="AF104" s="289"/>
      <c r="AG104" s="305">
        <f>ROUND(SUM(AG105:AG109),2)</f>
        <v>0</v>
      </c>
      <c r="AH104" s="265"/>
      <c r="AI104" s="265"/>
      <c r="AJ104" s="265"/>
      <c r="AK104" s="265"/>
      <c r="AL104" s="265"/>
      <c r="AM104" s="265"/>
      <c r="AN104" s="264">
        <f t="shared" si="0"/>
        <v>0</v>
      </c>
      <c r="AO104" s="265"/>
      <c r="AP104" s="265"/>
      <c r="AQ104" s="97" t="s">
        <v>81</v>
      </c>
      <c r="AR104" s="98"/>
      <c r="AS104" s="99">
        <f>ROUND(SUM(AS105:AS109),2)</f>
        <v>0</v>
      </c>
      <c r="AT104" s="100">
        <f t="shared" si="1"/>
        <v>0</v>
      </c>
      <c r="AU104" s="101">
        <f>ROUND(SUM(AU105:AU109),5)</f>
        <v>0</v>
      </c>
      <c r="AV104" s="100">
        <f>ROUND(AZ104*L29,2)</f>
        <v>0</v>
      </c>
      <c r="AW104" s="100">
        <f>ROUND(BA104*L30,2)</f>
        <v>0</v>
      </c>
      <c r="AX104" s="100">
        <f>ROUND(BB104*L29,2)</f>
        <v>0</v>
      </c>
      <c r="AY104" s="100">
        <f>ROUND(BC104*L30,2)</f>
        <v>0</v>
      </c>
      <c r="AZ104" s="100">
        <f>ROUND(SUM(AZ105:AZ109),2)</f>
        <v>0</v>
      </c>
      <c r="BA104" s="100">
        <f>ROUND(SUM(BA105:BA109),2)</f>
        <v>0</v>
      </c>
      <c r="BB104" s="100">
        <f>ROUND(SUM(BB105:BB109),2)</f>
        <v>0</v>
      </c>
      <c r="BC104" s="100">
        <f>ROUND(SUM(BC105:BC109),2)</f>
        <v>0</v>
      </c>
      <c r="BD104" s="102">
        <f>ROUND(SUM(BD105:BD109),2)</f>
        <v>0</v>
      </c>
      <c r="BS104" s="103" t="s">
        <v>73</v>
      </c>
      <c r="BT104" s="103" t="s">
        <v>82</v>
      </c>
      <c r="BU104" s="103" t="s">
        <v>75</v>
      </c>
      <c r="BV104" s="103" t="s">
        <v>76</v>
      </c>
      <c r="BW104" s="103" t="s">
        <v>112</v>
      </c>
      <c r="BX104" s="103" t="s">
        <v>5</v>
      </c>
      <c r="CL104" s="103" t="s">
        <v>1</v>
      </c>
      <c r="CM104" s="103" t="s">
        <v>84</v>
      </c>
    </row>
    <row r="105" spans="1:90" s="4" customFormat="1" ht="23.25" customHeight="1">
      <c r="A105" s="93" t="s">
        <v>78</v>
      </c>
      <c r="B105" s="58"/>
      <c r="C105" s="104"/>
      <c r="D105" s="104"/>
      <c r="E105" s="288" t="s">
        <v>113</v>
      </c>
      <c r="F105" s="288"/>
      <c r="G105" s="288"/>
      <c r="H105" s="288"/>
      <c r="I105" s="288"/>
      <c r="J105" s="104"/>
      <c r="K105" s="288" t="s">
        <v>114</v>
      </c>
      <c r="L105" s="288"/>
      <c r="M105" s="288"/>
      <c r="N105" s="288"/>
      <c r="O105" s="288"/>
      <c r="P105" s="288"/>
      <c r="Q105" s="288"/>
      <c r="R105" s="288"/>
      <c r="S105" s="288"/>
      <c r="T105" s="288"/>
      <c r="U105" s="288"/>
      <c r="V105" s="288"/>
      <c r="W105" s="288"/>
      <c r="X105" s="288"/>
      <c r="Y105" s="288"/>
      <c r="Z105" s="288"/>
      <c r="AA105" s="288"/>
      <c r="AB105" s="288"/>
      <c r="AC105" s="288"/>
      <c r="AD105" s="288"/>
      <c r="AE105" s="288"/>
      <c r="AF105" s="288"/>
      <c r="AG105" s="262">
        <f>'SO 800-2-1 - Krajinářské ...'!J32</f>
        <v>0</v>
      </c>
      <c r="AH105" s="263"/>
      <c r="AI105" s="263"/>
      <c r="AJ105" s="263"/>
      <c r="AK105" s="263"/>
      <c r="AL105" s="263"/>
      <c r="AM105" s="263"/>
      <c r="AN105" s="262">
        <f t="shared" si="0"/>
        <v>0</v>
      </c>
      <c r="AO105" s="263"/>
      <c r="AP105" s="263"/>
      <c r="AQ105" s="105" t="s">
        <v>115</v>
      </c>
      <c r="AR105" s="60"/>
      <c r="AS105" s="106">
        <v>0</v>
      </c>
      <c r="AT105" s="107">
        <f t="shared" si="1"/>
        <v>0</v>
      </c>
      <c r="AU105" s="108">
        <f>'SO 800-2-1 - Krajinářské ...'!P123</f>
        <v>0</v>
      </c>
      <c r="AV105" s="107">
        <f>'SO 800-2-1 - Krajinářské ...'!J35</f>
        <v>0</v>
      </c>
      <c r="AW105" s="107">
        <f>'SO 800-2-1 - Krajinářské ...'!J36</f>
        <v>0</v>
      </c>
      <c r="AX105" s="107">
        <f>'SO 800-2-1 - Krajinářské ...'!J37</f>
        <v>0</v>
      </c>
      <c r="AY105" s="107">
        <f>'SO 800-2-1 - Krajinářské ...'!J38</f>
        <v>0</v>
      </c>
      <c r="AZ105" s="107">
        <f>'SO 800-2-1 - Krajinářské ...'!F35</f>
        <v>0</v>
      </c>
      <c r="BA105" s="107">
        <f>'SO 800-2-1 - Krajinářské ...'!F36</f>
        <v>0</v>
      </c>
      <c r="BB105" s="107">
        <f>'SO 800-2-1 - Krajinářské ...'!F37</f>
        <v>0</v>
      </c>
      <c r="BC105" s="107">
        <f>'SO 800-2-1 - Krajinářské ...'!F38</f>
        <v>0</v>
      </c>
      <c r="BD105" s="109">
        <f>'SO 800-2-1 - Krajinářské ...'!F39</f>
        <v>0</v>
      </c>
      <c r="BT105" s="110" t="s">
        <v>84</v>
      </c>
      <c r="BV105" s="110" t="s">
        <v>76</v>
      </c>
      <c r="BW105" s="110" t="s">
        <v>116</v>
      </c>
      <c r="BX105" s="110" t="s">
        <v>112</v>
      </c>
      <c r="CL105" s="110" t="s">
        <v>1</v>
      </c>
    </row>
    <row r="106" spans="1:90" s="4" customFormat="1" ht="23.25" customHeight="1">
      <c r="A106" s="93" t="s">
        <v>78</v>
      </c>
      <c r="B106" s="58"/>
      <c r="C106" s="104"/>
      <c r="D106" s="104"/>
      <c r="E106" s="288" t="s">
        <v>117</v>
      </c>
      <c r="F106" s="288"/>
      <c r="G106" s="288"/>
      <c r="H106" s="288"/>
      <c r="I106" s="288"/>
      <c r="J106" s="104"/>
      <c r="K106" s="288" t="s">
        <v>118</v>
      </c>
      <c r="L106" s="288"/>
      <c r="M106" s="288"/>
      <c r="N106" s="288"/>
      <c r="O106" s="288"/>
      <c r="P106" s="288"/>
      <c r="Q106" s="288"/>
      <c r="R106" s="288"/>
      <c r="S106" s="288"/>
      <c r="T106" s="288"/>
      <c r="U106" s="288"/>
      <c r="V106" s="288"/>
      <c r="W106" s="288"/>
      <c r="X106" s="288"/>
      <c r="Y106" s="288"/>
      <c r="Z106" s="288"/>
      <c r="AA106" s="288"/>
      <c r="AB106" s="288"/>
      <c r="AC106" s="288"/>
      <c r="AD106" s="288"/>
      <c r="AE106" s="288"/>
      <c r="AF106" s="288"/>
      <c r="AG106" s="262">
        <f>'SO 800-2-2 - Krajinářské ...'!J32</f>
        <v>0</v>
      </c>
      <c r="AH106" s="263"/>
      <c r="AI106" s="263"/>
      <c r="AJ106" s="263"/>
      <c r="AK106" s="263"/>
      <c r="AL106" s="263"/>
      <c r="AM106" s="263"/>
      <c r="AN106" s="262">
        <f t="shared" si="0"/>
        <v>0</v>
      </c>
      <c r="AO106" s="263"/>
      <c r="AP106" s="263"/>
      <c r="AQ106" s="105" t="s">
        <v>115</v>
      </c>
      <c r="AR106" s="60"/>
      <c r="AS106" s="106">
        <v>0</v>
      </c>
      <c r="AT106" s="107">
        <f t="shared" si="1"/>
        <v>0</v>
      </c>
      <c r="AU106" s="108">
        <f>'SO 800-2-2 - Krajinářské ...'!P123</f>
        <v>0</v>
      </c>
      <c r="AV106" s="107">
        <f>'SO 800-2-2 - Krajinářské ...'!J35</f>
        <v>0</v>
      </c>
      <c r="AW106" s="107">
        <f>'SO 800-2-2 - Krajinářské ...'!J36</f>
        <v>0</v>
      </c>
      <c r="AX106" s="107">
        <f>'SO 800-2-2 - Krajinářské ...'!J37</f>
        <v>0</v>
      </c>
      <c r="AY106" s="107">
        <f>'SO 800-2-2 - Krajinářské ...'!J38</f>
        <v>0</v>
      </c>
      <c r="AZ106" s="107">
        <f>'SO 800-2-2 - Krajinářské ...'!F35</f>
        <v>0</v>
      </c>
      <c r="BA106" s="107">
        <f>'SO 800-2-2 - Krajinářské ...'!F36</f>
        <v>0</v>
      </c>
      <c r="BB106" s="107">
        <f>'SO 800-2-2 - Krajinářské ...'!F37</f>
        <v>0</v>
      </c>
      <c r="BC106" s="107">
        <f>'SO 800-2-2 - Krajinářské ...'!F38</f>
        <v>0</v>
      </c>
      <c r="BD106" s="109">
        <f>'SO 800-2-2 - Krajinářské ...'!F39</f>
        <v>0</v>
      </c>
      <c r="BT106" s="110" t="s">
        <v>84</v>
      </c>
      <c r="BV106" s="110" t="s">
        <v>76</v>
      </c>
      <c r="BW106" s="110" t="s">
        <v>119</v>
      </c>
      <c r="BX106" s="110" t="s">
        <v>112</v>
      </c>
      <c r="CL106" s="110" t="s">
        <v>1</v>
      </c>
    </row>
    <row r="107" spans="1:90" s="4" customFormat="1" ht="23.25" customHeight="1">
      <c r="A107" s="93" t="s">
        <v>78</v>
      </c>
      <c r="B107" s="58"/>
      <c r="C107" s="104"/>
      <c r="D107" s="104"/>
      <c r="E107" s="288" t="s">
        <v>120</v>
      </c>
      <c r="F107" s="288"/>
      <c r="G107" s="288"/>
      <c r="H107" s="288"/>
      <c r="I107" s="288"/>
      <c r="J107" s="104"/>
      <c r="K107" s="288" t="s">
        <v>121</v>
      </c>
      <c r="L107" s="288"/>
      <c r="M107" s="288"/>
      <c r="N107" s="288"/>
      <c r="O107" s="288"/>
      <c r="P107" s="288"/>
      <c r="Q107" s="288"/>
      <c r="R107" s="288"/>
      <c r="S107" s="288"/>
      <c r="T107" s="288"/>
      <c r="U107" s="288"/>
      <c r="V107" s="288"/>
      <c r="W107" s="288"/>
      <c r="X107" s="288"/>
      <c r="Y107" s="288"/>
      <c r="Z107" s="288"/>
      <c r="AA107" s="288"/>
      <c r="AB107" s="288"/>
      <c r="AC107" s="288"/>
      <c r="AD107" s="288"/>
      <c r="AE107" s="288"/>
      <c r="AF107" s="288"/>
      <c r="AG107" s="262">
        <f>'SO 800-2-3 - Krajinářské ...'!J32</f>
        <v>0</v>
      </c>
      <c r="AH107" s="263"/>
      <c r="AI107" s="263"/>
      <c r="AJ107" s="263"/>
      <c r="AK107" s="263"/>
      <c r="AL107" s="263"/>
      <c r="AM107" s="263"/>
      <c r="AN107" s="262">
        <f t="shared" si="0"/>
        <v>0</v>
      </c>
      <c r="AO107" s="263"/>
      <c r="AP107" s="263"/>
      <c r="AQ107" s="105" t="s">
        <v>115</v>
      </c>
      <c r="AR107" s="60"/>
      <c r="AS107" s="106">
        <v>0</v>
      </c>
      <c r="AT107" s="107">
        <f t="shared" si="1"/>
        <v>0</v>
      </c>
      <c r="AU107" s="108">
        <f>'SO 800-2-3 - Krajinářské ...'!P123</f>
        <v>0</v>
      </c>
      <c r="AV107" s="107">
        <f>'SO 800-2-3 - Krajinářské ...'!J35</f>
        <v>0</v>
      </c>
      <c r="AW107" s="107">
        <f>'SO 800-2-3 - Krajinářské ...'!J36</f>
        <v>0</v>
      </c>
      <c r="AX107" s="107">
        <f>'SO 800-2-3 - Krajinářské ...'!J37</f>
        <v>0</v>
      </c>
      <c r="AY107" s="107">
        <f>'SO 800-2-3 - Krajinářské ...'!J38</f>
        <v>0</v>
      </c>
      <c r="AZ107" s="107">
        <f>'SO 800-2-3 - Krajinářské ...'!F35</f>
        <v>0</v>
      </c>
      <c r="BA107" s="107">
        <f>'SO 800-2-3 - Krajinářské ...'!F36</f>
        <v>0</v>
      </c>
      <c r="BB107" s="107">
        <f>'SO 800-2-3 - Krajinářské ...'!F37</f>
        <v>0</v>
      </c>
      <c r="BC107" s="107">
        <f>'SO 800-2-3 - Krajinářské ...'!F38</f>
        <v>0</v>
      </c>
      <c r="BD107" s="109">
        <f>'SO 800-2-3 - Krajinářské ...'!F39</f>
        <v>0</v>
      </c>
      <c r="BT107" s="110" t="s">
        <v>84</v>
      </c>
      <c r="BV107" s="110" t="s">
        <v>76</v>
      </c>
      <c r="BW107" s="110" t="s">
        <v>122</v>
      </c>
      <c r="BX107" s="110" t="s">
        <v>112</v>
      </c>
      <c r="CL107" s="110" t="s">
        <v>1</v>
      </c>
    </row>
    <row r="108" spans="1:90" s="4" customFormat="1" ht="23.25" customHeight="1">
      <c r="A108" s="93" t="s">
        <v>78</v>
      </c>
      <c r="B108" s="58"/>
      <c r="C108" s="104"/>
      <c r="D108" s="104"/>
      <c r="E108" s="288" t="s">
        <v>123</v>
      </c>
      <c r="F108" s="288"/>
      <c r="G108" s="288"/>
      <c r="H108" s="288"/>
      <c r="I108" s="288"/>
      <c r="J108" s="104"/>
      <c r="K108" s="288" t="s">
        <v>124</v>
      </c>
      <c r="L108" s="288"/>
      <c r="M108" s="288"/>
      <c r="N108" s="288"/>
      <c r="O108" s="288"/>
      <c r="P108" s="288"/>
      <c r="Q108" s="288"/>
      <c r="R108" s="288"/>
      <c r="S108" s="288"/>
      <c r="T108" s="288"/>
      <c r="U108" s="288"/>
      <c r="V108" s="288"/>
      <c r="W108" s="288"/>
      <c r="X108" s="288"/>
      <c r="Y108" s="288"/>
      <c r="Z108" s="288"/>
      <c r="AA108" s="288"/>
      <c r="AB108" s="288"/>
      <c r="AC108" s="288"/>
      <c r="AD108" s="288"/>
      <c r="AE108" s="288"/>
      <c r="AF108" s="288"/>
      <c r="AG108" s="262">
        <f>'SO 800-2-4 - Krajinářské ...'!J32</f>
        <v>0</v>
      </c>
      <c r="AH108" s="263"/>
      <c r="AI108" s="263"/>
      <c r="AJ108" s="263"/>
      <c r="AK108" s="263"/>
      <c r="AL108" s="263"/>
      <c r="AM108" s="263"/>
      <c r="AN108" s="262">
        <f t="shared" si="0"/>
        <v>0</v>
      </c>
      <c r="AO108" s="263"/>
      <c r="AP108" s="263"/>
      <c r="AQ108" s="105" t="s">
        <v>115</v>
      </c>
      <c r="AR108" s="60"/>
      <c r="AS108" s="106">
        <v>0</v>
      </c>
      <c r="AT108" s="107">
        <f t="shared" si="1"/>
        <v>0</v>
      </c>
      <c r="AU108" s="108">
        <f>'SO 800-2-4 - Krajinářské ...'!P123</f>
        <v>0</v>
      </c>
      <c r="AV108" s="107">
        <f>'SO 800-2-4 - Krajinářské ...'!J35</f>
        <v>0</v>
      </c>
      <c r="AW108" s="107">
        <f>'SO 800-2-4 - Krajinářské ...'!J36</f>
        <v>0</v>
      </c>
      <c r="AX108" s="107">
        <f>'SO 800-2-4 - Krajinářské ...'!J37</f>
        <v>0</v>
      </c>
      <c r="AY108" s="107">
        <f>'SO 800-2-4 - Krajinářské ...'!J38</f>
        <v>0</v>
      </c>
      <c r="AZ108" s="107">
        <f>'SO 800-2-4 - Krajinářské ...'!F35</f>
        <v>0</v>
      </c>
      <c r="BA108" s="107">
        <f>'SO 800-2-4 - Krajinářské ...'!F36</f>
        <v>0</v>
      </c>
      <c r="BB108" s="107">
        <f>'SO 800-2-4 - Krajinářské ...'!F37</f>
        <v>0</v>
      </c>
      <c r="BC108" s="107">
        <f>'SO 800-2-4 - Krajinářské ...'!F38</f>
        <v>0</v>
      </c>
      <c r="BD108" s="109">
        <f>'SO 800-2-4 - Krajinářské ...'!F39</f>
        <v>0</v>
      </c>
      <c r="BT108" s="110" t="s">
        <v>84</v>
      </c>
      <c r="BV108" s="110" t="s">
        <v>76</v>
      </c>
      <c r="BW108" s="110" t="s">
        <v>125</v>
      </c>
      <c r="BX108" s="110" t="s">
        <v>112</v>
      </c>
      <c r="CL108" s="110" t="s">
        <v>1</v>
      </c>
    </row>
    <row r="109" spans="1:90" s="4" customFormat="1" ht="23.25" customHeight="1">
      <c r="A109" s="93" t="s">
        <v>78</v>
      </c>
      <c r="B109" s="58"/>
      <c r="C109" s="104"/>
      <c r="D109" s="104"/>
      <c r="E109" s="288" t="s">
        <v>126</v>
      </c>
      <c r="F109" s="288"/>
      <c r="G109" s="288"/>
      <c r="H109" s="288"/>
      <c r="I109" s="288"/>
      <c r="J109" s="104"/>
      <c r="K109" s="288" t="s">
        <v>127</v>
      </c>
      <c r="L109" s="288"/>
      <c r="M109" s="288"/>
      <c r="N109" s="288"/>
      <c r="O109" s="288"/>
      <c r="P109" s="288"/>
      <c r="Q109" s="288"/>
      <c r="R109" s="288"/>
      <c r="S109" s="288"/>
      <c r="T109" s="288"/>
      <c r="U109" s="288"/>
      <c r="V109" s="288"/>
      <c r="W109" s="288"/>
      <c r="X109" s="288"/>
      <c r="Y109" s="288"/>
      <c r="Z109" s="288"/>
      <c r="AA109" s="288"/>
      <c r="AB109" s="288"/>
      <c r="AC109" s="288"/>
      <c r="AD109" s="288"/>
      <c r="AE109" s="288"/>
      <c r="AF109" s="288"/>
      <c r="AG109" s="262">
        <f>'SO 800-2-5 - Krajinářské ...'!J32</f>
        <v>0</v>
      </c>
      <c r="AH109" s="263"/>
      <c r="AI109" s="263"/>
      <c r="AJ109" s="263"/>
      <c r="AK109" s="263"/>
      <c r="AL109" s="263"/>
      <c r="AM109" s="263"/>
      <c r="AN109" s="262">
        <f t="shared" si="0"/>
        <v>0</v>
      </c>
      <c r="AO109" s="263"/>
      <c r="AP109" s="263"/>
      <c r="AQ109" s="105" t="s">
        <v>115</v>
      </c>
      <c r="AR109" s="60"/>
      <c r="AS109" s="106">
        <v>0</v>
      </c>
      <c r="AT109" s="107">
        <f t="shared" si="1"/>
        <v>0</v>
      </c>
      <c r="AU109" s="108">
        <f>'SO 800-2-5 - Krajinářské ...'!P123</f>
        <v>0</v>
      </c>
      <c r="AV109" s="107">
        <f>'SO 800-2-5 - Krajinářské ...'!J35</f>
        <v>0</v>
      </c>
      <c r="AW109" s="107">
        <f>'SO 800-2-5 - Krajinářské ...'!J36</f>
        <v>0</v>
      </c>
      <c r="AX109" s="107">
        <f>'SO 800-2-5 - Krajinářské ...'!J37</f>
        <v>0</v>
      </c>
      <c r="AY109" s="107">
        <f>'SO 800-2-5 - Krajinářské ...'!J38</f>
        <v>0</v>
      </c>
      <c r="AZ109" s="107">
        <f>'SO 800-2-5 - Krajinářské ...'!F35</f>
        <v>0</v>
      </c>
      <c r="BA109" s="107">
        <f>'SO 800-2-5 - Krajinářské ...'!F36</f>
        <v>0</v>
      </c>
      <c r="BB109" s="107">
        <f>'SO 800-2-5 - Krajinářské ...'!F37</f>
        <v>0</v>
      </c>
      <c r="BC109" s="107">
        <f>'SO 800-2-5 - Krajinářské ...'!F38</f>
        <v>0</v>
      </c>
      <c r="BD109" s="109">
        <f>'SO 800-2-5 - Krajinářské ...'!F39</f>
        <v>0</v>
      </c>
      <c r="BT109" s="110" t="s">
        <v>84</v>
      </c>
      <c r="BV109" s="110" t="s">
        <v>76</v>
      </c>
      <c r="BW109" s="110" t="s">
        <v>128</v>
      </c>
      <c r="BX109" s="110" t="s">
        <v>112</v>
      </c>
      <c r="CL109" s="110" t="s">
        <v>1</v>
      </c>
    </row>
    <row r="110" spans="1:91" s="7" customFormat="1" ht="16.5" customHeight="1">
      <c r="A110" s="93" t="s">
        <v>78</v>
      </c>
      <c r="B110" s="94"/>
      <c r="C110" s="95"/>
      <c r="D110" s="289" t="s">
        <v>129</v>
      </c>
      <c r="E110" s="289"/>
      <c r="F110" s="289"/>
      <c r="G110" s="289"/>
      <c r="H110" s="289"/>
      <c r="I110" s="96"/>
      <c r="J110" s="289" t="s">
        <v>130</v>
      </c>
      <c r="K110" s="289"/>
      <c r="L110" s="289"/>
      <c r="M110" s="289"/>
      <c r="N110" s="289"/>
      <c r="O110" s="289"/>
      <c r="P110" s="289"/>
      <c r="Q110" s="289"/>
      <c r="R110" s="289"/>
      <c r="S110" s="289"/>
      <c r="T110" s="289"/>
      <c r="U110" s="289"/>
      <c r="V110" s="289"/>
      <c r="W110" s="289"/>
      <c r="X110" s="289"/>
      <c r="Y110" s="289"/>
      <c r="Z110" s="289"/>
      <c r="AA110" s="289"/>
      <c r="AB110" s="289"/>
      <c r="AC110" s="289"/>
      <c r="AD110" s="289"/>
      <c r="AE110" s="289"/>
      <c r="AF110" s="289"/>
      <c r="AG110" s="264">
        <f>'VRN - Vedlejší rozpočtové...'!J30</f>
        <v>0</v>
      </c>
      <c r="AH110" s="265"/>
      <c r="AI110" s="265"/>
      <c r="AJ110" s="265"/>
      <c r="AK110" s="265"/>
      <c r="AL110" s="265"/>
      <c r="AM110" s="265"/>
      <c r="AN110" s="264">
        <f t="shared" si="0"/>
        <v>0</v>
      </c>
      <c r="AO110" s="265"/>
      <c r="AP110" s="265"/>
      <c r="AQ110" s="97" t="s">
        <v>81</v>
      </c>
      <c r="AR110" s="98"/>
      <c r="AS110" s="111">
        <v>0</v>
      </c>
      <c r="AT110" s="112">
        <f t="shared" si="1"/>
        <v>0</v>
      </c>
      <c r="AU110" s="113">
        <f>'VRN - Vedlejší rozpočtové...'!P124</f>
        <v>0</v>
      </c>
      <c r="AV110" s="112">
        <f>'VRN - Vedlejší rozpočtové...'!J33</f>
        <v>0</v>
      </c>
      <c r="AW110" s="112">
        <f>'VRN - Vedlejší rozpočtové...'!J34</f>
        <v>0</v>
      </c>
      <c r="AX110" s="112">
        <f>'VRN - Vedlejší rozpočtové...'!J35</f>
        <v>0</v>
      </c>
      <c r="AY110" s="112">
        <f>'VRN - Vedlejší rozpočtové...'!J36</f>
        <v>0</v>
      </c>
      <c r="AZ110" s="112">
        <f>'VRN - Vedlejší rozpočtové...'!F33</f>
        <v>0</v>
      </c>
      <c r="BA110" s="112">
        <f>'VRN - Vedlejší rozpočtové...'!F34</f>
        <v>0</v>
      </c>
      <c r="BB110" s="112">
        <f>'VRN - Vedlejší rozpočtové...'!F35</f>
        <v>0</v>
      </c>
      <c r="BC110" s="112">
        <f>'VRN - Vedlejší rozpočtové...'!F36</f>
        <v>0</v>
      </c>
      <c r="BD110" s="114">
        <f>'VRN - Vedlejší rozpočtové...'!F37</f>
        <v>0</v>
      </c>
      <c r="BT110" s="103" t="s">
        <v>82</v>
      </c>
      <c r="BV110" s="103" t="s">
        <v>76</v>
      </c>
      <c r="BW110" s="103" t="s">
        <v>131</v>
      </c>
      <c r="BX110" s="103" t="s">
        <v>5</v>
      </c>
      <c r="CL110" s="103" t="s">
        <v>1</v>
      </c>
      <c r="CM110" s="103" t="s">
        <v>84</v>
      </c>
    </row>
    <row r="111" spans="1:57" s="2" customFormat="1" ht="30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9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</row>
    <row r="112" spans="1:57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39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</row>
  </sheetData>
  <sheetProtection algorithmName="SHA-512" hashValue="rChq3dymPs4OyAdrWxY8nI5UzGOu/DiWL6ObYRkN2uainQbnTe3f66cXteWUFQeuxjKLTdhcRQFfATX339IhZA==" saltValue="k7/S2XmwPaVwvueSKNsGuY1WLuG6ShAS3LTIqTXod3qdGz0FiS2nSfLHdd45V7TStmNrAWrV5kSrj/GP3X5U9g==" spinCount="100000" sheet="1" objects="1" scenarios="1" formatColumns="0" formatRows="0"/>
  <mergeCells count="102">
    <mergeCell ref="J103:AF103"/>
    <mergeCell ref="J99:AF99"/>
    <mergeCell ref="J97:AF97"/>
    <mergeCell ref="J98:AF98"/>
    <mergeCell ref="J104:AF104"/>
    <mergeCell ref="J96:AF96"/>
    <mergeCell ref="J95:AF95"/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L85:AO85"/>
    <mergeCell ref="E105:I105"/>
    <mergeCell ref="K105:AF105"/>
    <mergeCell ref="E106:I106"/>
    <mergeCell ref="K106:AF106"/>
    <mergeCell ref="E107:I107"/>
    <mergeCell ref="K107:AF107"/>
    <mergeCell ref="E108:I108"/>
    <mergeCell ref="K108:AF108"/>
    <mergeCell ref="AG104:AM104"/>
    <mergeCell ref="AN104:AP104"/>
    <mergeCell ref="AN102:AP102"/>
    <mergeCell ref="AN101:AP101"/>
    <mergeCell ref="AN96:AP96"/>
    <mergeCell ref="AN100:AP100"/>
    <mergeCell ref="AN98:AP98"/>
    <mergeCell ref="AN99:AP99"/>
    <mergeCell ref="AN95:AP95"/>
    <mergeCell ref="D103:H103"/>
    <mergeCell ref="D104:H104"/>
    <mergeCell ref="I92:AF92"/>
    <mergeCell ref="J101:AF101"/>
    <mergeCell ref="J100:AF100"/>
    <mergeCell ref="J102:AF102"/>
    <mergeCell ref="E109:I109"/>
    <mergeCell ref="K109:AF109"/>
    <mergeCell ref="D110:H110"/>
    <mergeCell ref="J110:AF110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96:AM96"/>
    <mergeCell ref="AG98:AM98"/>
    <mergeCell ref="AM87:AN87"/>
    <mergeCell ref="AM89:AP89"/>
    <mergeCell ref="AM90:AP90"/>
    <mergeCell ref="AN103:AP103"/>
    <mergeCell ref="AN97:AP97"/>
    <mergeCell ref="AN92:AP92"/>
    <mergeCell ref="AN109:AP109"/>
    <mergeCell ref="AG109:AM109"/>
    <mergeCell ref="AN110:AP110"/>
    <mergeCell ref="AG110:AM110"/>
    <mergeCell ref="AN94:AP94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</mergeCells>
  <hyperlinks>
    <hyperlink ref="A95" location="'SO 100-01 - Komunikace a ...'!C2" display="/"/>
    <hyperlink ref="A96" location="'SO 100-02 - Architektonic...'!C2" display="/"/>
    <hyperlink ref="A97" location="'SO 100-03 - Náhradní park...'!C2" display="/"/>
    <hyperlink ref="A98" location="'SO 300-01 - Kanalizace'!C2" display="/"/>
    <hyperlink ref="A99" location="'SO 300-02 - Vodovod'!C2" display="/"/>
    <hyperlink ref="A100" location="'SO 400 - Veřejné osvětlení'!C2" display="/"/>
    <hyperlink ref="A101" location="'SO 400-02 - Přípojka elektro'!C2" display="/"/>
    <hyperlink ref="A102" location="'SO 500 - Plynovod'!C2" display="/"/>
    <hyperlink ref="A103" location="'SO 800-1 - Krajinářské úp...'!C2" display="/"/>
    <hyperlink ref="A105" location="'SO 800-2-1 - Krajinářské ...'!C2" display="/"/>
    <hyperlink ref="A106" location="'SO 800-2-2 - Krajinářské ...'!C2" display="/"/>
    <hyperlink ref="A107" location="'SO 800-2-3 - Krajinářské ...'!C2" display="/"/>
    <hyperlink ref="A108" location="'SO 800-2-4 - Krajinářské ...'!C2" display="/"/>
    <hyperlink ref="A109" location="'SO 800-2-5 - Krajinářské ...'!C2" display="/"/>
    <hyperlink ref="A110" location="'VRN - Vedlejší rozpočtové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BM3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2168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2169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2170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ROUND((SUM(BE120:BE312)),2)</f>
        <v>0</v>
      </c>
      <c r="G33" s="34"/>
      <c r="H33" s="34"/>
      <c r="I33" s="130">
        <v>0.21</v>
      </c>
      <c r="J33" s="129">
        <f>ROUND(((SUM(BE120:BE312))*I33),2)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ROUND((SUM(BF120:BF312)),2)</f>
        <v>0</v>
      </c>
      <c r="G34" s="34"/>
      <c r="H34" s="34"/>
      <c r="I34" s="130">
        <v>0.15</v>
      </c>
      <c r="J34" s="129">
        <f>ROUND(((SUM(BF120:BF312))*I34),2)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ROUND((SUM(BG120:BG312)),2)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ROUND((SUM(BH120:BH312)),2)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ROUND((SUM(BI120:BI312)),2)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800-1 - Krajinářské úpravy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>Bc.Nina Jakušová, DiS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J122</f>
        <v>0</v>
      </c>
      <c r="K98" s="104"/>
      <c r="L98" s="163"/>
    </row>
    <row r="99" spans="2:12" s="10" customFormat="1" ht="19.9" customHeight="1">
      <c r="B99" s="159"/>
      <c r="C99" s="104"/>
      <c r="D99" s="160" t="s">
        <v>2171</v>
      </c>
      <c r="E99" s="161"/>
      <c r="F99" s="161"/>
      <c r="G99" s="161"/>
      <c r="H99" s="161"/>
      <c r="I99" s="161"/>
      <c r="J99" s="162">
        <f>J123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147</v>
      </c>
      <c r="E100" s="161"/>
      <c r="F100" s="161"/>
      <c r="G100" s="161"/>
      <c r="H100" s="161"/>
      <c r="I100" s="161"/>
      <c r="J100" s="162">
        <f>J310</f>
        <v>0</v>
      </c>
      <c r="K100" s="104"/>
      <c r="L100" s="163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150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8" t="str">
        <f>E7</f>
        <v>Rekonstrukce Komenského náměstí v Dobříši</v>
      </c>
      <c r="F110" s="309"/>
      <c r="G110" s="309"/>
      <c r="H110" s="30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133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3" t="str">
        <f>E9</f>
        <v>SO 800-1 - Krajinářské úpravy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>Dobříš</v>
      </c>
      <c r="G114" s="36"/>
      <c r="H114" s="36"/>
      <c r="I114" s="29" t="s">
        <v>22</v>
      </c>
      <c r="J114" s="66" t="str">
        <f>IF(J12="","",J12)</f>
        <v>16. 8. 2021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>Bc.Nina Jakušová, DiS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151</v>
      </c>
      <c r="D119" s="167" t="s">
        <v>59</v>
      </c>
      <c r="E119" s="167" t="s">
        <v>55</v>
      </c>
      <c r="F119" s="167" t="s">
        <v>56</v>
      </c>
      <c r="G119" s="167" t="s">
        <v>152</v>
      </c>
      <c r="H119" s="167" t="s">
        <v>153</v>
      </c>
      <c r="I119" s="167" t="s">
        <v>154</v>
      </c>
      <c r="J119" s="167" t="s">
        <v>137</v>
      </c>
      <c r="K119" s="168" t="s">
        <v>155</v>
      </c>
      <c r="L119" s="169"/>
      <c r="M119" s="75" t="s">
        <v>1</v>
      </c>
      <c r="N119" s="76" t="s">
        <v>38</v>
      </c>
      <c r="O119" s="76" t="s">
        <v>156</v>
      </c>
      <c r="P119" s="76" t="s">
        <v>157</v>
      </c>
      <c r="Q119" s="76" t="s">
        <v>158</v>
      </c>
      <c r="R119" s="76" t="s">
        <v>159</v>
      </c>
      <c r="S119" s="76" t="s">
        <v>160</v>
      </c>
      <c r="T119" s="77" t="s">
        <v>161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162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</f>
        <v>0</v>
      </c>
      <c r="Q120" s="79"/>
      <c r="R120" s="172">
        <f>R121</f>
        <v>16.612648</v>
      </c>
      <c r="S120" s="79"/>
      <c r="T120" s="173">
        <f>T121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139</v>
      </c>
      <c r="BK120" s="174">
        <f>BK121</f>
        <v>0</v>
      </c>
    </row>
    <row r="121" spans="2:63" s="12" customFormat="1" ht="25.9" customHeight="1">
      <c r="B121" s="175"/>
      <c r="C121" s="176"/>
      <c r="D121" s="177" t="s">
        <v>73</v>
      </c>
      <c r="E121" s="178" t="s">
        <v>163</v>
      </c>
      <c r="F121" s="178" t="s">
        <v>164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P122+P123+P310</f>
        <v>0</v>
      </c>
      <c r="Q121" s="183"/>
      <c r="R121" s="184">
        <f>R122+R123+R310</f>
        <v>16.612648</v>
      </c>
      <c r="S121" s="183"/>
      <c r="T121" s="185">
        <f>T122+T123+T310</f>
        <v>0</v>
      </c>
      <c r="AR121" s="186" t="s">
        <v>82</v>
      </c>
      <c r="AT121" s="187" t="s">
        <v>73</v>
      </c>
      <c r="AU121" s="187" t="s">
        <v>74</v>
      </c>
      <c r="AY121" s="186" t="s">
        <v>165</v>
      </c>
      <c r="BK121" s="188">
        <f>BK122+BK123+BK310</f>
        <v>0</v>
      </c>
    </row>
    <row r="122" spans="2:63" s="12" customFormat="1" ht="22.9" customHeight="1">
      <c r="B122" s="175"/>
      <c r="C122" s="176"/>
      <c r="D122" s="177" t="s">
        <v>73</v>
      </c>
      <c r="E122" s="189" t="s">
        <v>82</v>
      </c>
      <c r="F122" s="189" t="s">
        <v>166</v>
      </c>
      <c r="G122" s="176"/>
      <c r="H122" s="176"/>
      <c r="I122" s="179"/>
      <c r="J122" s="190">
        <f>BK122</f>
        <v>0</v>
      </c>
      <c r="K122" s="176"/>
      <c r="L122" s="181"/>
      <c r="M122" s="182"/>
      <c r="N122" s="183"/>
      <c r="O122" s="183"/>
      <c r="P122" s="184">
        <v>0</v>
      </c>
      <c r="Q122" s="183"/>
      <c r="R122" s="184">
        <v>0</v>
      </c>
      <c r="S122" s="183"/>
      <c r="T122" s="185">
        <v>0</v>
      </c>
      <c r="AR122" s="186" t="s">
        <v>82</v>
      </c>
      <c r="AT122" s="187" t="s">
        <v>73</v>
      </c>
      <c r="AU122" s="187" t="s">
        <v>82</v>
      </c>
      <c r="AY122" s="186" t="s">
        <v>165</v>
      </c>
      <c r="BK122" s="188">
        <v>0</v>
      </c>
    </row>
    <row r="123" spans="2:63" s="12" customFormat="1" ht="22.9" customHeight="1">
      <c r="B123" s="175"/>
      <c r="C123" s="176"/>
      <c r="D123" s="177" t="s">
        <v>73</v>
      </c>
      <c r="E123" s="189" t="s">
        <v>84</v>
      </c>
      <c r="F123" s="189" t="s">
        <v>2172</v>
      </c>
      <c r="G123" s="176"/>
      <c r="H123" s="176"/>
      <c r="I123" s="179"/>
      <c r="J123" s="190">
        <f>BK123</f>
        <v>0</v>
      </c>
      <c r="K123" s="176"/>
      <c r="L123" s="181"/>
      <c r="M123" s="182"/>
      <c r="N123" s="183"/>
      <c r="O123" s="183"/>
      <c r="P123" s="184">
        <f>SUM(P124:P309)</f>
        <v>0</v>
      </c>
      <c r="Q123" s="183"/>
      <c r="R123" s="184">
        <f>SUM(R124:R309)</f>
        <v>16.612648</v>
      </c>
      <c r="S123" s="183"/>
      <c r="T123" s="185">
        <f>SUM(T124:T309)</f>
        <v>0</v>
      </c>
      <c r="AR123" s="186" t="s">
        <v>82</v>
      </c>
      <c r="AT123" s="187" t="s">
        <v>73</v>
      </c>
      <c r="AU123" s="187" t="s">
        <v>82</v>
      </c>
      <c r="AY123" s="186" t="s">
        <v>165</v>
      </c>
      <c r="BK123" s="188">
        <f>SUM(BK124:BK309)</f>
        <v>0</v>
      </c>
    </row>
    <row r="124" spans="1:65" s="2" customFormat="1" ht="16.5" customHeight="1">
      <c r="A124" s="34"/>
      <c r="B124" s="35"/>
      <c r="C124" s="191" t="s">
        <v>82</v>
      </c>
      <c r="D124" s="191" t="s">
        <v>167</v>
      </c>
      <c r="E124" s="192" t="s">
        <v>2173</v>
      </c>
      <c r="F124" s="193" t="s">
        <v>2174</v>
      </c>
      <c r="G124" s="194" t="s">
        <v>221</v>
      </c>
      <c r="H124" s="195">
        <v>6</v>
      </c>
      <c r="I124" s="196"/>
      <c r="J124" s="197">
        <f>ROUND(I124*H124,2)</f>
        <v>0</v>
      </c>
      <c r="K124" s="193" t="s">
        <v>1</v>
      </c>
      <c r="L124" s="39"/>
      <c r="M124" s="198" t="s">
        <v>1</v>
      </c>
      <c r="N124" s="199" t="s">
        <v>39</v>
      </c>
      <c r="O124" s="71"/>
      <c r="P124" s="200">
        <f>O124*H124</f>
        <v>0</v>
      </c>
      <c r="Q124" s="200">
        <v>0.01125</v>
      </c>
      <c r="R124" s="200">
        <f>Q124*H124</f>
        <v>0.0675</v>
      </c>
      <c r="S124" s="200">
        <v>0</v>
      </c>
      <c r="T124" s="20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172</v>
      </c>
      <c r="AT124" s="202" t="s">
        <v>167</v>
      </c>
      <c r="AU124" s="202" t="s">
        <v>84</v>
      </c>
      <c r="AY124" s="17" t="s">
        <v>165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82</v>
      </c>
      <c r="BK124" s="203">
        <f>ROUND(I124*H124,2)</f>
        <v>0</v>
      </c>
      <c r="BL124" s="17" t="s">
        <v>172</v>
      </c>
      <c r="BM124" s="202" t="s">
        <v>2175</v>
      </c>
    </row>
    <row r="125" spans="1:47" s="2" customFormat="1" ht="12">
      <c r="A125" s="34"/>
      <c r="B125" s="35"/>
      <c r="C125" s="36"/>
      <c r="D125" s="204" t="s">
        <v>174</v>
      </c>
      <c r="E125" s="36"/>
      <c r="F125" s="205" t="s">
        <v>2174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174</v>
      </c>
      <c r="AU125" s="17" t="s">
        <v>84</v>
      </c>
    </row>
    <row r="126" spans="1:65" s="2" customFormat="1" ht="16.5" customHeight="1">
      <c r="A126" s="34"/>
      <c r="B126" s="35"/>
      <c r="C126" s="191" t="s">
        <v>84</v>
      </c>
      <c r="D126" s="191" t="s">
        <v>167</v>
      </c>
      <c r="E126" s="192" t="s">
        <v>2176</v>
      </c>
      <c r="F126" s="193" t="s">
        <v>2177</v>
      </c>
      <c r="G126" s="194" t="s">
        <v>170</v>
      </c>
      <c r="H126" s="195">
        <v>36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2178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2177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21.75" customHeight="1">
      <c r="A128" s="34"/>
      <c r="B128" s="35"/>
      <c r="C128" s="191" t="s">
        <v>185</v>
      </c>
      <c r="D128" s="191" t="s">
        <v>167</v>
      </c>
      <c r="E128" s="192" t="s">
        <v>2179</v>
      </c>
      <c r="F128" s="193" t="s">
        <v>2180</v>
      </c>
      <c r="G128" s="194" t="s">
        <v>170</v>
      </c>
      <c r="H128" s="195">
        <v>27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2181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2180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21.75" customHeight="1">
      <c r="A130" s="34"/>
      <c r="B130" s="35"/>
      <c r="C130" s="191" t="s">
        <v>172</v>
      </c>
      <c r="D130" s="191" t="s">
        <v>167</v>
      </c>
      <c r="E130" s="192" t="s">
        <v>2182</v>
      </c>
      <c r="F130" s="193" t="s">
        <v>2183</v>
      </c>
      <c r="G130" s="194" t="s">
        <v>170</v>
      </c>
      <c r="H130" s="195">
        <v>71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2184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2183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194</v>
      </c>
      <c r="D132" s="191" t="s">
        <v>167</v>
      </c>
      <c r="E132" s="192" t="s">
        <v>2185</v>
      </c>
      <c r="F132" s="193" t="s">
        <v>2186</v>
      </c>
      <c r="G132" s="194" t="s">
        <v>564</v>
      </c>
      <c r="H132" s="195">
        <v>5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2187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2186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201</v>
      </c>
      <c r="D134" s="191" t="s">
        <v>167</v>
      </c>
      <c r="E134" s="192" t="s">
        <v>2188</v>
      </c>
      <c r="F134" s="193" t="s">
        <v>2189</v>
      </c>
      <c r="G134" s="194" t="s">
        <v>564</v>
      </c>
      <c r="H134" s="195">
        <v>13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2190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2189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208</v>
      </c>
      <c r="D136" s="191" t="s">
        <v>167</v>
      </c>
      <c r="E136" s="192" t="s">
        <v>2191</v>
      </c>
      <c r="F136" s="193" t="s">
        <v>2192</v>
      </c>
      <c r="G136" s="194" t="s">
        <v>564</v>
      </c>
      <c r="H136" s="195">
        <v>12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2193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2192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213</v>
      </c>
      <c r="D138" s="191" t="s">
        <v>167</v>
      </c>
      <c r="E138" s="192" t="s">
        <v>2194</v>
      </c>
      <c r="F138" s="193" t="s">
        <v>2195</v>
      </c>
      <c r="G138" s="194" t="s">
        <v>564</v>
      </c>
      <c r="H138" s="195">
        <v>2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2196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2195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218</v>
      </c>
      <c r="D140" s="191" t="s">
        <v>167</v>
      </c>
      <c r="E140" s="192" t="s">
        <v>2197</v>
      </c>
      <c r="F140" s="193" t="s">
        <v>2198</v>
      </c>
      <c r="G140" s="194" t="s">
        <v>564</v>
      </c>
      <c r="H140" s="195">
        <v>5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2199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2198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227</v>
      </c>
      <c r="D142" s="191" t="s">
        <v>167</v>
      </c>
      <c r="E142" s="192" t="s">
        <v>2200</v>
      </c>
      <c r="F142" s="193" t="s">
        <v>2201</v>
      </c>
      <c r="G142" s="194" t="s">
        <v>564</v>
      </c>
      <c r="H142" s="195">
        <v>13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2202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2201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191" t="s">
        <v>232</v>
      </c>
      <c r="D144" s="191" t="s">
        <v>167</v>
      </c>
      <c r="E144" s="192" t="s">
        <v>2203</v>
      </c>
      <c r="F144" s="193" t="s">
        <v>2204</v>
      </c>
      <c r="G144" s="194" t="s">
        <v>564</v>
      </c>
      <c r="H144" s="195">
        <v>12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2205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2204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239</v>
      </c>
      <c r="D146" s="191" t="s">
        <v>167</v>
      </c>
      <c r="E146" s="192" t="s">
        <v>2206</v>
      </c>
      <c r="F146" s="193" t="s">
        <v>2207</v>
      </c>
      <c r="G146" s="194" t="s">
        <v>564</v>
      </c>
      <c r="H146" s="195">
        <v>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2208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2207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247</v>
      </c>
      <c r="D148" s="191" t="s">
        <v>167</v>
      </c>
      <c r="E148" s="192" t="s">
        <v>2209</v>
      </c>
      <c r="F148" s="193" t="s">
        <v>2210</v>
      </c>
      <c r="G148" s="194" t="s">
        <v>242</v>
      </c>
      <c r="H148" s="195">
        <v>16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2211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2210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258</v>
      </c>
      <c r="D150" s="191" t="s">
        <v>167</v>
      </c>
      <c r="E150" s="192" t="s">
        <v>2212</v>
      </c>
      <c r="F150" s="193" t="s">
        <v>2213</v>
      </c>
      <c r="G150" s="194" t="s">
        <v>564</v>
      </c>
      <c r="H150" s="195">
        <v>18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2214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2213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8</v>
      </c>
      <c r="D152" s="191" t="s">
        <v>167</v>
      </c>
      <c r="E152" s="192" t="s">
        <v>2215</v>
      </c>
      <c r="F152" s="193" t="s">
        <v>2216</v>
      </c>
      <c r="G152" s="194" t="s">
        <v>564</v>
      </c>
      <c r="H152" s="195">
        <v>14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2217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2216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271</v>
      </c>
      <c r="D154" s="191" t="s">
        <v>167</v>
      </c>
      <c r="E154" s="192" t="s">
        <v>2218</v>
      </c>
      <c r="F154" s="193" t="s">
        <v>2219</v>
      </c>
      <c r="G154" s="194" t="s">
        <v>564</v>
      </c>
      <c r="H154" s="195">
        <v>18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2220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2219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276</v>
      </c>
      <c r="D156" s="191" t="s">
        <v>167</v>
      </c>
      <c r="E156" s="192" t="s">
        <v>2221</v>
      </c>
      <c r="F156" s="193" t="s">
        <v>2222</v>
      </c>
      <c r="G156" s="194" t="s">
        <v>564</v>
      </c>
      <c r="H156" s="195">
        <v>14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2223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2222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282</v>
      </c>
      <c r="D158" s="191" t="s">
        <v>167</v>
      </c>
      <c r="E158" s="192" t="s">
        <v>2224</v>
      </c>
      <c r="F158" s="193" t="s">
        <v>2225</v>
      </c>
      <c r="G158" s="194" t="s">
        <v>170</v>
      </c>
      <c r="H158" s="195">
        <v>18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2226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2225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289</v>
      </c>
      <c r="D160" s="191" t="s">
        <v>167</v>
      </c>
      <c r="E160" s="192" t="s">
        <v>2227</v>
      </c>
      <c r="F160" s="193" t="s">
        <v>2228</v>
      </c>
      <c r="G160" s="194" t="s">
        <v>170</v>
      </c>
      <c r="H160" s="195">
        <v>409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2229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2228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296</v>
      </c>
      <c r="D162" s="191" t="s">
        <v>167</v>
      </c>
      <c r="E162" s="192" t="s">
        <v>2230</v>
      </c>
      <c r="F162" s="193" t="s">
        <v>2231</v>
      </c>
      <c r="G162" s="194" t="s">
        <v>170</v>
      </c>
      <c r="H162" s="195">
        <v>427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2232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2231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7</v>
      </c>
      <c r="D164" s="191" t="s">
        <v>167</v>
      </c>
      <c r="E164" s="192" t="s">
        <v>2233</v>
      </c>
      <c r="F164" s="193" t="s">
        <v>2234</v>
      </c>
      <c r="G164" s="194" t="s">
        <v>170</v>
      </c>
      <c r="H164" s="195">
        <v>427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2235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2234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305</v>
      </c>
      <c r="D166" s="191" t="s">
        <v>167</v>
      </c>
      <c r="E166" s="192" t="s">
        <v>2236</v>
      </c>
      <c r="F166" s="193" t="s">
        <v>2237</v>
      </c>
      <c r="G166" s="194" t="s">
        <v>293</v>
      </c>
      <c r="H166" s="195">
        <v>16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2238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2237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21.75" customHeight="1">
      <c r="A168" s="34"/>
      <c r="B168" s="35"/>
      <c r="C168" s="191" t="s">
        <v>311</v>
      </c>
      <c r="D168" s="191" t="s">
        <v>167</v>
      </c>
      <c r="E168" s="192" t="s">
        <v>2239</v>
      </c>
      <c r="F168" s="193" t="s">
        <v>2240</v>
      </c>
      <c r="G168" s="194" t="s">
        <v>170</v>
      </c>
      <c r="H168" s="195">
        <v>240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2241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2240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230" t="s">
        <v>317</v>
      </c>
      <c r="D170" s="230" t="s">
        <v>290</v>
      </c>
      <c r="E170" s="231" t="s">
        <v>2242</v>
      </c>
      <c r="F170" s="232" t="s">
        <v>2243</v>
      </c>
      <c r="G170" s="233" t="s">
        <v>2244</v>
      </c>
      <c r="H170" s="234">
        <v>0.2</v>
      </c>
      <c r="I170" s="235"/>
      <c r="J170" s="236">
        <f>ROUND(I170*H170,2)</f>
        <v>0</v>
      </c>
      <c r="K170" s="232" t="s">
        <v>1</v>
      </c>
      <c r="L170" s="237"/>
      <c r="M170" s="238" t="s">
        <v>1</v>
      </c>
      <c r="N170" s="239" t="s">
        <v>39</v>
      </c>
      <c r="O170" s="71"/>
      <c r="P170" s="200">
        <f>O170*H170</f>
        <v>0</v>
      </c>
      <c r="Q170" s="200">
        <v>0.001</v>
      </c>
      <c r="R170" s="200">
        <f>Q170*H170</f>
        <v>0.0002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213</v>
      </c>
      <c r="AT170" s="202" t="s">
        <v>290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2245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2243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21.75" customHeight="1">
      <c r="A172" s="34"/>
      <c r="B172" s="35"/>
      <c r="C172" s="191" t="s">
        <v>323</v>
      </c>
      <c r="D172" s="191" t="s">
        <v>167</v>
      </c>
      <c r="E172" s="192" t="s">
        <v>2246</v>
      </c>
      <c r="F172" s="193" t="s">
        <v>2247</v>
      </c>
      <c r="G172" s="194" t="s">
        <v>170</v>
      </c>
      <c r="H172" s="195">
        <v>240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2248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2247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328</v>
      </c>
      <c r="D174" s="191" t="s">
        <v>167</v>
      </c>
      <c r="E174" s="192" t="s">
        <v>2249</v>
      </c>
      <c r="F174" s="193" t="s">
        <v>2250</v>
      </c>
      <c r="G174" s="194" t="s">
        <v>170</v>
      </c>
      <c r="H174" s="195">
        <v>240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2251</v>
      </c>
    </row>
    <row r="175" spans="1:47" s="2" customFormat="1" ht="12">
      <c r="A175" s="34"/>
      <c r="B175" s="35"/>
      <c r="C175" s="36"/>
      <c r="D175" s="204" t="s">
        <v>174</v>
      </c>
      <c r="E175" s="36"/>
      <c r="F175" s="205" t="s">
        <v>2250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21.75" customHeight="1">
      <c r="A176" s="34"/>
      <c r="B176" s="35"/>
      <c r="C176" s="191" t="s">
        <v>342</v>
      </c>
      <c r="D176" s="191" t="s">
        <v>167</v>
      </c>
      <c r="E176" s="192" t="s">
        <v>2252</v>
      </c>
      <c r="F176" s="193" t="s">
        <v>2253</v>
      </c>
      <c r="G176" s="194" t="s">
        <v>170</v>
      </c>
      <c r="H176" s="195">
        <v>168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2254</v>
      </c>
    </row>
    <row r="177" spans="1:47" s="2" customFormat="1" ht="12">
      <c r="A177" s="34"/>
      <c r="B177" s="35"/>
      <c r="C177" s="36"/>
      <c r="D177" s="204" t="s">
        <v>174</v>
      </c>
      <c r="E177" s="36"/>
      <c r="F177" s="205" t="s">
        <v>2253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363</v>
      </c>
      <c r="D178" s="230" t="s">
        <v>290</v>
      </c>
      <c r="E178" s="231" t="s">
        <v>2255</v>
      </c>
      <c r="F178" s="232" t="s">
        <v>2256</v>
      </c>
      <c r="G178" s="233" t="s">
        <v>242</v>
      </c>
      <c r="H178" s="234">
        <v>9.744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0.21</v>
      </c>
      <c r="R178" s="200">
        <f>Q178*H178</f>
        <v>2.04624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2257</v>
      </c>
    </row>
    <row r="179" spans="1:47" s="2" customFormat="1" ht="12">
      <c r="A179" s="34"/>
      <c r="B179" s="35"/>
      <c r="C179" s="36"/>
      <c r="D179" s="204" t="s">
        <v>174</v>
      </c>
      <c r="E179" s="36"/>
      <c r="F179" s="205" t="s">
        <v>2256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1:65" s="2" customFormat="1" ht="16.5" customHeight="1">
      <c r="A180" s="34"/>
      <c r="B180" s="35"/>
      <c r="C180" s="191" t="s">
        <v>370</v>
      </c>
      <c r="D180" s="191" t="s">
        <v>167</v>
      </c>
      <c r="E180" s="192" t="s">
        <v>2258</v>
      </c>
      <c r="F180" s="193" t="s">
        <v>2259</v>
      </c>
      <c r="G180" s="194" t="s">
        <v>170</v>
      </c>
      <c r="H180" s="195">
        <v>240</v>
      </c>
      <c r="I180" s="196"/>
      <c r="J180" s="197">
        <f>ROUND(I180*H180,2)</f>
        <v>0</v>
      </c>
      <c r="K180" s="193" t="s">
        <v>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2260</v>
      </c>
    </row>
    <row r="181" spans="1:47" s="2" customFormat="1" ht="12">
      <c r="A181" s="34"/>
      <c r="B181" s="35"/>
      <c r="C181" s="36"/>
      <c r="D181" s="204" t="s">
        <v>174</v>
      </c>
      <c r="E181" s="36"/>
      <c r="F181" s="205" t="s">
        <v>2259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1:65" s="2" customFormat="1" ht="16.5" customHeight="1">
      <c r="A182" s="34"/>
      <c r="B182" s="35"/>
      <c r="C182" s="191" t="s">
        <v>377</v>
      </c>
      <c r="D182" s="191" t="s">
        <v>167</v>
      </c>
      <c r="E182" s="192" t="s">
        <v>2261</v>
      </c>
      <c r="F182" s="193" t="s">
        <v>2262</v>
      </c>
      <c r="G182" s="194" t="s">
        <v>170</v>
      </c>
      <c r="H182" s="195">
        <v>168</v>
      </c>
      <c r="I182" s="196"/>
      <c r="J182" s="197">
        <f>ROUND(I182*H182,2)</f>
        <v>0</v>
      </c>
      <c r="K182" s="193" t="s">
        <v>1</v>
      </c>
      <c r="L182" s="39"/>
      <c r="M182" s="198" t="s">
        <v>1</v>
      </c>
      <c r="N182" s="199" t="s">
        <v>39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172</v>
      </c>
      <c r="AT182" s="202" t="s">
        <v>167</v>
      </c>
      <c r="AU182" s="202" t="s">
        <v>84</v>
      </c>
      <c r="AY182" s="17" t="s">
        <v>165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172</v>
      </c>
      <c r="BM182" s="202" t="s">
        <v>2263</v>
      </c>
    </row>
    <row r="183" spans="1:47" s="2" customFormat="1" ht="12">
      <c r="A183" s="34"/>
      <c r="B183" s="35"/>
      <c r="C183" s="36"/>
      <c r="D183" s="204" t="s">
        <v>174</v>
      </c>
      <c r="E183" s="36"/>
      <c r="F183" s="205" t="s">
        <v>2262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174</v>
      </c>
      <c r="AU183" s="17" t="s">
        <v>84</v>
      </c>
    </row>
    <row r="184" spans="1:65" s="2" customFormat="1" ht="16.5" customHeight="1">
      <c r="A184" s="34"/>
      <c r="B184" s="35"/>
      <c r="C184" s="191" t="s">
        <v>382</v>
      </c>
      <c r="D184" s="191" t="s">
        <v>167</v>
      </c>
      <c r="E184" s="192" t="s">
        <v>2264</v>
      </c>
      <c r="F184" s="193" t="s">
        <v>2265</v>
      </c>
      <c r="G184" s="194" t="s">
        <v>170</v>
      </c>
      <c r="H184" s="195">
        <v>168</v>
      </c>
      <c r="I184" s="196"/>
      <c r="J184" s="197">
        <f>ROUND(I184*H184,2)</f>
        <v>0</v>
      </c>
      <c r="K184" s="193" t="s">
        <v>1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2266</v>
      </c>
    </row>
    <row r="185" spans="1:47" s="2" customFormat="1" ht="12">
      <c r="A185" s="34"/>
      <c r="B185" s="35"/>
      <c r="C185" s="36"/>
      <c r="D185" s="204" t="s">
        <v>174</v>
      </c>
      <c r="E185" s="36"/>
      <c r="F185" s="205" t="s">
        <v>2265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1:65" s="2" customFormat="1" ht="16.5" customHeight="1">
      <c r="A186" s="34"/>
      <c r="B186" s="35"/>
      <c r="C186" s="191" t="s">
        <v>356</v>
      </c>
      <c r="D186" s="191" t="s">
        <v>167</v>
      </c>
      <c r="E186" s="192" t="s">
        <v>2267</v>
      </c>
      <c r="F186" s="193" t="s">
        <v>2268</v>
      </c>
      <c r="G186" s="194" t="s">
        <v>170</v>
      </c>
      <c r="H186" s="195">
        <v>168</v>
      </c>
      <c r="I186" s="196"/>
      <c r="J186" s="197">
        <f>ROUND(I186*H186,2)</f>
        <v>0</v>
      </c>
      <c r="K186" s="193" t="s">
        <v>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2269</v>
      </c>
    </row>
    <row r="187" spans="1:47" s="2" customFormat="1" ht="12">
      <c r="A187" s="34"/>
      <c r="B187" s="35"/>
      <c r="C187" s="36"/>
      <c r="D187" s="204" t="s">
        <v>174</v>
      </c>
      <c r="E187" s="36"/>
      <c r="F187" s="205" t="s">
        <v>2268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1:65" s="2" customFormat="1" ht="16.5" customHeight="1">
      <c r="A188" s="34"/>
      <c r="B188" s="35"/>
      <c r="C188" s="230" t="s">
        <v>395</v>
      </c>
      <c r="D188" s="230" t="s">
        <v>290</v>
      </c>
      <c r="E188" s="231" t="s">
        <v>2270</v>
      </c>
      <c r="F188" s="232" t="s">
        <v>2271</v>
      </c>
      <c r="G188" s="233" t="s">
        <v>2272</v>
      </c>
      <c r="H188" s="234">
        <v>5.88</v>
      </c>
      <c r="I188" s="235"/>
      <c r="J188" s="236">
        <f>ROUND(I188*H188,2)</f>
        <v>0</v>
      </c>
      <c r="K188" s="232" t="s">
        <v>1</v>
      </c>
      <c r="L188" s="237"/>
      <c r="M188" s="238" t="s">
        <v>1</v>
      </c>
      <c r="N188" s="239" t="s">
        <v>39</v>
      </c>
      <c r="O188" s="71"/>
      <c r="P188" s="200">
        <f>O188*H188</f>
        <v>0</v>
      </c>
      <c r="Q188" s="200">
        <v>0.001</v>
      </c>
      <c r="R188" s="200">
        <f>Q188*H188</f>
        <v>0.00588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213</v>
      </c>
      <c r="AT188" s="202" t="s">
        <v>290</v>
      </c>
      <c r="AU188" s="202" t="s">
        <v>84</v>
      </c>
      <c r="AY188" s="17" t="s">
        <v>165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82</v>
      </c>
      <c r="BK188" s="203">
        <f>ROUND(I188*H188,2)</f>
        <v>0</v>
      </c>
      <c r="BL188" s="17" t="s">
        <v>172</v>
      </c>
      <c r="BM188" s="202" t="s">
        <v>2273</v>
      </c>
    </row>
    <row r="189" spans="1:47" s="2" customFormat="1" ht="12">
      <c r="A189" s="34"/>
      <c r="B189" s="35"/>
      <c r="C189" s="36"/>
      <c r="D189" s="204" t="s">
        <v>174</v>
      </c>
      <c r="E189" s="36"/>
      <c r="F189" s="205" t="s">
        <v>2271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174</v>
      </c>
      <c r="AU189" s="17" t="s">
        <v>84</v>
      </c>
    </row>
    <row r="190" spans="1:65" s="2" customFormat="1" ht="16.5" customHeight="1">
      <c r="A190" s="34"/>
      <c r="B190" s="35"/>
      <c r="C190" s="191" t="s">
        <v>401</v>
      </c>
      <c r="D190" s="191" t="s">
        <v>167</v>
      </c>
      <c r="E190" s="192" t="s">
        <v>2274</v>
      </c>
      <c r="F190" s="193" t="s">
        <v>2275</v>
      </c>
      <c r="G190" s="194" t="s">
        <v>293</v>
      </c>
      <c r="H190" s="195">
        <v>0.008</v>
      </c>
      <c r="I190" s="196"/>
      <c r="J190" s="197">
        <f>ROUND(I190*H190,2)</f>
        <v>0</v>
      </c>
      <c r="K190" s="193" t="s">
        <v>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2276</v>
      </c>
    </row>
    <row r="191" spans="1:47" s="2" customFormat="1" ht="12">
      <c r="A191" s="34"/>
      <c r="B191" s="35"/>
      <c r="C191" s="36"/>
      <c r="D191" s="204" t="s">
        <v>174</v>
      </c>
      <c r="E191" s="36"/>
      <c r="F191" s="205" t="s">
        <v>2275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1:65" s="2" customFormat="1" ht="16.5" customHeight="1">
      <c r="A192" s="34"/>
      <c r="B192" s="35"/>
      <c r="C192" s="230" t="s">
        <v>407</v>
      </c>
      <c r="D192" s="230" t="s">
        <v>290</v>
      </c>
      <c r="E192" s="231" t="s">
        <v>2277</v>
      </c>
      <c r="F192" s="232" t="s">
        <v>2278</v>
      </c>
      <c r="G192" s="233" t="s">
        <v>293</v>
      </c>
      <c r="H192" s="234">
        <v>0.008</v>
      </c>
      <c r="I192" s="235"/>
      <c r="J192" s="236">
        <f>ROUND(I192*H192,2)</f>
        <v>0</v>
      </c>
      <c r="K192" s="232" t="s">
        <v>1</v>
      </c>
      <c r="L192" s="237"/>
      <c r="M192" s="238" t="s">
        <v>1</v>
      </c>
      <c r="N192" s="239" t="s">
        <v>39</v>
      </c>
      <c r="O192" s="71"/>
      <c r="P192" s="200">
        <f>O192*H192</f>
        <v>0</v>
      </c>
      <c r="Q192" s="200">
        <v>0.001</v>
      </c>
      <c r="R192" s="200">
        <f>Q192*H192</f>
        <v>8E-06</v>
      </c>
      <c r="S192" s="200">
        <v>0</v>
      </c>
      <c r="T192" s="201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202" t="s">
        <v>213</v>
      </c>
      <c r="AT192" s="202" t="s">
        <v>290</v>
      </c>
      <c r="AU192" s="202" t="s">
        <v>84</v>
      </c>
      <c r="AY192" s="17" t="s">
        <v>165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17" t="s">
        <v>82</v>
      </c>
      <c r="BK192" s="203">
        <f>ROUND(I192*H192,2)</f>
        <v>0</v>
      </c>
      <c r="BL192" s="17" t="s">
        <v>172</v>
      </c>
      <c r="BM192" s="202" t="s">
        <v>2279</v>
      </c>
    </row>
    <row r="193" spans="1:47" s="2" customFormat="1" ht="12">
      <c r="A193" s="34"/>
      <c r="B193" s="35"/>
      <c r="C193" s="36"/>
      <c r="D193" s="204" t="s">
        <v>174</v>
      </c>
      <c r="E193" s="36"/>
      <c r="F193" s="205" t="s">
        <v>2278</v>
      </c>
      <c r="G193" s="36"/>
      <c r="H193" s="36"/>
      <c r="I193" s="206"/>
      <c r="J193" s="36"/>
      <c r="K193" s="36"/>
      <c r="L193" s="39"/>
      <c r="M193" s="207"/>
      <c r="N193" s="208"/>
      <c r="O193" s="71"/>
      <c r="P193" s="71"/>
      <c r="Q193" s="71"/>
      <c r="R193" s="71"/>
      <c r="S193" s="71"/>
      <c r="T193" s="72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T193" s="17" t="s">
        <v>174</v>
      </c>
      <c r="AU193" s="17" t="s">
        <v>84</v>
      </c>
    </row>
    <row r="194" spans="1:65" s="2" customFormat="1" ht="16.5" customHeight="1">
      <c r="A194" s="34"/>
      <c r="B194" s="35"/>
      <c r="C194" s="191" t="s">
        <v>412</v>
      </c>
      <c r="D194" s="191" t="s">
        <v>167</v>
      </c>
      <c r="E194" s="192" t="s">
        <v>2280</v>
      </c>
      <c r="F194" s="193" t="s">
        <v>2281</v>
      </c>
      <c r="G194" s="194" t="s">
        <v>170</v>
      </c>
      <c r="H194" s="195">
        <v>168</v>
      </c>
      <c r="I194" s="196"/>
      <c r="J194" s="197">
        <f>ROUND(I194*H194,2)</f>
        <v>0</v>
      </c>
      <c r="K194" s="193" t="s">
        <v>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2282</v>
      </c>
    </row>
    <row r="195" spans="1:47" s="2" customFormat="1" ht="12">
      <c r="A195" s="34"/>
      <c r="B195" s="35"/>
      <c r="C195" s="36"/>
      <c r="D195" s="204" t="s">
        <v>174</v>
      </c>
      <c r="E195" s="36"/>
      <c r="F195" s="205" t="s">
        <v>2281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1:65" s="2" customFormat="1" ht="16.5" customHeight="1">
      <c r="A196" s="34"/>
      <c r="B196" s="35"/>
      <c r="C196" s="191" t="s">
        <v>417</v>
      </c>
      <c r="D196" s="191" t="s">
        <v>167</v>
      </c>
      <c r="E196" s="192" t="s">
        <v>2283</v>
      </c>
      <c r="F196" s="193" t="s">
        <v>2284</v>
      </c>
      <c r="G196" s="194" t="s">
        <v>242</v>
      </c>
      <c r="H196" s="195">
        <v>4</v>
      </c>
      <c r="I196" s="196"/>
      <c r="J196" s="197">
        <f>ROUND(I196*H196,2)</f>
        <v>0</v>
      </c>
      <c r="K196" s="193" t="s">
        <v>1</v>
      </c>
      <c r="L196" s="39"/>
      <c r="M196" s="198" t="s">
        <v>1</v>
      </c>
      <c r="N196" s="199" t="s">
        <v>39</v>
      </c>
      <c r="O196" s="71"/>
      <c r="P196" s="200">
        <f>O196*H196</f>
        <v>0</v>
      </c>
      <c r="Q196" s="200">
        <v>0</v>
      </c>
      <c r="R196" s="200">
        <f>Q196*H196</f>
        <v>0</v>
      </c>
      <c r="S196" s="200">
        <v>0</v>
      </c>
      <c r="T196" s="201">
        <f>S196*H196</f>
        <v>0</v>
      </c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202" t="s">
        <v>172</v>
      </c>
      <c r="AT196" s="202" t="s">
        <v>167</v>
      </c>
      <c r="AU196" s="202" t="s">
        <v>84</v>
      </c>
      <c r="AY196" s="17" t="s">
        <v>165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17" t="s">
        <v>82</v>
      </c>
      <c r="BK196" s="203">
        <f>ROUND(I196*H196,2)</f>
        <v>0</v>
      </c>
      <c r="BL196" s="17" t="s">
        <v>172</v>
      </c>
      <c r="BM196" s="202" t="s">
        <v>2285</v>
      </c>
    </row>
    <row r="197" spans="1:47" s="2" customFormat="1" ht="12">
      <c r="A197" s="34"/>
      <c r="B197" s="35"/>
      <c r="C197" s="36"/>
      <c r="D197" s="204" t="s">
        <v>174</v>
      </c>
      <c r="E197" s="36"/>
      <c r="F197" s="205" t="s">
        <v>2284</v>
      </c>
      <c r="G197" s="36"/>
      <c r="H197" s="36"/>
      <c r="I197" s="206"/>
      <c r="J197" s="36"/>
      <c r="K197" s="36"/>
      <c r="L197" s="39"/>
      <c r="M197" s="207"/>
      <c r="N197" s="208"/>
      <c r="O197" s="71"/>
      <c r="P197" s="71"/>
      <c r="Q197" s="71"/>
      <c r="R197" s="71"/>
      <c r="S197" s="71"/>
      <c r="T197" s="72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174</v>
      </c>
      <c r="AU197" s="17" t="s">
        <v>84</v>
      </c>
    </row>
    <row r="198" spans="1:65" s="2" customFormat="1" ht="21.75" customHeight="1">
      <c r="A198" s="34"/>
      <c r="B198" s="35"/>
      <c r="C198" s="191" t="s">
        <v>231</v>
      </c>
      <c r="D198" s="191" t="s">
        <v>167</v>
      </c>
      <c r="E198" s="192" t="s">
        <v>2286</v>
      </c>
      <c r="F198" s="193" t="s">
        <v>2287</v>
      </c>
      <c r="G198" s="194" t="s">
        <v>170</v>
      </c>
      <c r="H198" s="195">
        <v>168</v>
      </c>
      <c r="I198" s="196"/>
      <c r="J198" s="197">
        <f>ROUND(I198*H198,2)</f>
        <v>0</v>
      </c>
      <c r="K198" s="193" t="s">
        <v>1</v>
      </c>
      <c r="L198" s="39"/>
      <c r="M198" s="198" t="s">
        <v>1</v>
      </c>
      <c r="N198" s="199" t="s">
        <v>39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172</v>
      </c>
      <c r="AT198" s="202" t="s">
        <v>167</v>
      </c>
      <c r="AU198" s="202" t="s">
        <v>84</v>
      </c>
      <c r="AY198" s="17" t="s">
        <v>165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172</v>
      </c>
      <c r="BM198" s="202" t="s">
        <v>2288</v>
      </c>
    </row>
    <row r="199" spans="1:47" s="2" customFormat="1" ht="12">
      <c r="A199" s="34"/>
      <c r="B199" s="35"/>
      <c r="C199" s="36"/>
      <c r="D199" s="204" t="s">
        <v>174</v>
      </c>
      <c r="E199" s="36"/>
      <c r="F199" s="205" t="s">
        <v>2287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174</v>
      </c>
      <c r="AU199" s="17" t="s">
        <v>84</v>
      </c>
    </row>
    <row r="200" spans="1:65" s="2" customFormat="1" ht="16.5" customHeight="1">
      <c r="A200" s="34"/>
      <c r="B200" s="35"/>
      <c r="C200" s="191" t="s">
        <v>429</v>
      </c>
      <c r="D200" s="191" t="s">
        <v>167</v>
      </c>
      <c r="E200" s="192" t="s">
        <v>2289</v>
      </c>
      <c r="F200" s="193" t="s">
        <v>2290</v>
      </c>
      <c r="G200" s="194" t="s">
        <v>170</v>
      </c>
      <c r="H200" s="195">
        <v>168</v>
      </c>
      <c r="I200" s="196"/>
      <c r="J200" s="197">
        <f>ROUND(I200*H200,2)</f>
        <v>0</v>
      </c>
      <c r="K200" s="193" t="s">
        <v>1</v>
      </c>
      <c r="L200" s="39"/>
      <c r="M200" s="198" t="s">
        <v>1</v>
      </c>
      <c r="N200" s="199" t="s">
        <v>39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172</v>
      </c>
      <c r="AT200" s="202" t="s">
        <v>167</v>
      </c>
      <c r="AU200" s="202" t="s">
        <v>84</v>
      </c>
      <c r="AY200" s="17" t="s">
        <v>165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82</v>
      </c>
      <c r="BK200" s="203">
        <f>ROUND(I200*H200,2)</f>
        <v>0</v>
      </c>
      <c r="BL200" s="17" t="s">
        <v>172</v>
      </c>
      <c r="BM200" s="202" t="s">
        <v>2291</v>
      </c>
    </row>
    <row r="201" spans="1:47" s="2" customFormat="1" ht="12">
      <c r="A201" s="34"/>
      <c r="B201" s="35"/>
      <c r="C201" s="36"/>
      <c r="D201" s="204" t="s">
        <v>174</v>
      </c>
      <c r="E201" s="36"/>
      <c r="F201" s="205" t="s">
        <v>2290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174</v>
      </c>
      <c r="AU201" s="17" t="s">
        <v>84</v>
      </c>
    </row>
    <row r="202" spans="1:65" s="2" customFormat="1" ht="16.5" customHeight="1">
      <c r="A202" s="34"/>
      <c r="B202" s="35"/>
      <c r="C202" s="230" t="s">
        <v>435</v>
      </c>
      <c r="D202" s="230" t="s">
        <v>290</v>
      </c>
      <c r="E202" s="231" t="s">
        <v>2292</v>
      </c>
      <c r="F202" s="232" t="s">
        <v>2293</v>
      </c>
      <c r="G202" s="233" t="s">
        <v>2294</v>
      </c>
      <c r="H202" s="234">
        <v>0.1</v>
      </c>
      <c r="I202" s="235"/>
      <c r="J202" s="236">
        <f>ROUND(I202*H202,2)</f>
        <v>0</v>
      </c>
      <c r="K202" s="232" t="s">
        <v>1</v>
      </c>
      <c r="L202" s="237"/>
      <c r="M202" s="238" t="s">
        <v>1</v>
      </c>
      <c r="N202" s="239" t="s">
        <v>39</v>
      </c>
      <c r="O202" s="71"/>
      <c r="P202" s="200">
        <f>O202*H202</f>
        <v>0</v>
      </c>
      <c r="Q202" s="200">
        <v>0</v>
      </c>
      <c r="R202" s="200">
        <f>Q202*H202</f>
        <v>0</v>
      </c>
      <c r="S202" s="200">
        <v>0</v>
      </c>
      <c r="T202" s="201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202" t="s">
        <v>213</v>
      </c>
      <c r="AT202" s="202" t="s">
        <v>290</v>
      </c>
      <c r="AU202" s="202" t="s">
        <v>84</v>
      </c>
      <c r="AY202" s="17" t="s">
        <v>165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17" t="s">
        <v>82</v>
      </c>
      <c r="BK202" s="203">
        <f>ROUND(I202*H202,2)</f>
        <v>0</v>
      </c>
      <c r="BL202" s="17" t="s">
        <v>172</v>
      </c>
      <c r="BM202" s="202" t="s">
        <v>2295</v>
      </c>
    </row>
    <row r="203" spans="1:47" s="2" customFormat="1" ht="12">
      <c r="A203" s="34"/>
      <c r="B203" s="35"/>
      <c r="C203" s="36"/>
      <c r="D203" s="204" t="s">
        <v>174</v>
      </c>
      <c r="E203" s="36"/>
      <c r="F203" s="205" t="s">
        <v>2293</v>
      </c>
      <c r="G203" s="36"/>
      <c r="H203" s="36"/>
      <c r="I203" s="206"/>
      <c r="J203" s="36"/>
      <c r="K203" s="36"/>
      <c r="L203" s="39"/>
      <c r="M203" s="207"/>
      <c r="N203" s="208"/>
      <c r="O203" s="71"/>
      <c r="P203" s="71"/>
      <c r="Q203" s="71"/>
      <c r="R203" s="71"/>
      <c r="S203" s="71"/>
      <c r="T203" s="72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174</v>
      </c>
      <c r="AU203" s="17" t="s">
        <v>84</v>
      </c>
    </row>
    <row r="204" spans="1:65" s="2" customFormat="1" ht="16.5" customHeight="1">
      <c r="A204" s="34"/>
      <c r="B204" s="35"/>
      <c r="C204" s="191" t="s">
        <v>441</v>
      </c>
      <c r="D204" s="191" t="s">
        <v>167</v>
      </c>
      <c r="E204" s="192" t="s">
        <v>2296</v>
      </c>
      <c r="F204" s="193" t="s">
        <v>2297</v>
      </c>
      <c r="G204" s="194" t="s">
        <v>170</v>
      </c>
      <c r="H204" s="195">
        <v>168</v>
      </c>
      <c r="I204" s="196"/>
      <c r="J204" s="197">
        <f>ROUND(I204*H204,2)</f>
        <v>0</v>
      </c>
      <c r="K204" s="193" t="s">
        <v>1</v>
      </c>
      <c r="L204" s="39"/>
      <c r="M204" s="198" t="s">
        <v>1</v>
      </c>
      <c r="N204" s="199" t="s">
        <v>39</v>
      </c>
      <c r="O204" s="71"/>
      <c r="P204" s="200">
        <f>O204*H204</f>
        <v>0</v>
      </c>
      <c r="Q204" s="200">
        <v>0</v>
      </c>
      <c r="R204" s="200">
        <f>Q204*H204</f>
        <v>0</v>
      </c>
      <c r="S204" s="200">
        <v>0</v>
      </c>
      <c r="T204" s="201">
        <f>S204*H204</f>
        <v>0</v>
      </c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202" t="s">
        <v>172</v>
      </c>
      <c r="AT204" s="202" t="s">
        <v>167</v>
      </c>
      <c r="AU204" s="202" t="s">
        <v>84</v>
      </c>
      <c r="AY204" s="17" t="s">
        <v>165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17" t="s">
        <v>82</v>
      </c>
      <c r="BK204" s="203">
        <f>ROUND(I204*H204,2)</f>
        <v>0</v>
      </c>
      <c r="BL204" s="17" t="s">
        <v>172</v>
      </c>
      <c r="BM204" s="202" t="s">
        <v>2298</v>
      </c>
    </row>
    <row r="205" spans="1:47" s="2" customFormat="1" ht="12">
      <c r="A205" s="34"/>
      <c r="B205" s="35"/>
      <c r="C205" s="36"/>
      <c r="D205" s="204" t="s">
        <v>174</v>
      </c>
      <c r="E205" s="36"/>
      <c r="F205" s="205" t="s">
        <v>2297</v>
      </c>
      <c r="G205" s="36"/>
      <c r="H205" s="36"/>
      <c r="I205" s="206"/>
      <c r="J205" s="36"/>
      <c r="K205" s="36"/>
      <c r="L205" s="39"/>
      <c r="M205" s="207"/>
      <c r="N205" s="208"/>
      <c r="O205" s="71"/>
      <c r="P205" s="71"/>
      <c r="Q205" s="71"/>
      <c r="R205" s="71"/>
      <c r="S205" s="71"/>
      <c r="T205" s="72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174</v>
      </c>
      <c r="AU205" s="17" t="s">
        <v>84</v>
      </c>
    </row>
    <row r="206" spans="1:65" s="2" customFormat="1" ht="21.75" customHeight="1">
      <c r="A206" s="34"/>
      <c r="B206" s="35"/>
      <c r="C206" s="191" t="s">
        <v>393</v>
      </c>
      <c r="D206" s="191" t="s">
        <v>167</v>
      </c>
      <c r="E206" s="192" t="s">
        <v>2299</v>
      </c>
      <c r="F206" s="193" t="s">
        <v>2300</v>
      </c>
      <c r="G206" s="194" t="s">
        <v>170</v>
      </c>
      <c r="H206" s="195">
        <v>39</v>
      </c>
      <c r="I206" s="196"/>
      <c r="J206" s="197">
        <f>ROUND(I206*H206,2)</f>
        <v>0</v>
      </c>
      <c r="K206" s="193" t="s">
        <v>1</v>
      </c>
      <c r="L206" s="39"/>
      <c r="M206" s="198" t="s">
        <v>1</v>
      </c>
      <c r="N206" s="199" t="s">
        <v>39</v>
      </c>
      <c r="O206" s="7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172</v>
      </c>
      <c r="AT206" s="202" t="s">
        <v>167</v>
      </c>
      <c r="AU206" s="202" t="s">
        <v>84</v>
      </c>
      <c r="AY206" s="17" t="s">
        <v>165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172</v>
      </c>
      <c r="BM206" s="202" t="s">
        <v>2301</v>
      </c>
    </row>
    <row r="207" spans="1:47" s="2" customFormat="1" ht="12">
      <c r="A207" s="34"/>
      <c r="B207" s="35"/>
      <c r="C207" s="36"/>
      <c r="D207" s="204" t="s">
        <v>174</v>
      </c>
      <c r="E207" s="36"/>
      <c r="F207" s="205" t="s">
        <v>2300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174</v>
      </c>
      <c r="AU207" s="17" t="s">
        <v>84</v>
      </c>
    </row>
    <row r="208" spans="1:65" s="2" customFormat="1" ht="16.5" customHeight="1">
      <c r="A208" s="34"/>
      <c r="B208" s="35"/>
      <c r="C208" s="191" t="s">
        <v>354</v>
      </c>
      <c r="D208" s="191" t="s">
        <v>167</v>
      </c>
      <c r="E208" s="192" t="s">
        <v>2302</v>
      </c>
      <c r="F208" s="193" t="s">
        <v>2303</v>
      </c>
      <c r="G208" s="194" t="s">
        <v>564</v>
      </c>
      <c r="H208" s="195">
        <v>380</v>
      </c>
      <c r="I208" s="196"/>
      <c r="J208" s="197">
        <f>ROUND(I208*H208,2)</f>
        <v>0</v>
      </c>
      <c r="K208" s="193" t="s">
        <v>1</v>
      </c>
      <c r="L208" s="39"/>
      <c r="M208" s="198" t="s">
        <v>1</v>
      </c>
      <c r="N208" s="199" t="s">
        <v>39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172</v>
      </c>
      <c r="AT208" s="202" t="s">
        <v>167</v>
      </c>
      <c r="AU208" s="202" t="s">
        <v>84</v>
      </c>
      <c r="AY208" s="17" t="s">
        <v>165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82</v>
      </c>
      <c r="BK208" s="203">
        <f>ROUND(I208*H208,2)</f>
        <v>0</v>
      </c>
      <c r="BL208" s="17" t="s">
        <v>172</v>
      </c>
      <c r="BM208" s="202" t="s">
        <v>2304</v>
      </c>
    </row>
    <row r="209" spans="1:47" s="2" customFormat="1" ht="12">
      <c r="A209" s="34"/>
      <c r="B209" s="35"/>
      <c r="C209" s="36"/>
      <c r="D209" s="204" t="s">
        <v>174</v>
      </c>
      <c r="E209" s="36"/>
      <c r="F209" s="205" t="s">
        <v>2303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174</v>
      </c>
      <c r="AU209" s="17" t="s">
        <v>84</v>
      </c>
    </row>
    <row r="210" spans="1:65" s="2" customFormat="1" ht="16.5" customHeight="1">
      <c r="A210" s="34"/>
      <c r="B210" s="35"/>
      <c r="C210" s="191" t="s">
        <v>454</v>
      </c>
      <c r="D210" s="191" t="s">
        <v>167</v>
      </c>
      <c r="E210" s="192" t="s">
        <v>2305</v>
      </c>
      <c r="F210" s="193" t="s">
        <v>2306</v>
      </c>
      <c r="G210" s="194" t="s">
        <v>564</v>
      </c>
      <c r="H210" s="195">
        <v>915</v>
      </c>
      <c r="I210" s="196"/>
      <c r="J210" s="197">
        <f>ROUND(I210*H210,2)</f>
        <v>0</v>
      </c>
      <c r="K210" s="193" t="s">
        <v>1</v>
      </c>
      <c r="L210" s="39"/>
      <c r="M210" s="198" t="s">
        <v>1</v>
      </c>
      <c r="N210" s="199" t="s">
        <v>39</v>
      </c>
      <c r="O210" s="71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172</v>
      </c>
      <c r="AT210" s="202" t="s">
        <v>167</v>
      </c>
      <c r="AU210" s="202" t="s">
        <v>84</v>
      </c>
      <c r="AY210" s="17" t="s">
        <v>165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82</v>
      </c>
      <c r="BK210" s="203">
        <f>ROUND(I210*H210,2)</f>
        <v>0</v>
      </c>
      <c r="BL210" s="17" t="s">
        <v>172</v>
      </c>
      <c r="BM210" s="202" t="s">
        <v>2307</v>
      </c>
    </row>
    <row r="211" spans="1:47" s="2" customFormat="1" ht="12">
      <c r="A211" s="34"/>
      <c r="B211" s="35"/>
      <c r="C211" s="36"/>
      <c r="D211" s="204" t="s">
        <v>174</v>
      </c>
      <c r="E211" s="36"/>
      <c r="F211" s="205" t="s">
        <v>2306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174</v>
      </c>
      <c r="AU211" s="17" t="s">
        <v>84</v>
      </c>
    </row>
    <row r="212" spans="1:65" s="2" customFormat="1" ht="16.5" customHeight="1">
      <c r="A212" s="34"/>
      <c r="B212" s="35"/>
      <c r="C212" s="230" t="s">
        <v>459</v>
      </c>
      <c r="D212" s="230" t="s">
        <v>290</v>
      </c>
      <c r="E212" s="231" t="s">
        <v>2308</v>
      </c>
      <c r="F212" s="232" t="s">
        <v>2309</v>
      </c>
      <c r="G212" s="233" t="s">
        <v>1783</v>
      </c>
      <c r="H212" s="234">
        <v>380</v>
      </c>
      <c r="I212" s="235"/>
      <c r="J212" s="236">
        <f>ROUND(I212*H212,2)</f>
        <v>0</v>
      </c>
      <c r="K212" s="232" t="s">
        <v>1</v>
      </c>
      <c r="L212" s="237"/>
      <c r="M212" s="238" t="s">
        <v>1</v>
      </c>
      <c r="N212" s="239" t="s">
        <v>39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290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2310</v>
      </c>
    </row>
    <row r="213" spans="1:47" s="2" customFormat="1" ht="12">
      <c r="A213" s="34"/>
      <c r="B213" s="35"/>
      <c r="C213" s="36"/>
      <c r="D213" s="204" t="s">
        <v>174</v>
      </c>
      <c r="E213" s="36"/>
      <c r="F213" s="205" t="s">
        <v>2309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1:65" s="2" customFormat="1" ht="16.5" customHeight="1">
      <c r="A214" s="34"/>
      <c r="B214" s="35"/>
      <c r="C214" s="230" t="s">
        <v>463</v>
      </c>
      <c r="D214" s="230" t="s">
        <v>290</v>
      </c>
      <c r="E214" s="231" t="s">
        <v>2311</v>
      </c>
      <c r="F214" s="232" t="s">
        <v>2312</v>
      </c>
      <c r="G214" s="233" t="s">
        <v>1783</v>
      </c>
      <c r="H214" s="234">
        <v>915</v>
      </c>
      <c r="I214" s="235"/>
      <c r="J214" s="236">
        <f>ROUND(I214*H214,2)</f>
        <v>0</v>
      </c>
      <c r="K214" s="232" t="s">
        <v>1</v>
      </c>
      <c r="L214" s="237"/>
      <c r="M214" s="238" t="s">
        <v>1</v>
      </c>
      <c r="N214" s="239" t="s">
        <v>39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213</v>
      </c>
      <c r="AT214" s="202" t="s">
        <v>290</v>
      </c>
      <c r="AU214" s="202" t="s">
        <v>84</v>
      </c>
      <c r="AY214" s="17" t="s">
        <v>165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82</v>
      </c>
      <c r="BK214" s="203">
        <f>ROUND(I214*H214,2)</f>
        <v>0</v>
      </c>
      <c r="BL214" s="17" t="s">
        <v>172</v>
      </c>
      <c r="BM214" s="202" t="s">
        <v>2313</v>
      </c>
    </row>
    <row r="215" spans="1:47" s="2" customFormat="1" ht="12">
      <c r="A215" s="34"/>
      <c r="B215" s="35"/>
      <c r="C215" s="36"/>
      <c r="D215" s="204" t="s">
        <v>174</v>
      </c>
      <c r="E215" s="36"/>
      <c r="F215" s="205" t="s">
        <v>2312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174</v>
      </c>
      <c r="AU215" s="17" t="s">
        <v>84</v>
      </c>
    </row>
    <row r="216" spans="1:65" s="2" customFormat="1" ht="16.5" customHeight="1">
      <c r="A216" s="34"/>
      <c r="B216" s="35"/>
      <c r="C216" s="191" t="s">
        <v>468</v>
      </c>
      <c r="D216" s="191" t="s">
        <v>167</v>
      </c>
      <c r="E216" s="192" t="s">
        <v>2314</v>
      </c>
      <c r="F216" s="193" t="s">
        <v>2315</v>
      </c>
      <c r="G216" s="194" t="s">
        <v>170</v>
      </c>
      <c r="H216" s="195">
        <v>33</v>
      </c>
      <c r="I216" s="196"/>
      <c r="J216" s="197">
        <f>ROUND(I216*H216,2)</f>
        <v>0</v>
      </c>
      <c r="K216" s="193" t="s">
        <v>1</v>
      </c>
      <c r="L216" s="39"/>
      <c r="M216" s="198" t="s">
        <v>1</v>
      </c>
      <c r="N216" s="199" t="s">
        <v>39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172</v>
      </c>
      <c r="AT216" s="202" t="s">
        <v>167</v>
      </c>
      <c r="AU216" s="202" t="s">
        <v>84</v>
      </c>
      <c r="AY216" s="17" t="s">
        <v>165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172</v>
      </c>
      <c r="BM216" s="202" t="s">
        <v>2316</v>
      </c>
    </row>
    <row r="217" spans="1:47" s="2" customFormat="1" ht="12">
      <c r="A217" s="34"/>
      <c r="B217" s="35"/>
      <c r="C217" s="36"/>
      <c r="D217" s="204" t="s">
        <v>174</v>
      </c>
      <c r="E217" s="36"/>
      <c r="F217" s="205" t="s">
        <v>2315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174</v>
      </c>
      <c r="AU217" s="17" t="s">
        <v>84</v>
      </c>
    </row>
    <row r="218" spans="1:65" s="2" customFormat="1" ht="21.75" customHeight="1">
      <c r="A218" s="34"/>
      <c r="B218" s="35"/>
      <c r="C218" s="191" t="s">
        <v>474</v>
      </c>
      <c r="D218" s="191" t="s">
        <v>167</v>
      </c>
      <c r="E218" s="192" t="s">
        <v>2317</v>
      </c>
      <c r="F218" s="193" t="s">
        <v>2318</v>
      </c>
      <c r="G218" s="194" t="s">
        <v>221</v>
      </c>
      <c r="H218" s="195">
        <v>80</v>
      </c>
      <c r="I218" s="196"/>
      <c r="J218" s="197">
        <f>ROUND(I218*H218,2)</f>
        <v>0</v>
      </c>
      <c r="K218" s="193" t="s">
        <v>1</v>
      </c>
      <c r="L218" s="39"/>
      <c r="M218" s="198" t="s">
        <v>1</v>
      </c>
      <c r="N218" s="199" t="s">
        <v>39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172</v>
      </c>
      <c r="AT218" s="202" t="s">
        <v>167</v>
      </c>
      <c r="AU218" s="202" t="s">
        <v>84</v>
      </c>
      <c r="AY218" s="17" t="s">
        <v>165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172</v>
      </c>
      <c r="BM218" s="202" t="s">
        <v>2319</v>
      </c>
    </row>
    <row r="219" spans="1:47" s="2" customFormat="1" ht="12">
      <c r="A219" s="34"/>
      <c r="B219" s="35"/>
      <c r="C219" s="36"/>
      <c r="D219" s="204" t="s">
        <v>174</v>
      </c>
      <c r="E219" s="36"/>
      <c r="F219" s="205" t="s">
        <v>2318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174</v>
      </c>
      <c r="AU219" s="17" t="s">
        <v>84</v>
      </c>
    </row>
    <row r="220" spans="1:65" s="2" customFormat="1" ht="16.5" customHeight="1">
      <c r="A220" s="34"/>
      <c r="B220" s="35"/>
      <c r="C220" s="191" t="s">
        <v>481</v>
      </c>
      <c r="D220" s="191" t="s">
        <v>167</v>
      </c>
      <c r="E220" s="192" t="s">
        <v>2320</v>
      </c>
      <c r="F220" s="193" t="s">
        <v>2321</v>
      </c>
      <c r="G220" s="194" t="s">
        <v>564</v>
      </c>
      <c r="H220" s="195">
        <v>128</v>
      </c>
      <c r="I220" s="196"/>
      <c r="J220" s="197">
        <f>ROUND(I220*H220,2)</f>
        <v>0</v>
      </c>
      <c r="K220" s="193" t="s">
        <v>1</v>
      </c>
      <c r="L220" s="39"/>
      <c r="M220" s="198" t="s">
        <v>1</v>
      </c>
      <c r="N220" s="199" t="s">
        <v>39</v>
      </c>
      <c r="O220" s="71"/>
      <c r="P220" s="200">
        <f>O220*H220</f>
        <v>0</v>
      </c>
      <c r="Q220" s="200">
        <v>0</v>
      </c>
      <c r="R220" s="200">
        <f>Q220*H220</f>
        <v>0</v>
      </c>
      <c r="S220" s="200">
        <v>0</v>
      </c>
      <c r="T220" s="201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202" t="s">
        <v>172</v>
      </c>
      <c r="AT220" s="202" t="s">
        <v>167</v>
      </c>
      <c r="AU220" s="202" t="s">
        <v>84</v>
      </c>
      <c r="AY220" s="17" t="s">
        <v>165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17" t="s">
        <v>82</v>
      </c>
      <c r="BK220" s="203">
        <f>ROUND(I220*H220,2)</f>
        <v>0</v>
      </c>
      <c r="BL220" s="17" t="s">
        <v>172</v>
      </c>
      <c r="BM220" s="202" t="s">
        <v>2322</v>
      </c>
    </row>
    <row r="221" spans="1:47" s="2" customFormat="1" ht="12">
      <c r="A221" s="34"/>
      <c r="B221" s="35"/>
      <c r="C221" s="36"/>
      <c r="D221" s="204" t="s">
        <v>174</v>
      </c>
      <c r="E221" s="36"/>
      <c r="F221" s="205" t="s">
        <v>2321</v>
      </c>
      <c r="G221" s="36"/>
      <c r="H221" s="36"/>
      <c r="I221" s="206"/>
      <c r="J221" s="36"/>
      <c r="K221" s="36"/>
      <c r="L221" s="39"/>
      <c r="M221" s="207"/>
      <c r="N221" s="208"/>
      <c r="O221" s="71"/>
      <c r="P221" s="71"/>
      <c r="Q221" s="71"/>
      <c r="R221" s="71"/>
      <c r="S221" s="71"/>
      <c r="T221" s="72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174</v>
      </c>
      <c r="AU221" s="17" t="s">
        <v>84</v>
      </c>
    </row>
    <row r="222" spans="1:65" s="2" customFormat="1" ht="16.5" customHeight="1">
      <c r="A222" s="34"/>
      <c r="B222" s="35"/>
      <c r="C222" s="230" t="s">
        <v>489</v>
      </c>
      <c r="D222" s="230" t="s">
        <v>290</v>
      </c>
      <c r="E222" s="231" t="s">
        <v>2323</v>
      </c>
      <c r="F222" s="232" t="s">
        <v>2324</v>
      </c>
      <c r="G222" s="233" t="s">
        <v>1783</v>
      </c>
      <c r="H222" s="234">
        <v>55</v>
      </c>
      <c r="I222" s="235"/>
      <c r="J222" s="236">
        <f>ROUND(I222*H222,2)</f>
        <v>0</v>
      </c>
      <c r="K222" s="232" t="s">
        <v>1</v>
      </c>
      <c r="L222" s="237"/>
      <c r="M222" s="238" t="s">
        <v>1</v>
      </c>
      <c r="N222" s="239" t="s">
        <v>39</v>
      </c>
      <c r="O222" s="71"/>
      <c r="P222" s="200">
        <f>O222*H222</f>
        <v>0</v>
      </c>
      <c r="Q222" s="200">
        <v>0</v>
      </c>
      <c r="R222" s="200">
        <f>Q222*H222</f>
        <v>0</v>
      </c>
      <c r="S222" s="200">
        <v>0</v>
      </c>
      <c r="T222" s="201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02" t="s">
        <v>213</v>
      </c>
      <c r="AT222" s="202" t="s">
        <v>290</v>
      </c>
      <c r="AU222" s="202" t="s">
        <v>84</v>
      </c>
      <c r="AY222" s="17" t="s">
        <v>165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17" t="s">
        <v>82</v>
      </c>
      <c r="BK222" s="203">
        <f>ROUND(I222*H222,2)</f>
        <v>0</v>
      </c>
      <c r="BL222" s="17" t="s">
        <v>172</v>
      </c>
      <c r="BM222" s="202" t="s">
        <v>2325</v>
      </c>
    </row>
    <row r="223" spans="1:47" s="2" customFormat="1" ht="12">
      <c r="A223" s="34"/>
      <c r="B223" s="35"/>
      <c r="C223" s="36"/>
      <c r="D223" s="204" t="s">
        <v>174</v>
      </c>
      <c r="E223" s="36"/>
      <c r="F223" s="205" t="s">
        <v>2324</v>
      </c>
      <c r="G223" s="36"/>
      <c r="H223" s="36"/>
      <c r="I223" s="206"/>
      <c r="J223" s="36"/>
      <c r="K223" s="36"/>
      <c r="L223" s="39"/>
      <c r="M223" s="207"/>
      <c r="N223" s="208"/>
      <c r="O223" s="71"/>
      <c r="P223" s="71"/>
      <c r="Q223" s="71"/>
      <c r="R223" s="71"/>
      <c r="S223" s="71"/>
      <c r="T223" s="72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174</v>
      </c>
      <c r="AU223" s="17" t="s">
        <v>84</v>
      </c>
    </row>
    <row r="224" spans="1:65" s="2" customFormat="1" ht="16.5" customHeight="1">
      <c r="A224" s="34"/>
      <c r="B224" s="35"/>
      <c r="C224" s="230" t="s">
        <v>494</v>
      </c>
      <c r="D224" s="230" t="s">
        <v>290</v>
      </c>
      <c r="E224" s="231" t="s">
        <v>2326</v>
      </c>
      <c r="F224" s="232" t="s">
        <v>2327</v>
      </c>
      <c r="G224" s="233" t="s">
        <v>1783</v>
      </c>
      <c r="H224" s="234">
        <v>45</v>
      </c>
      <c r="I224" s="235"/>
      <c r="J224" s="236">
        <f>ROUND(I224*H224,2)</f>
        <v>0</v>
      </c>
      <c r="K224" s="232" t="s">
        <v>1</v>
      </c>
      <c r="L224" s="237"/>
      <c r="M224" s="238" t="s">
        <v>1</v>
      </c>
      <c r="N224" s="239" t="s">
        <v>39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213</v>
      </c>
      <c r="AT224" s="202" t="s">
        <v>290</v>
      </c>
      <c r="AU224" s="202" t="s">
        <v>84</v>
      </c>
      <c r="AY224" s="17" t="s">
        <v>165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172</v>
      </c>
      <c r="BM224" s="202" t="s">
        <v>2328</v>
      </c>
    </row>
    <row r="225" spans="1:47" s="2" customFormat="1" ht="12">
      <c r="A225" s="34"/>
      <c r="B225" s="35"/>
      <c r="C225" s="36"/>
      <c r="D225" s="204" t="s">
        <v>174</v>
      </c>
      <c r="E225" s="36"/>
      <c r="F225" s="205" t="s">
        <v>2327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174</v>
      </c>
      <c r="AU225" s="17" t="s">
        <v>84</v>
      </c>
    </row>
    <row r="226" spans="1:65" s="2" customFormat="1" ht="16.5" customHeight="1">
      <c r="A226" s="34"/>
      <c r="B226" s="35"/>
      <c r="C226" s="230" t="s">
        <v>500</v>
      </c>
      <c r="D226" s="230" t="s">
        <v>290</v>
      </c>
      <c r="E226" s="231" t="s">
        <v>2329</v>
      </c>
      <c r="F226" s="232" t="s">
        <v>2330</v>
      </c>
      <c r="G226" s="233" t="s">
        <v>1783</v>
      </c>
      <c r="H226" s="234">
        <v>14</v>
      </c>
      <c r="I226" s="235"/>
      <c r="J226" s="236">
        <f>ROUND(I226*H226,2)</f>
        <v>0</v>
      </c>
      <c r="K226" s="232" t="s">
        <v>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</v>
      </c>
      <c r="R226" s="200">
        <f>Q226*H226</f>
        <v>0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2331</v>
      </c>
    </row>
    <row r="227" spans="1:47" s="2" customFormat="1" ht="12">
      <c r="A227" s="34"/>
      <c r="B227" s="35"/>
      <c r="C227" s="36"/>
      <c r="D227" s="204" t="s">
        <v>174</v>
      </c>
      <c r="E227" s="36"/>
      <c r="F227" s="205" t="s">
        <v>2330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1:65" s="2" customFormat="1" ht="16.5" customHeight="1">
      <c r="A228" s="34"/>
      <c r="B228" s="35"/>
      <c r="C228" s="230" t="s">
        <v>358</v>
      </c>
      <c r="D228" s="230" t="s">
        <v>290</v>
      </c>
      <c r="E228" s="231" t="s">
        <v>2332</v>
      </c>
      <c r="F228" s="232" t="s">
        <v>2333</v>
      </c>
      <c r="G228" s="233" t="s">
        <v>1783</v>
      </c>
      <c r="H228" s="234">
        <v>14</v>
      </c>
      <c r="I228" s="235"/>
      <c r="J228" s="236">
        <f>ROUND(I228*H228,2)</f>
        <v>0</v>
      </c>
      <c r="K228" s="232" t="s">
        <v>1</v>
      </c>
      <c r="L228" s="237"/>
      <c r="M228" s="238" t="s">
        <v>1</v>
      </c>
      <c r="N228" s="239" t="s">
        <v>39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290</v>
      </c>
      <c r="AU228" s="202" t="s">
        <v>84</v>
      </c>
      <c r="AY228" s="17" t="s">
        <v>165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172</v>
      </c>
      <c r="BM228" s="202" t="s">
        <v>2334</v>
      </c>
    </row>
    <row r="229" spans="1:47" s="2" customFormat="1" ht="12">
      <c r="A229" s="34"/>
      <c r="B229" s="35"/>
      <c r="C229" s="36"/>
      <c r="D229" s="204" t="s">
        <v>174</v>
      </c>
      <c r="E229" s="36"/>
      <c r="F229" s="205" t="s">
        <v>2333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174</v>
      </c>
      <c r="AU229" s="17" t="s">
        <v>84</v>
      </c>
    </row>
    <row r="230" spans="1:65" s="2" customFormat="1" ht="16.5" customHeight="1">
      <c r="A230" s="34"/>
      <c r="B230" s="35"/>
      <c r="C230" s="191" t="s">
        <v>512</v>
      </c>
      <c r="D230" s="191" t="s">
        <v>167</v>
      </c>
      <c r="E230" s="192" t="s">
        <v>2335</v>
      </c>
      <c r="F230" s="193" t="s">
        <v>2336</v>
      </c>
      <c r="G230" s="194" t="s">
        <v>564</v>
      </c>
      <c r="H230" s="195">
        <v>102</v>
      </c>
      <c r="I230" s="196"/>
      <c r="J230" s="197">
        <f>ROUND(I230*H230,2)</f>
        <v>0</v>
      </c>
      <c r="K230" s="193" t="s">
        <v>1</v>
      </c>
      <c r="L230" s="39"/>
      <c r="M230" s="198" t="s">
        <v>1</v>
      </c>
      <c r="N230" s="199" t="s">
        <v>39</v>
      </c>
      <c r="O230" s="71"/>
      <c r="P230" s="200">
        <f>O230*H230</f>
        <v>0</v>
      </c>
      <c r="Q230" s="200">
        <v>0</v>
      </c>
      <c r="R230" s="200">
        <f>Q230*H230</f>
        <v>0</v>
      </c>
      <c r="S230" s="200">
        <v>0</v>
      </c>
      <c r="T230" s="201">
        <f>S230*H230</f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02" t="s">
        <v>172</v>
      </c>
      <c r="AT230" s="202" t="s">
        <v>167</v>
      </c>
      <c r="AU230" s="202" t="s">
        <v>84</v>
      </c>
      <c r="AY230" s="17" t="s">
        <v>165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17" t="s">
        <v>82</v>
      </c>
      <c r="BK230" s="203">
        <f>ROUND(I230*H230,2)</f>
        <v>0</v>
      </c>
      <c r="BL230" s="17" t="s">
        <v>172</v>
      </c>
      <c r="BM230" s="202" t="s">
        <v>2337</v>
      </c>
    </row>
    <row r="231" spans="1:47" s="2" customFormat="1" ht="12">
      <c r="A231" s="34"/>
      <c r="B231" s="35"/>
      <c r="C231" s="36"/>
      <c r="D231" s="204" t="s">
        <v>174</v>
      </c>
      <c r="E231" s="36"/>
      <c r="F231" s="205" t="s">
        <v>2336</v>
      </c>
      <c r="G231" s="36"/>
      <c r="H231" s="36"/>
      <c r="I231" s="206"/>
      <c r="J231" s="36"/>
      <c r="K231" s="36"/>
      <c r="L231" s="39"/>
      <c r="M231" s="207"/>
      <c r="N231" s="208"/>
      <c r="O231" s="71"/>
      <c r="P231" s="71"/>
      <c r="Q231" s="71"/>
      <c r="R231" s="71"/>
      <c r="S231" s="71"/>
      <c r="T231" s="72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174</v>
      </c>
      <c r="AU231" s="17" t="s">
        <v>84</v>
      </c>
    </row>
    <row r="232" spans="1:65" s="2" customFormat="1" ht="16.5" customHeight="1">
      <c r="A232" s="34"/>
      <c r="B232" s="35"/>
      <c r="C232" s="230" t="s">
        <v>517</v>
      </c>
      <c r="D232" s="230" t="s">
        <v>290</v>
      </c>
      <c r="E232" s="231" t="s">
        <v>2338</v>
      </c>
      <c r="F232" s="232" t="s">
        <v>2339</v>
      </c>
      <c r="G232" s="233" t="s">
        <v>1783</v>
      </c>
      <c r="H232" s="234">
        <v>102</v>
      </c>
      <c r="I232" s="235"/>
      <c r="J232" s="236">
        <f>ROUND(I232*H232,2)</f>
        <v>0</v>
      </c>
      <c r="K232" s="232" t="s">
        <v>1</v>
      </c>
      <c r="L232" s="237"/>
      <c r="M232" s="238" t="s">
        <v>1</v>
      </c>
      <c r="N232" s="239" t="s">
        <v>39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213</v>
      </c>
      <c r="AT232" s="202" t="s">
        <v>290</v>
      </c>
      <c r="AU232" s="202" t="s">
        <v>84</v>
      </c>
      <c r="AY232" s="17" t="s">
        <v>165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82</v>
      </c>
      <c r="BK232" s="203">
        <f>ROUND(I232*H232,2)</f>
        <v>0</v>
      </c>
      <c r="BL232" s="17" t="s">
        <v>172</v>
      </c>
      <c r="BM232" s="202" t="s">
        <v>2340</v>
      </c>
    </row>
    <row r="233" spans="1:47" s="2" customFormat="1" ht="12">
      <c r="A233" s="34"/>
      <c r="B233" s="35"/>
      <c r="C233" s="36"/>
      <c r="D233" s="204" t="s">
        <v>174</v>
      </c>
      <c r="E233" s="36"/>
      <c r="F233" s="205" t="s">
        <v>2339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174</v>
      </c>
      <c r="AU233" s="17" t="s">
        <v>84</v>
      </c>
    </row>
    <row r="234" spans="1:65" s="2" customFormat="1" ht="24.2" customHeight="1">
      <c r="A234" s="34"/>
      <c r="B234" s="35"/>
      <c r="C234" s="191" t="s">
        <v>523</v>
      </c>
      <c r="D234" s="191" t="s">
        <v>167</v>
      </c>
      <c r="E234" s="192" t="s">
        <v>2341</v>
      </c>
      <c r="F234" s="193" t="s">
        <v>2342</v>
      </c>
      <c r="G234" s="194" t="s">
        <v>221</v>
      </c>
      <c r="H234" s="195">
        <v>132</v>
      </c>
      <c r="I234" s="196"/>
      <c r="J234" s="197">
        <f>ROUND(I234*H234,2)</f>
        <v>0</v>
      </c>
      <c r="K234" s="193" t="s">
        <v>1</v>
      </c>
      <c r="L234" s="39"/>
      <c r="M234" s="198" t="s">
        <v>1</v>
      </c>
      <c r="N234" s="199" t="s">
        <v>39</v>
      </c>
      <c r="O234" s="71"/>
      <c r="P234" s="200">
        <f>O234*H234</f>
        <v>0</v>
      </c>
      <c r="Q234" s="200">
        <v>0</v>
      </c>
      <c r="R234" s="200">
        <f>Q234*H234</f>
        <v>0</v>
      </c>
      <c r="S234" s="200">
        <v>0</v>
      </c>
      <c r="T234" s="201">
        <f>S234*H234</f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02" t="s">
        <v>172</v>
      </c>
      <c r="AT234" s="202" t="s">
        <v>167</v>
      </c>
      <c r="AU234" s="202" t="s">
        <v>84</v>
      </c>
      <c r="AY234" s="17" t="s">
        <v>165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17" t="s">
        <v>82</v>
      </c>
      <c r="BK234" s="203">
        <f>ROUND(I234*H234,2)</f>
        <v>0</v>
      </c>
      <c r="BL234" s="17" t="s">
        <v>172</v>
      </c>
      <c r="BM234" s="202" t="s">
        <v>2343</v>
      </c>
    </row>
    <row r="235" spans="1:47" s="2" customFormat="1" ht="19.5">
      <c r="A235" s="34"/>
      <c r="B235" s="35"/>
      <c r="C235" s="36"/>
      <c r="D235" s="204" t="s">
        <v>174</v>
      </c>
      <c r="E235" s="36"/>
      <c r="F235" s="205" t="s">
        <v>2342</v>
      </c>
      <c r="G235" s="36"/>
      <c r="H235" s="36"/>
      <c r="I235" s="206"/>
      <c r="J235" s="36"/>
      <c r="K235" s="36"/>
      <c r="L235" s="39"/>
      <c r="M235" s="207"/>
      <c r="N235" s="208"/>
      <c r="O235" s="71"/>
      <c r="P235" s="71"/>
      <c r="Q235" s="71"/>
      <c r="R235" s="71"/>
      <c r="S235" s="71"/>
      <c r="T235" s="72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174</v>
      </c>
      <c r="AU235" s="17" t="s">
        <v>84</v>
      </c>
    </row>
    <row r="236" spans="1:65" s="2" customFormat="1" ht="24.2" customHeight="1">
      <c r="A236" s="34"/>
      <c r="B236" s="35"/>
      <c r="C236" s="191" t="s">
        <v>530</v>
      </c>
      <c r="D236" s="191" t="s">
        <v>167</v>
      </c>
      <c r="E236" s="192" t="s">
        <v>1423</v>
      </c>
      <c r="F236" s="193" t="s">
        <v>2344</v>
      </c>
      <c r="G236" s="194" t="s">
        <v>221</v>
      </c>
      <c r="H236" s="195">
        <v>361</v>
      </c>
      <c r="I236" s="196"/>
      <c r="J236" s="197">
        <f>ROUND(I236*H236,2)</f>
        <v>0</v>
      </c>
      <c r="K236" s="193" t="s">
        <v>1</v>
      </c>
      <c r="L236" s="39"/>
      <c r="M236" s="198" t="s">
        <v>1</v>
      </c>
      <c r="N236" s="199" t="s">
        <v>39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172</v>
      </c>
      <c r="AT236" s="202" t="s">
        <v>167</v>
      </c>
      <c r="AU236" s="202" t="s">
        <v>84</v>
      </c>
      <c r="AY236" s="17" t="s">
        <v>165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172</v>
      </c>
      <c r="BM236" s="202" t="s">
        <v>2345</v>
      </c>
    </row>
    <row r="237" spans="1:47" s="2" customFormat="1" ht="12">
      <c r="A237" s="34"/>
      <c r="B237" s="35"/>
      <c r="C237" s="36"/>
      <c r="D237" s="204" t="s">
        <v>174</v>
      </c>
      <c r="E237" s="36"/>
      <c r="F237" s="205" t="s">
        <v>2344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174</v>
      </c>
      <c r="AU237" s="17" t="s">
        <v>84</v>
      </c>
    </row>
    <row r="238" spans="1:65" s="2" customFormat="1" ht="16.5" customHeight="1">
      <c r="A238" s="34"/>
      <c r="B238" s="35"/>
      <c r="C238" s="230" t="s">
        <v>536</v>
      </c>
      <c r="D238" s="230" t="s">
        <v>290</v>
      </c>
      <c r="E238" s="231" t="s">
        <v>2346</v>
      </c>
      <c r="F238" s="232" t="s">
        <v>2347</v>
      </c>
      <c r="G238" s="233" t="s">
        <v>221</v>
      </c>
      <c r="H238" s="234">
        <v>361</v>
      </c>
      <c r="I238" s="235"/>
      <c r="J238" s="236">
        <f>ROUND(I238*H238,2)</f>
        <v>0</v>
      </c>
      <c r="K238" s="232" t="s">
        <v>1</v>
      </c>
      <c r="L238" s="237"/>
      <c r="M238" s="238" t="s">
        <v>1</v>
      </c>
      <c r="N238" s="239" t="s">
        <v>39</v>
      </c>
      <c r="O238" s="71"/>
      <c r="P238" s="200">
        <f>O238*H238</f>
        <v>0</v>
      </c>
      <c r="Q238" s="200">
        <v>0.0003</v>
      </c>
      <c r="R238" s="200">
        <f>Q238*H238</f>
        <v>0.1083</v>
      </c>
      <c r="S238" s="200">
        <v>0</v>
      </c>
      <c r="T238" s="201">
        <f>S238*H238</f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02" t="s">
        <v>213</v>
      </c>
      <c r="AT238" s="202" t="s">
        <v>290</v>
      </c>
      <c r="AU238" s="202" t="s">
        <v>84</v>
      </c>
      <c r="AY238" s="17" t="s">
        <v>165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17" t="s">
        <v>82</v>
      </c>
      <c r="BK238" s="203">
        <f>ROUND(I238*H238,2)</f>
        <v>0</v>
      </c>
      <c r="BL238" s="17" t="s">
        <v>172</v>
      </c>
      <c r="BM238" s="202" t="s">
        <v>2348</v>
      </c>
    </row>
    <row r="239" spans="1:47" s="2" customFormat="1" ht="12">
      <c r="A239" s="34"/>
      <c r="B239" s="35"/>
      <c r="C239" s="36"/>
      <c r="D239" s="204" t="s">
        <v>174</v>
      </c>
      <c r="E239" s="36"/>
      <c r="F239" s="205" t="s">
        <v>2347</v>
      </c>
      <c r="G239" s="36"/>
      <c r="H239" s="36"/>
      <c r="I239" s="206"/>
      <c r="J239" s="36"/>
      <c r="K239" s="36"/>
      <c r="L239" s="39"/>
      <c r="M239" s="207"/>
      <c r="N239" s="208"/>
      <c r="O239" s="71"/>
      <c r="P239" s="71"/>
      <c r="Q239" s="71"/>
      <c r="R239" s="71"/>
      <c r="S239" s="71"/>
      <c r="T239" s="72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T239" s="17" t="s">
        <v>174</v>
      </c>
      <c r="AU239" s="17" t="s">
        <v>84</v>
      </c>
    </row>
    <row r="240" spans="1:65" s="2" customFormat="1" ht="16.5" customHeight="1">
      <c r="A240" s="34"/>
      <c r="B240" s="35"/>
      <c r="C240" s="230" t="s">
        <v>542</v>
      </c>
      <c r="D240" s="230" t="s">
        <v>290</v>
      </c>
      <c r="E240" s="231" t="s">
        <v>2349</v>
      </c>
      <c r="F240" s="232" t="s">
        <v>2350</v>
      </c>
      <c r="G240" s="233" t="s">
        <v>564</v>
      </c>
      <c r="H240" s="234">
        <v>20</v>
      </c>
      <c r="I240" s="235"/>
      <c r="J240" s="236">
        <f>ROUND(I240*H240,2)</f>
        <v>0</v>
      </c>
      <c r="K240" s="232" t="s">
        <v>1</v>
      </c>
      <c r="L240" s="237"/>
      <c r="M240" s="238" t="s">
        <v>1</v>
      </c>
      <c r="N240" s="239" t="s">
        <v>39</v>
      </c>
      <c r="O240" s="71"/>
      <c r="P240" s="200">
        <f>O240*H240</f>
        <v>0</v>
      </c>
      <c r="Q240" s="200">
        <v>0.0015</v>
      </c>
      <c r="R240" s="200">
        <f>Q240*H240</f>
        <v>0.03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213</v>
      </c>
      <c r="AT240" s="202" t="s">
        <v>290</v>
      </c>
      <c r="AU240" s="202" t="s">
        <v>84</v>
      </c>
      <c r="AY240" s="17" t="s">
        <v>165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172</v>
      </c>
      <c r="BM240" s="202" t="s">
        <v>2351</v>
      </c>
    </row>
    <row r="241" spans="1:47" s="2" customFormat="1" ht="12">
      <c r="A241" s="34"/>
      <c r="B241" s="35"/>
      <c r="C241" s="36"/>
      <c r="D241" s="204" t="s">
        <v>174</v>
      </c>
      <c r="E241" s="36"/>
      <c r="F241" s="205" t="s">
        <v>2350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174</v>
      </c>
      <c r="AU241" s="17" t="s">
        <v>84</v>
      </c>
    </row>
    <row r="242" spans="1:65" s="2" customFormat="1" ht="16.5" customHeight="1">
      <c r="A242" s="34"/>
      <c r="B242" s="35"/>
      <c r="C242" s="191" t="s">
        <v>360</v>
      </c>
      <c r="D242" s="191" t="s">
        <v>167</v>
      </c>
      <c r="E242" s="192" t="s">
        <v>2352</v>
      </c>
      <c r="F242" s="193" t="s">
        <v>2353</v>
      </c>
      <c r="G242" s="194" t="s">
        <v>242</v>
      </c>
      <c r="H242" s="195">
        <v>412</v>
      </c>
      <c r="I242" s="196"/>
      <c r="J242" s="197">
        <f>ROUND(I242*H242,2)</f>
        <v>0</v>
      </c>
      <c r="K242" s="193" t="s">
        <v>1</v>
      </c>
      <c r="L242" s="39"/>
      <c r="M242" s="198" t="s">
        <v>1</v>
      </c>
      <c r="N242" s="199" t="s">
        <v>39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172</v>
      </c>
      <c r="AT242" s="202" t="s">
        <v>167</v>
      </c>
      <c r="AU242" s="202" t="s">
        <v>84</v>
      </c>
      <c r="AY242" s="17" t="s">
        <v>165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82</v>
      </c>
      <c r="BK242" s="203">
        <f>ROUND(I242*H242,2)</f>
        <v>0</v>
      </c>
      <c r="BL242" s="17" t="s">
        <v>172</v>
      </c>
      <c r="BM242" s="202" t="s">
        <v>2354</v>
      </c>
    </row>
    <row r="243" spans="1:47" s="2" customFormat="1" ht="12">
      <c r="A243" s="34"/>
      <c r="B243" s="35"/>
      <c r="C243" s="36"/>
      <c r="D243" s="204" t="s">
        <v>174</v>
      </c>
      <c r="E243" s="36"/>
      <c r="F243" s="205" t="s">
        <v>2353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174</v>
      </c>
      <c r="AU243" s="17" t="s">
        <v>84</v>
      </c>
    </row>
    <row r="244" spans="1:65" s="2" customFormat="1" ht="16.5" customHeight="1">
      <c r="A244" s="34"/>
      <c r="B244" s="35"/>
      <c r="C244" s="191" t="s">
        <v>553</v>
      </c>
      <c r="D244" s="191" t="s">
        <v>167</v>
      </c>
      <c r="E244" s="192" t="s">
        <v>2355</v>
      </c>
      <c r="F244" s="193" t="s">
        <v>2356</v>
      </c>
      <c r="G244" s="194" t="s">
        <v>242</v>
      </c>
      <c r="H244" s="195">
        <v>412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39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172</v>
      </c>
      <c r="AT244" s="202" t="s">
        <v>167</v>
      </c>
      <c r="AU244" s="202" t="s">
        <v>84</v>
      </c>
      <c r="AY244" s="17" t="s">
        <v>165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172</v>
      </c>
      <c r="BM244" s="202" t="s">
        <v>2357</v>
      </c>
    </row>
    <row r="245" spans="1:47" s="2" customFormat="1" ht="12">
      <c r="A245" s="34"/>
      <c r="B245" s="35"/>
      <c r="C245" s="36"/>
      <c r="D245" s="204" t="s">
        <v>174</v>
      </c>
      <c r="E245" s="36"/>
      <c r="F245" s="205" t="s">
        <v>2356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174</v>
      </c>
      <c r="AU245" s="17" t="s">
        <v>84</v>
      </c>
    </row>
    <row r="246" spans="1:65" s="2" customFormat="1" ht="16.5" customHeight="1">
      <c r="A246" s="34"/>
      <c r="B246" s="35"/>
      <c r="C246" s="191" t="s">
        <v>561</v>
      </c>
      <c r="D246" s="191" t="s">
        <v>167</v>
      </c>
      <c r="E246" s="192" t="s">
        <v>312</v>
      </c>
      <c r="F246" s="193" t="s">
        <v>313</v>
      </c>
      <c r="G246" s="194" t="s">
        <v>293</v>
      </c>
      <c r="H246" s="195">
        <v>490</v>
      </c>
      <c r="I246" s="196"/>
      <c r="J246" s="197">
        <f>ROUND(I246*H246,2)</f>
        <v>0</v>
      </c>
      <c r="K246" s="193" t="s">
        <v>1</v>
      </c>
      <c r="L246" s="39"/>
      <c r="M246" s="198" t="s">
        <v>1</v>
      </c>
      <c r="N246" s="199" t="s">
        <v>39</v>
      </c>
      <c r="O246" s="71"/>
      <c r="P246" s="200">
        <f>O246*H246</f>
        <v>0</v>
      </c>
      <c r="Q246" s="200">
        <v>0</v>
      </c>
      <c r="R246" s="200">
        <f>Q246*H246</f>
        <v>0</v>
      </c>
      <c r="S246" s="200">
        <v>0</v>
      </c>
      <c r="T246" s="201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02" t="s">
        <v>172</v>
      </c>
      <c r="AT246" s="202" t="s">
        <v>167</v>
      </c>
      <c r="AU246" s="202" t="s">
        <v>84</v>
      </c>
      <c r="AY246" s="17" t="s">
        <v>165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17" t="s">
        <v>82</v>
      </c>
      <c r="BK246" s="203">
        <f>ROUND(I246*H246,2)</f>
        <v>0</v>
      </c>
      <c r="BL246" s="17" t="s">
        <v>172</v>
      </c>
      <c r="BM246" s="202" t="s">
        <v>2358</v>
      </c>
    </row>
    <row r="247" spans="1:47" s="2" customFormat="1" ht="12">
      <c r="A247" s="34"/>
      <c r="B247" s="35"/>
      <c r="C247" s="36"/>
      <c r="D247" s="204" t="s">
        <v>174</v>
      </c>
      <c r="E247" s="36"/>
      <c r="F247" s="205" t="s">
        <v>313</v>
      </c>
      <c r="G247" s="36"/>
      <c r="H247" s="36"/>
      <c r="I247" s="206"/>
      <c r="J247" s="36"/>
      <c r="K247" s="36"/>
      <c r="L247" s="39"/>
      <c r="M247" s="207"/>
      <c r="N247" s="208"/>
      <c r="O247" s="71"/>
      <c r="P247" s="71"/>
      <c r="Q247" s="71"/>
      <c r="R247" s="71"/>
      <c r="S247" s="71"/>
      <c r="T247" s="72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174</v>
      </c>
      <c r="AU247" s="17" t="s">
        <v>84</v>
      </c>
    </row>
    <row r="248" spans="1:65" s="2" customFormat="1" ht="21.75" customHeight="1">
      <c r="A248" s="34"/>
      <c r="B248" s="35"/>
      <c r="C248" s="191" t="s">
        <v>569</v>
      </c>
      <c r="D248" s="191" t="s">
        <v>167</v>
      </c>
      <c r="E248" s="192" t="s">
        <v>2359</v>
      </c>
      <c r="F248" s="193" t="s">
        <v>2360</v>
      </c>
      <c r="G248" s="194" t="s">
        <v>564</v>
      </c>
      <c r="H248" s="195">
        <v>29</v>
      </c>
      <c r="I248" s="196"/>
      <c r="J248" s="197">
        <f>ROUND(I248*H248,2)</f>
        <v>0</v>
      </c>
      <c r="K248" s="193" t="s">
        <v>1</v>
      </c>
      <c r="L248" s="39"/>
      <c r="M248" s="198" t="s">
        <v>1</v>
      </c>
      <c r="N248" s="199" t="s">
        <v>39</v>
      </c>
      <c r="O248" s="71"/>
      <c r="P248" s="200">
        <f>O248*H248</f>
        <v>0</v>
      </c>
      <c r="Q248" s="200">
        <v>0</v>
      </c>
      <c r="R248" s="200">
        <f>Q248*H248</f>
        <v>0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172</v>
      </c>
      <c r="AT248" s="202" t="s">
        <v>167</v>
      </c>
      <c r="AU248" s="202" t="s">
        <v>84</v>
      </c>
      <c r="AY248" s="17" t="s">
        <v>165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172</v>
      </c>
      <c r="BM248" s="202" t="s">
        <v>2361</v>
      </c>
    </row>
    <row r="249" spans="1:47" s="2" customFormat="1" ht="12">
      <c r="A249" s="34"/>
      <c r="B249" s="35"/>
      <c r="C249" s="36"/>
      <c r="D249" s="204" t="s">
        <v>174</v>
      </c>
      <c r="E249" s="36"/>
      <c r="F249" s="205" t="s">
        <v>2360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174</v>
      </c>
      <c r="AU249" s="17" t="s">
        <v>84</v>
      </c>
    </row>
    <row r="250" spans="1:65" s="2" customFormat="1" ht="16.5" customHeight="1">
      <c r="A250" s="34"/>
      <c r="B250" s="35"/>
      <c r="C250" s="191" t="s">
        <v>573</v>
      </c>
      <c r="D250" s="191" t="s">
        <v>167</v>
      </c>
      <c r="E250" s="192" t="s">
        <v>2362</v>
      </c>
      <c r="F250" s="193" t="s">
        <v>2363</v>
      </c>
      <c r="G250" s="194" t="s">
        <v>564</v>
      </c>
      <c r="H250" s="195">
        <v>29</v>
      </c>
      <c r="I250" s="196"/>
      <c r="J250" s="197">
        <f>ROUND(I250*H250,2)</f>
        <v>0</v>
      </c>
      <c r="K250" s="193" t="s">
        <v>1</v>
      </c>
      <c r="L250" s="39"/>
      <c r="M250" s="198" t="s">
        <v>1</v>
      </c>
      <c r="N250" s="199" t="s">
        <v>39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172</v>
      </c>
      <c r="AT250" s="202" t="s">
        <v>167</v>
      </c>
      <c r="AU250" s="202" t="s">
        <v>84</v>
      </c>
      <c r="AY250" s="17" t="s">
        <v>165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172</v>
      </c>
      <c r="BM250" s="202" t="s">
        <v>2364</v>
      </c>
    </row>
    <row r="251" spans="1:47" s="2" customFormat="1" ht="12">
      <c r="A251" s="34"/>
      <c r="B251" s="35"/>
      <c r="C251" s="36"/>
      <c r="D251" s="204" t="s">
        <v>174</v>
      </c>
      <c r="E251" s="36"/>
      <c r="F251" s="205" t="s">
        <v>2363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174</v>
      </c>
      <c r="AU251" s="17" t="s">
        <v>84</v>
      </c>
    </row>
    <row r="252" spans="1:65" s="2" customFormat="1" ht="16.5" customHeight="1">
      <c r="A252" s="34"/>
      <c r="B252" s="35"/>
      <c r="C252" s="191" t="s">
        <v>351</v>
      </c>
      <c r="D252" s="191" t="s">
        <v>167</v>
      </c>
      <c r="E252" s="192" t="s">
        <v>2365</v>
      </c>
      <c r="F252" s="193" t="s">
        <v>2366</v>
      </c>
      <c r="G252" s="194" t="s">
        <v>564</v>
      </c>
      <c r="H252" s="195">
        <v>29</v>
      </c>
      <c r="I252" s="196"/>
      <c r="J252" s="197">
        <f>ROUND(I252*H252,2)</f>
        <v>0</v>
      </c>
      <c r="K252" s="193" t="s">
        <v>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2367</v>
      </c>
    </row>
    <row r="253" spans="1:47" s="2" customFormat="1" ht="12">
      <c r="A253" s="34"/>
      <c r="B253" s="35"/>
      <c r="C253" s="36"/>
      <c r="D253" s="204" t="s">
        <v>174</v>
      </c>
      <c r="E253" s="36"/>
      <c r="F253" s="205" t="s">
        <v>2366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1:65" s="2" customFormat="1" ht="16.5" customHeight="1">
      <c r="A254" s="34"/>
      <c r="B254" s="35"/>
      <c r="C254" s="230" t="s">
        <v>577</v>
      </c>
      <c r="D254" s="230" t="s">
        <v>290</v>
      </c>
      <c r="E254" s="231" t="s">
        <v>2368</v>
      </c>
      <c r="F254" s="232" t="s">
        <v>2369</v>
      </c>
      <c r="G254" s="233" t="s">
        <v>1783</v>
      </c>
      <c r="H254" s="234">
        <v>2</v>
      </c>
      <c r="I254" s="235"/>
      <c r="J254" s="236">
        <f>ROUND(I254*H254,2)</f>
        <v>0</v>
      </c>
      <c r="K254" s="232" t="s">
        <v>1</v>
      </c>
      <c r="L254" s="237"/>
      <c r="M254" s="238" t="s">
        <v>1</v>
      </c>
      <c r="N254" s="239" t="s">
        <v>39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213</v>
      </c>
      <c r="AT254" s="202" t="s">
        <v>290</v>
      </c>
      <c r="AU254" s="202" t="s">
        <v>84</v>
      </c>
      <c r="AY254" s="17" t="s">
        <v>165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82</v>
      </c>
      <c r="BK254" s="203">
        <f>ROUND(I254*H254,2)</f>
        <v>0</v>
      </c>
      <c r="BL254" s="17" t="s">
        <v>172</v>
      </c>
      <c r="BM254" s="202" t="s">
        <v>2370</v>
      </c>
    </row>
    <row r="255" spans="1:47" s="2" customFormat="1" ht="12">
      <c r="A255" s="34"/>
      <c r="B255" s="35"/>
      <c r="C255" s="36"/>
      <c r="D255" s="204" t="s">
        <v>174</v>
      </c>
      <c r="E255" s="36"/>
      <c r="F255" s="205" t="s">
        <v>2369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174</v>
      </c>
      <c r="AU255" s="17" t="s">
        <v>84</v>
      </c>
    </row>
    <row r="256" spans="1:65" s="2" customFormat="1" ht="16.5" customHeight="1">
      <c r="A256" s="34"/>
      <c r="B256" s="35"/>
      <c r="C256" s="230" t="s">
        <v>581</v>
      </c>
      <c r="D256" s="230" t="s">
        <v>290</v>
      </c>
      <c r="E256" s="231" t="s">
        <v>2371</v>
      </c>
      <c r="F256" s="232" t="s">
        <v>2372</v>
      </c>
      <c r="G256" s="233" t="s">
        <v>1783</v>
      </c>
      <c r="H256" s="234">
        <v>6</v>
      </c>
      <c r="I256" s="235"/>
      <c r="J256" s="236">
        <f>ROUND(I256*H256,2)</f>
        <v>0</v>
      </c>
      <c r="K256" s="232" t="s">
        <v>1</v>
      </c>
      <c r="L256" s="237"/>
      <c r="M256" s="238" t="s">
        <v>1</v>
      </c>
      <c r="N256" s="239" t="s">
        <v>39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213</v>
      </c>
      <c r="AT256" s="202" t="s">
        <v>290</v>
      </c>
      <c r="AU256" s="202" t="s">
        <v>84</v>
      </c>
      <c r="AY256" s="17" t="s">
        <v>165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82</v>
      </c>
      <c r="BK256" s="203">
        <f>ROUND(I256*H256,2)</f>
        <v>0</v>
      </c>
      <c r="BL256" s="17" t="s">
        <v>172</v>
      </c>
      <c r="BM256" s="202" t="s">
        <v>2373</v>
      </c>
    </row>
    <row r="257" spans="1:47" s="2" customFormat="1" ht="12">
      <c r="A257" s="34"/>
      <c r="B257" s="35"/>
      <c r="C257" s="36"/>
      <c r="D257" s="204" t="s">
        <v>174</v>
      </c>
      <c r="E257" s="36"/>
      <c r="F257" s="205" t="s">
        <v>2372</v>
      </c>
      <c r="G257" s="36"/>
      <c r="H257" s="36"/>
      <c r="I257" s="206"/>
      <c r="J257" s="36"/>
      <c r="K257" s="36"/>
      <c r="L257" s="39"/>
      <c r="M257" s="207"/>
      <c r="N257" s="208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174</v>
      </c>
      <c r="AU257" s="17" t="s">
        <v>84</v>
      </c>
    </row>
    <row r="258" spans="1:65" s="2" customFormat="1" ht="16.5" customHeight="1">
      <c r="A258" s="34"/>
      <c r="B258" s="35"/>
      <c r="C258" s="230" t="s">
        <v>585</v>
      </c>
      <c r="D258" s="230" t="s">
        <v>290</v>
      </c>
      <c r="E258" s="231" t="s">
        <v>2374</v>
      </c>
      <c r="F258" s="232" t="s">
        <v>2375</v>
      </c>
      <c r="G258" s="233" t="s">
        <v>1783</v>
      </c>
      <c r="H258" s="234">
        <v>2</v>
      </c>
      <c r="I258" s="235"/>
      <c r="J258" s="236">
        <f>ROUND(I258*H258,2)</f>
        <v>0</v>
      </c>
      <c r="K258" s="232" t="s">
        <v>1</v>
      </c>
      <c r="L258" s="237"/>
      <c r="M258" s="238" t="s">
        <v>1</v>
      </c>
      <c r="N258" s="239" t="s">
        <v>39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213</v>
      </c>
      <c r="AT258" s="202" t="s">
        <v>290</v>
      </c>
      <c r="AU258" s="202" t="s">
        <v>84</v>
      </c>
      <c r="AY258" s="17" t="s">
        <v>165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172</v>
      </c>
      <c r="BM258" s="202" t="s">
        <v>2376</v>
      </c>
    </row>
    <row r="259" spans="1:47" s="2" customFormat="1" ht="12">
      <c r="A259" s="34"/>
      <c r="B259" s="35"/>
      <c r="C259" s="36"/>
      <c r="D259" s="204" t="s">
        <v>174</v>
      </c>
      <c r="E259" s="36"/>
      <c r="F259" s="205" t="s">
        <v>2375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174</v>
      </c>
      <c r="AU259" s="17" t="s">
        <v>84</v>
      </c>
    </row>
    <row r="260" spans="1:65" s="2" customFormat="1" ht="16.5" customHeight="1">
      <c r="A260" s="34"/>
      <c r="B260" s="35"/>
      <c r="C260" s="230" t="s">
        <v>589</v>
      </c>
      <c r="D260" s="230" t="s">
        <v>290</v>
      </c>
      <c r="E260" s="231" t="s">
        <v>2377</v>
      </c>
      <c r="F260" s="232" t="s">
        <v>2378</v>
      </c>
      <c r="G260" s="233" t="s">
        <v>1783</v>
      </c>
      <c r="H260" s="234">
        <v>1</v>
      </c>
      <c r="I260" s="235"/>
      <c r="J260" s="236">
        <f>ROUND(I260*H260,2)</f>
        <v>0</v>
      </c>
      <c r="K260" s="232" t="s">
        <v>1</v>
      </c>
      <c r="L260" s="237"/>
      <c r="M260" s="238" t="s">
        <v>1</v>
      </c>
      <c r="N260" s="239" t="s">
        <v>39</v>
      </c>
      <c r="O260" s="71"/>
      <c r="P260" s="200">
        <f>O260*H260</f>
        <v>0</v>
      </c>
      <c r="Q260" s="200">
        <v>0</v>
      </c>
      <c r="R260" s="200">
        <f>Q260*H260</f>
        <v>0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213</v>
      </c>
      <c r="AT260" s="202" t="s">
        <v>290</v>
      </c>
      <c r="AU260" s="202" t="s">
        <v>84</v>
      </c>
      <c r="AY260" s="17" t="s">
        <v>165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82</v>
      </c>
      <c r="BK260" s="203">
        <f>ROUND(I260*H260,2)</f>
        <v>0</v>
      </c>
      <c r="BL260" s="17" t="s">
        <v>172</v>
      </c>
      <c r="BM260" s="202" t="s">
        <v>2379</v>
      </c>
    </row>
    <row r="261" spans="1:47" s="2" customFormat="1" ht="12">
      <c r="A261" s="34"/>
      <c r="B261" s="35"/>
      <c r="C261" s="36"/>
      <c r="D261" s="204" t="s">
        <v>174</v>
      </c>
      <c r="E261" s="36"/>
      <c r="F261" s="205" t="s">
        <v>2378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174</v>
      </c>
      <c r="AU261" s="17" t="s">
        <v>84</v>
      </c>
    </row>
    <row r="262" spans="1:65" s="2" customFormat="1" ht="16.5" customHeight="1">
      <c r="A262" s="34"/>
      <c r="B262" s="35"/>
      <c r="C262" s="230" t="s">
        <v>593</v>
      </c>
      <c r="D262" s="230" t="s">
        <v>290</v>
      </c>
      <c r="E262" s="231" t="s">
        <v>2380</v>
      </c>
      <c r="F262" s="232" t="s">
        <v>2381</v>
      </c>
      <c r="G262" s="233" t="s">
        <v>1783</v>
      </c>
      <c r="H262" s="234">
        <v>18</v>
      </c>
      <c r="I262" s="235"/>
      <c r="J262" s="236">
        <f>ROUND(I262*H262,2)</f>
        <v>0</v>
      </c>
      <c r="K262" s="232" t="s">
        <v>1</v>
      </c>
      <c r="L262" s="237"/>
      <c r="M262" s="238" t="s">
        <v>1</v>
      </c>
      <c r="N262" s="239" t="s">
        <v>39</v>
      </c>
      <c r="O262" s="71"/>
      <c r="P262" s="200">
        <f>O262*H262</f>
        <v>0</v>
      </c>
      <c r="Q262" s="200">
        <v>0</v>
      </c>
      <c r="R262" s="200">
        <f>Q262*H262</f>
        <v>0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213</v>
      </c>
      <c r="AT262" s="202" t="s">
        <v>290</v>
      </c>
      <c r="AU262" s="202" t="s">
        <v>84</v>
      </c>
      <c r="AY262" s="17" t="s">
        <v>165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82</v>
      </c>
      <c r="BK262" s="203">
        <f>ROUND(I262*H262,2)</f>
        <v>0</v>
      </c>
      <c r="BL262" s="17" t="s">
        <v>172</v>
      </c>
      <c r="BM262" s="202" t="s">
        <v>2382</v>
      </c>
    </row>
    <row r="263" spans="1:47" s="2" customFormat="1" ht="12">
      <c r="A263" s="34"/>
      <c r="B263" s="35"/>
      <c r="C263" s="36"/>
      <c r="D263" s="204" t="s">
        <v>174</v>
      </c>
      <c r="E263" s="36"/>
      <c r="F263" s="205" t="s">
        <v>2381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174</v>
      </c>
      <c r="AU263" s="17" t="s">
        <v>84</v>
      </c>
    </row>
    <row r="264" spans="1:65" s="2" customFormat="1" ht="16.5" customHeight="1">
      <c r="A264" s="34"/>
      <c r="B264" s="35"/>
      <c r="C264" s="191" t="s">
        <v>599</v>
      </c>
      <c r="D264" s="191" t="s">
        <v>167</v>
      </c>
      <c r="E264" s="192" t="s">
        <v>2383</v>
      </c>
      <c r="F264" s="193" t="s">
        <v>2384</v>
      </c>
      <c r="G264" s="194" t="s">
        <v>564</v>
      </c>
      <c r="H264" s="195">
        <v>29</v>
      </c>
      <c r="I264" s="196"/>
      <c r="J264" s="197">
        <f>ROUND(I264*H264,2)</f>
        <v>0</v>
      </c>
      <c r="K264" s="193" t="s">
        <v>1</v>
      </c>
      <c r="L264" s="39"/>
      <c r="M264" s="198" t="s">
        <v>1</v>
      </c>
      <c r="N264" s="199" t="s">
        <v>39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172</v>
      </c>
      <c r="AT264" s="202" t="s">
        <v>167</v>
      </c>
      <c r="AU264" s="202" t="s">
        <v>84</v>
      </c>
      <c r="AY264" s="17" t="s">
        <v>165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172</v>
      </c>
      <c r="BM264" s="202" t="s">
        <v>2385</v>
      </c>
    </row>
    <row r="265" spans="1:47" s="2" customFormat="1" ht="12">
      <c r="A265" s="34"/>
      <c r="B265" s="35"/>
      <c r="C265" s="36"/>
      <c r="D265" s="204" t="s">
        <v>174</v>
      </c>
      <c r="E265" s="36"/>
      <c r="F265" s="205" t="s">
        <v>2384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174</v>
      </c>
      <c r="AU265" s="17" t="s">
        <v>84</v>
      </c>
    </row>
    <row r="266" spans="1:65" s="2" customFormat="1" ht="16.5" customHeight="1">
      <c r="A266" s="34"/>
      <c r="B266" s="35"/>
      <c r="C266" s="230" t="s">
        <v>603</v>
      </c>
      <c r="D266" s="230" t="s">
        <v>290</v>
      </c>
      <c r="E266" s="231" t="s">
        <v>2386</v>
      </c>
      <c r="F266" s="232" t="s">
        <v>2387</v>
      </c>
      <c r="G266" s="233" t="s">
        <v>1783</v>
      </c>
      <c r="H266" s="234">
        <v>29</v>
      </c>
      <c r="I266" s="235"/>
      <c r="J266" s="236">
        <f>ROUND(I266*H266,2)</f>
        <v>0</v>
      </c>
      <c r="K266" s="232" t="s">
        <v>1</v>
      </c>
      <c r="L266" s="237"/>
      <c r="M266" s="238" t="s">
        <v>1</v>
      </c>
      <c r="N266" s="239" t="s">
        <v>39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213</v>
      </c>
      <c r="AT266" s="202" t="s">
        <v>290</v>
      </c>
      <c r="AU266" s="202" t="s">
        <v>84</v>
      </c>
      <c r="AY266" s="17" t="s">
        <v>165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82</v>
      </c>
      <c r="BK266" s="203">
        <f>ROUND(I266*H266,2)</f>
        <v>0</v>
      </c>
      <c r="BL266" s="17" t="s">
        <v>172</v>
      </c>
      <c r="BM266" s="202" t="s">
        <v>2388</v>
      </c>
    </row>
    <row r="267" spans="1:47" s="2" customFormat="1" ht="12">
      <c r="A267" s="34"/>
      <c r="B267" s="35"/>
      <c r="C267" s="36"/>
      <c r="D267" s="204" t="s">
        <v>174</v>
      </c>
      <c r="E267" s="36"/>
      <c r="F267" s="205" t="s">
        <v>2387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174</v>
      </c>
      <c r="AU267" s="17" t="s">
        <v>84</v>
      </c>
    </row>
    <row r="268" spans="1:65" s="2" customFormat="1" ht="16.5" customHeight="1">
      <c r="A268" s="34"/>
      <c r="B268" s="35"/>
      <c r="C268" s="191" t="s">
        <v>607</v>
      </c>
      <c r="D268" s="191" t="s">
        <v>167</v>
      </c>
      <c r="E268" s="192" t="s">
        <v>2389</v>
      </c>
      <c r="F268" s="193" t="s">
        <v>2390</v>
      </c>
      <c r="G268" s="194" t="s">
        <v>1783</v>
      </c>
      <c r="H268" s="195">
        <v>259</v>
      </c>
      <c r="I268" s="196"/>
      <c r="J268" s="197">
        <f>ROUND(I268*H268,2)</f>
        <v>0</v>
      </c>
      <c r="K268" s="193" t="s">
        <v>1</v>
      </c>
      <c r="L268" s="39"/>
      <c r="M268" s="198" t="s">
        <v>1</v>
      </c>
      <c r="N268" s="199" t="s">
        <v>39</v>
      </c>
      <c r="O268" s="71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172</v>
      </c>
      <c r="AT268" s="202" t="s">
        <v>167</v>
      </c>
      <c r="AU268" s="202" t="s">
        <v>84</v>
      </c>
      <c r="AY268" s="17" t="s">
        <v>165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82</v>
      </c>
      <c r="BK268" s="203">
        <f>ROUND(I268*H268,2)</f>
        <v>0</v>
      </c>
      <c r="BL268" s="17" t="s">
        <v>172</v>
      </c>
      <c r="BM268" s="202" t="s">
        <v>2391</v>
      </c>
    </row>
    <row r="269" spans="1:47" s="2" customFormat="1" ht="12">
      <c r="A269" s="34"/>
      <c r="B269" s="35"/>
      <c r="C269" s="36"/>
      <c r="D269" s="204" t="s">
        <v>174</v>
      </c>
      <c r="E269" s="36"/>
      <c r="F269" s="205" t="s">
        <v>2390</v>
      </c>
      <c r="G269" s="36"/>
      <c r="H269" s="36"/>
      <c r="I269" s="206"/>
      <c r="J269" s="36"/>
      <c r="K269" s="36"/>
      <c r="L269" s="39"/>
      <c r="M269" s="207"/>
      <c r="N269" s="208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174</v>
      </c>
      <c r="AU269" s="17" t="s">
        <v>84</v>
      </c>
    </row>
    <row r="270" spans="1:65" s="2" customFormat="1" ht="16.5" customHeight="1">
      <c r="A270" s="34"/>
      <c r="B270" s="35"/>
      <c r="C270" s="230" t="s">
        <v>611</v>
      </c>
      <c r="D270" s="230" t="s">
        <v>290</v>
      </c>
      <c r="E270" s="231" t="s">
        <v>2392</v>
      </c>
      <c r="F270" s="232" t="s">
        <v>2393</v>
      </c>
      <c r="G270" s="233" t="s">
        <v>2272</v>
      </c>
      <c r="H270" s="234">
        <v>37.5</v>
      </c>
      <c r="I270" s="235"/>
      <c r="J270" s="236">
        <f>ROUND(I270*H270,2)</f>
        <v>0</v>
      </c>
      <c r="K270" s="232" t="s">
        <v>1</v>
      </c>
      <c r="L270" s="237"/>
      <c r="M270" s="238" t="s">
        <v>1</v>
      </c>
      <c r="N270" s="239" t="s">
        <v>39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213</v>
      </c>
      <c r="AT270" s="202" t="s">
        <v>290</v>
      </c>
      <c r="AU270" s="202" t="s">
        <v>84</v>
      </c>
      <c r="AY270" s="17" t="s">
        <v>165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82</v>
      </c>
      <c r="BK270" s="203">
        <f>ROUND(I270*H270,2)</f>
        <v>0</v>
      </c>
      <c r="BL270" s="17" t="s">
        <v>172</v>
      </c>
      <c r="BM270" s="202" t="s">
        <v>2394</v>
      </c>
    </row>
    <row r="271" spans="1:47" s="2" customFormat="1" ht="12">
      <c r="A271" s="34"/>
      <c r="B271" s="35"/>
      <c r="C271" s="36"/>
      <c r="D271" s="204" t="s">
        <v>174</v>
      </c>
      <c r="E271" s="36"/>
      <c r="F271" s="205" t="s">
        <v>2393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174</v>
      </c>
      <c r="AU271" s="17" t="s">
        <v>84</v>
      </c>
    </row>
    <row r="272" spans="1:65" s="2" customFormat="1" ht="16.5" customHeight="1">
      <c r="A272" s="34"/>
      <c r="B272" s="35"/>
      <c r="C272" s="191" t="s">
        <v>617</v>
      </c>
      <c r="D272" s="191" t="s">
        <v>167</v>
      </c>
      <c r="E272" s="192" t="s">
        <v>2395</v>
      </c>
      <c r="F272" s="193" t="s">
        <v>2396</v>
      </c>
      <c r="G272" s="194" t="s">
        <v>1783</v>
      </c>
      <c r="H272" s="195">
        <v>29</v>
      </c>
      <c r="I272" s="196"/>
      <c r="J272" s="197">
        <f>ROUND(I272*H272,2)</f>
        <v>0</v>
      </c>
      <c r="K272" s="193" t="s">
        <v>1</v>
      </c>
      <c r="L272" s="39"/>
      <c r="M272" s="198" t="s">
        <v>1</v>
      </c>
      <c r="N272" s="199" t="s">
        <v>39</v>
      </c>
      <c r="O272" s="71"/>
      <c r="P272" s="200">
        <f>O272*H272</f>
        <v>0</v>
      </c>
      <c r="Q272" s="200">
        <v>0</v>
      </c>
      <c r="R272" s="200">
        <f>Q272*H272</f>
        <v>0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172</v>
      </c>
      <c r="AT272" s="202" t="s">
        <v>167</v>
      </c>
      <c r="AU272" s="202" t="s">
        <v>84</v>
      </c>
      <c r="AY272" s="17" t="s">
        <v>165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172</v>
      </c>
      <c r="BM272" s="202" t="s">
        <v>2397</v>
      </c>
    </row>
    <row r="273" spans="1:47" s="2" customFormat="1" ht="12">
      <c r="A273" s="34"/>
      <c r="B273" s="35"/>
      <c r="C273" s="36"/>
      <c r="D273" s="204" t="s">
        <v>174</v>
      </c>
      <c r="E273" s="36"/>
      <c r="F273" s="205" t="s">
        <v>2396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174</v>
      </c>
      <c r="AU273" s="17" t="s">
        <v>84</v>
      </c>
    </row>
    <row r="274" spans="1:65" s="2" customFormat="1" ht="16.5" customHeight="1">
      <c r="A274" s="34"/>
      <c r="B274" s="35"/>
      <c r="C274" s="230" t="s">
        <v>624</v>
      </c>
      <c r="D274" s="230" t="s">
        <v>290</v>
      </c>
      <c r="E274" s="231" t="s">
        <v>2398</v>
      </c>
      <c r="F274" s="232" t="s">
        <v>2399</v>
      </c>
      <c r="G274" s="233" t="s">
        <v>1783</v>
      </c>
      <c r="H274" s="234">
        <v>6</v>
      </c>
      <c r="I274" s="235"/>
      <c r="J274" s="236">
        <f>ROUND(I274*H274,2)</f>
        <v>0</v>
      </c>
      <c r="K274" s="232" t="s">
        <v>1</v>
      </c>
      <c r="L274" s="237"/>
      <c r="M274" s="238" t="s">
        <v>1</v>
      </c>
      <c r="N274" s="239" t="s">
        <v>39</v>
      </c>
      <c r="O274" s="7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213</v>
      </c>
      <c r="AT274" s="202" t="s">
        <v>290</v>
      </c>
      <c r="AU274" s="202" t="s">
        <v>84</v>
      </c>
      <c r="AY274" s="17" t="s">
        <v>165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82</v>
      </c>
      <c r="BK274" s="203">
        <f>ROUND(I274*H274,2)</f>
        <v>0</v>
      </c>
      <c r="BL274" s="17" t="s">
        <v>172</v>
      </c>
      <c r="BM274" s="202" t="s">
        <v>2400</v>
      </c>
    </row>
    <row r="275" spans="1:47" s="2" customFormat="1" ht="12">
      <c r="A275" s="34"/>
      <c r="B275" s="35"/>
      <c r="C275" s="36"/>
      <c r="D275" s="204" t="s">
        <v>174</v>
      </c>
      <c r="E275" s="36"/>
      <c r="F275" s="205" t="s">
        <v>2399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174</v>
      </c>
      <c r="AU275" s="17" t="s">
        <v>84</v>
      </c>
    </row>
    <row r="276" spans="1:65" s="2" customFormat="1" ht="16.5" customHeight="1">
      <c r="A276" s="34"/>
      <c r="B276" s="35"/>
      <c r="C276" s="230" t="s">
        <v>629</v>
      </c>
      <c r="D276" s="230" t="s">
        <v>290</v>
      </c>
      <c r="E276" s="231" t="s">
        <v>2401</v>
      </c>
      <c r="F276" s="232" t="s">
        <v>2402</v>
      </c>
      <c r="G276" s="233" t="s">
        <v>1783</v>
      </c>
      <c r="H276" s="234">
        <v>29</v>
      </c>
      <c r="I276" s="235"/>
      <c r="J276" s="236">
        <f>ROUND(I276*H276,2)</f>
        <v>0</v>
      </c>
      <c r="K276" s="232" t="s">
        <v>1</v>
      </c>
      <c r="L276" s="237"/>
      <c r="M276" s="238" t="s">
        <v>1</v>
      </c>
      <c r="N276" s="239" t="s">
        <v>39</v>
      </c>
      <c r="O276" s="71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213</v>
      </c>
      <c r="AT276" s="202" t="s">
        <v>290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2403</v>
      </c>
    </row>
    <row r="277" spans="1:47" s="2" customFormat="1" ht="12">
      <c r="A277" s="34"/>
      <c r="B277" s="35"/>
      <c r="C277" s="36"/>
      <c r="D277" s="204" t="s">
        <v>174</v>
      </c>
      <c r="E277" s="36"/>
      <c r="F277" s="205" t="s">
        <v>2402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1:65" s="2" customFormat="1" ht="16.5" customHeight="1">
      <c r="A278" s="34"/>
      <c r="B278" s="35"/>
      <c r="C278" s="191" t="s">
        <v>634</v>
      </c>
      <c r="D278" s="191" t="s">
        <v>167</v>
      </c>
      <c r="E278" s="192" t="s">
        <v>2404</v>
      </c>
      <c r="F278" s="193" t="s">
        <v>2405</v>
      </c>
      <c r="G278" s="194" t="s">
        <v>170</v>
      </c>
      <c r="H278" s="195">
        <v>39</v>
      </c>
      <c r="I278" s="196"/>
      <c r="J278" s="197">
        <f>ROUND(I278*H278,2)</f>
        <v>0</v>
      </c>
      <c r="K278" s="193" t="s">
        <v>1</v>
      </c>
      <c r="L278" s="39"/>
      <c r="M278" s="198" t="s">
        <v>1</v>
      </c>
      <c r="N278" s="199" t="s">
        <v>39</v>
      </c>
      <c r="O278" s="71"/>
      <c r="P278" s="200">
        <f>O278*H278</f>
        <v>0</v>
      </c>
      <c r="Q278" s="200">
        <v>0</v>
      </c>
      <c r="R278" s="200">
        <f>Q278*H278</f>
        <v>0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172</v>
      </c>
      <c r="AT278" s="202" t="s">
        <v>167</v>
      </c>
      <c r="AU278" s="202" t="s">
        <v>84</v>
      </c>
      <c r="AY278" s="17" t="s">
        <v>165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172</v>
      </c>
      <c r="BM278" s="202" t="s">
        <v>2406</v>
      </c>
    </row>
    <row r="279" spans="1:47" s="2" customFormat="1" ht="12">
      <c r="A279" s="34"/>
      <c r="B279" s="35"/>
      <c r="C279" s="36"/>
      <c r="D279" s="204" t="s">
        <v>174</v>
      </c>
      <c r="E279" s="36"/>
      <c r="F279" s="205" t="s">
        <v>2405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174</v>
      </c>
      <c r="AU279" s="17" t="s">
        <v>84</v>
      </c>
    </row>
    <row r="280" spans="1:65" s="2" customFormat="1" ht="21.75" customHeight="1">
      <c r="A280" s="34"/>
      <c r="B280" s="35"/>
      <c r="C280" s="191" t="s">
        <v>639</v>
      </c>
      <c r="D280" s="191" t="s">
        <v>167</v>
      </c>
      <c r="E280" s="192" t="s">
        <v>2407</v>
      </c>
      <c r="F280" s="193" t="s">
        <v>2408</v>
      </c>
      <c r="G280" s="194" t="s">
        <v>170</v>
      </c>
      <c r="H280" s="195">
        <v>131</v>
      </c>
      <c r="I280" s="196"/>
      <c r="J280" s="197">
        <f>ROUND(I280*H280,2)</f>
        <v>0</v>
      </c>
      <c r="K280" s="193" t="s">
        <v>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172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172</v>
      </c>
      <c r="BM280" s="202" t="s">
        <v>2409</v>
      </c>
    </row>
    <row r="281" spans="1:47" s="2" customFormat="1" ht="12">
      <c r="A281" s="34"/>
      <c r="B281" s="35"/>
      <c r="C281" s="36"/>
      <c r="D281" s="204" t="s">
        <v>174</v>
      </c>
      <c r="E281" s="36"/>
      <c r="F281" s="205" t="s">
        <v>2408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1:65" s="2" customFormat="1" ht="16.5" customHeight="1">
      <c r="A282" s="34"/>
      <c r="B282" s="35"/>
      <c r="C282" s="191" t="s">
        <v>644</v>
      </c>
      <c r="D282" s="191" t="s">
        <v>167</v>
      </c>
      <c r="E282" s="192" t="s">
        <v>2410</v>
      </c>
      <c r="F282" s="193" t="s">
        <v>2411</v>
      </c>
      <c r="G282" s="194" t="s">
        <v>170</v>
      </c>
      <c r="H282" s="195">
        <v>116</v>
      </c>
      <c r="I282" s="196"/>
      <c r="J282" s="197">
        <f>ROUND(I282*H282,2)</f>
        <v>0</v>
      </c>
      <c r="K282" s="193" t="s">
        <v>1</v>
      </c>
      <c r="L282" s="39"/>
      <c r="M282" s="198" t="s">
        <v>1</v>
      </c>
      <c r="N282" s="199" t="s">
        <v>39</v>
      </c>
      <c r="O282" s="71"/>
      <c r="P282" s="200">
        <f>O282*H282</f>
        <v>0</v>
      </c>
      <c r="Q282" s="200">
        <v>0.00047</v>
      </c>
      <c r="R282" s="200">
        <f>Q282*H282</f>
        <v>0.05452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172</v>
      </c>
      <c r="AT282" s="202" t="s">
        <v>167</v>
      </c>
      <c r="AU282" s="202" t="s">
        <v>84</v>
      </c>
      <c r="AY282" s="17" t="s">
        <v>165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172</v>
      </c>
      <c r="BM282" s="202" t="s">
        <v>2412</v>
      </c>
    </row>
    <row r="283" spans="1:47" s="2" customFormat="1" ht="12">
      <c r="A283" s="34"/>
      <c r="B283" s="35"/>
      <c r="C283" s="36"/>
      <c r="D283" s="204" t="s">
        <v>174</v>
      </c>
      <c r="E283" s="36"/>
      <c r="F283" s="205" t="s">
        <v>2411</v>
      </c>
      <c r="G283" s="36"/>
      <c r="H283" s="36"/>
      <c r="I283" s="206"/>
      <c r="J283" s="36"/>
      <c r="K283" s="36"/>
      <c r="L283" s="39"/>
      <c r="M283" s="207"/>
      <c r="N283" s="208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174</v>
      </c>
      <c r="AU283" s="17" t="s">
        <v>84</v>
      </c>
    </row>
    <row r="284" spans="1:65" s="2" customFormat="1" ht="16.5" customHeight="1">
      <c r="A284" s="34"/>
      <c r="B284" s="35"/>
      <c r="C284" s="191" t="s">
        <v>649</v>
      </c>
      <c r="D284" s="191" t="s">
        <v>167</v>
      </c>
      <c r="E284" s="192" t="s">
        <v>2413</v>
      </c>
      <c r="F284" s="193" t="s">
        <v>2414</v>
      </c>
      <c r="G284" s="194" t="s">
        <v>564</v>
      </c>
      <c r="H284" s="195">
        <v>29</v>
      </c>
      <c r="I284" s="196"/>
      <c r="J284" s="197">
        <f>ROUND(I284*H284,2)</f>
        <v>0</v>
      </c>
      <c r="K284" s="193" t="s">
        <v>1</v>
      </c>
      <c r="L284" s="39"/>
      <c r="M284" s="198" t="s">
        <v>1</v>
      </c>
      <c r="N284" s="199" t="s">
        <v>39</v>
      </c>
      <c r="O284" s="71"/>
      <c r="P284" s="200">
        <f>O284*H284</f>
        <v>0</v>
      </c>
      <c r="Q284" s="200">
        <v>0</v>
      </c>
      <c r="R284" s="200">
        <f>Q284*H284</f>
        <v>0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172</v>
      </c>
      <c r="AT284" s="202" t="s">
        <v>167</v>
      </c>
      <c r="AU284" s="202" t="s">
        <v>84</v>
      </c>
      <c r="AY284" s="17" t="s">
        <v>165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172</v>
      </c>
      <c r="BM284" s="202" t="s">
        <v>2415</v>
      </c>
    </row>
    <row r="285" spans="1:47" s="2" customFormat="1" ht="12">
      <c r="A285" s="34"/>
      <c r="B285" s="35"/>
      <c r="C285" s="36"/>
      <c r="D285" s="204" t="s">
        <v>174</v>
      </c>
      <c r="E285" s="36"/>
      <c r="F285" s="205" t="s">
        <v>2414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174</v>
      </c>
      <c r="AU285" s="17" t="s">
        <v>84</v>
      </c>
    </row>
    <row r="286" spans="1:65" s="2" customFormat="1" ht="16.5" customHeight="1">
      <c r="A286" s="34"/>
      <c r="B286" s="35"/>
      <c r="C286" s="191" t="s">
        <v>655</v>
      </c>
      <c r="D286" s="191" t="s">
        <v>167</v>
      </c>
      <c r="E286" s="192" t="s">
        <v>2416</v>
      </c>
      <c r="F286" s="193" t="s">
        <v>2417</v>
      </c>
      <c r="G286" s="194" t="s">
        <v>170</v>
      </c>
      <c r="H286" s="195">
        <v>33</v>
      </c>
      <c r="I286" s="196"/>
      <c r="J286" s="197">
        <f>ROUND(I286*H286,2)</f>
        <v>0</v>
      </c>
      <c r="K286" s="193" t="s">
        <v>1</v>
      </c>
      <c r="L286" s="39"/>
      <c r="M286" s="198" t="s">
        <v>1</v>
      </c>
      <c r="N286" s="199" t="s">
        <v>39</v>
      </c>
      <c r="O286" s="7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172</v>
      </c>
      <c r="AT286" s="202" t="s">
        <v>167</v>
      </c>
      <c r="AU286" s="202" t="s">
        <v>84</v>
      </c>
      <c r="AY286" s="17" t="s">
        <v>165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82</v>
      </c>
      <c r="BK286" s="203">
        <f>ROUND(I286*H286,2)</f>
        <v>0</v>
      </c>
      <c r="BL286" s="17" t="s">
        <v>172</v>
      </c>
      <c r="BM286" s="202" t="s">
        <v>2418</v>
      </c>
    </row>
    <row r="287" spans="1:47" s="2" customFormat="1" ht="12">
      <c r="A287" s="34"/>
      <c r="B287" s="35"/>
      <c r="C287" s="36"/>
      <c r="D287" s="204" t="s">
        <v>174</v>
      </c>
      <c r="E287" s="36"/>
      <c r="F287" s="205" t="s">
        <v>2417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174</v>
      </c>
      <c r="AU287" s="17" t="s">
        <v>84</v>
      </c>
    </row>
    <row r="288" spans="1:65" s="2" customFormat="1" ht="16.5" customHeight="1">
      <c r="A288" s="34"/>
      <c r="B288" s="35"/>
      <c r="C288" s="191" t="s">
        <v>659</v>
      </c>
      <c r="D288" s="191" t="s">
        <v>167</v>
      </c>
      <c r="E288" s="192" t="s">
        <v>2419</v>
      </c>
      <c r="F288" s="193" t="s">
        <v>2420</v>
      </c>
      <c r="G288" s="194" t="s">
        <v>170</v>
      </c>
      <c r="H288" s="195">
        <v>39</v>
      </c>
      <c r="I288" s="196"/>
      <c r="J288" s="197">
        <f>ROUND(I288*H288,2)</f>
        <v>0</v>
      </c>
      <c r="K288" s="193" t="s">
        <v>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172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172</v>
      </c>
      <c r="BM288" s="202" t="s">
        <v>2421</v>
      </c>
    </row>
    <row r="289" spans="1:47" s="2" customFormat="1" ht="12">
      <c r="A289" s="34"/>
      <c r="B289" s="35"/>
      <c r="C289" s="36"/>
      <c r="D289" s="204" t="s">
        <v>174</v>
      </c>
      <c r="E289" s="36"/>
      <c r="F289" s="205" t="s">
        <v>2420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1:65" s="2" customFormat="1" ht="16.5" customHeight="1">
      <c r="A290" s="34"/>
      <c r="B290" s="35"/>
      <c r="C290" s="191" t="s">
        <v>666</v>
      </c>
      <c r="D290" s="191" t="s">
        <v>167</v>
      </c>
      <c r="E290" s="192" t="s">
        <v>2422</v>
      </c>
      <c r="F290" s="193" t="s">
        <v>2423</v>
      </c>
      <c r="G290" s="194" t="s">
        <v>242</v>
      </c>
      <c r="H290" s="195">
        <v>45</v>
      </c>
      <c r="I290" s="196"/>
      <c r="J290" s="197">
        <f>ROUND(I290*H290,2)</f>
        <v>0</v>
      </c>
      <c r="K290" s="193" t="s">
        <v>1</v>
      </c>
      <c r="L290" s="39"/>
      <c r="M290" s="198" t="s">
        <v>1</v>
      </c>
      <c r="N290" s="199" t="s">
        <v>39</v>
      </c>
      <c r="O290" s="71"/>
      <c r="P290" s="200">
        <f>O290*H290</f>
        <v>0</v>
      </c>
      <c r="Q290" s="200">
        <v>0</v>
      </c>
      <c r="R290" s="200">
        <f>Q290*H290</f>
        <v>0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172</v>
      </c>
      <c r="AT290" s="202" t="s">
        <v>167</v>
      </c>
      <c r="AU290" s="202" t="s">
        <v>84</v>
      </c>
      <c r="AY290" s="17" t="s">
        <v>165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82</v>
      </c>
      <c r="BK290" s="203">
        <f>ROUND(I290*H290,2)</f>
        <v>0</v>
      </c>
      <c r="BL290" s="17" t="s">
        <v>172</v>
      </c>
      <c r="BM290" s="202" t="s">
        <v>2424</v>
      </c>
    </row>
    <row r="291" spans="1:47" s="2" customFormat="1" ht="12">
      <c r="A291" s="34"/>
      <c r="B291" s="35"/>
      <c r="C291" s="36"/>
      <c r="D291" s="204" t="s">
        <v>174</v>
      </c>
      <c r="E291" s="36"/>
      <c r="F291" s="205" t="s">
        <v>2423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174</v>
      </c>
      <c r="AU291" s="17" t="s">
        <v>84</v>
      </c>
    </row>
    <row r="292" spans="1:65" s="2" customFormat="1" ht="16.5" customHeight="1">
      <c r="A292" s="34"/>
      <c r="B292" s="35"/>
      <c r="C292" s="191" t="s">
        <v>670</v>
      </c>
      <c r="D292" s="191" t="s">
        <v>167</v>
      </c>
      <c r="E292" s="192" t="s">
        <v>2425</v>
      </c>
      <c r="F292" s="193" t="s">
        <v>2426</v>
      </c>
      <c r="G292" s="194" t="s">
        <v>242</v>
      </c>
      <c r="H292" s="195">
        <v>25</v>
      </c>
      <c r="I292" s="196"/>
      <c r="J292" s="197">
        <f>ROUND(I292*H292,2)</f>
        <v>0</v>
      </c>
      <c r="K292" s="193" t="s">
        <v>1</v>
      </c>
      <c r="L292" s="39"/>
      <c r="M292" s="198" t="s">
        <v>1</v>
      </c>
      <c r="N292" s="199" t="s">
        <v>39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172</v>
      </c>
      <c r="AT292" s="202" t="s">
        <v>167</v>
      </c>
      <c r="AU292" s="202" t="s">
        <v>84</v>
      </c>
      <c r="AY292" s="17" t="s">
        <v>165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82</v>
      </c>
      <c r="BK292" s="203">
        <f>ROUND(I292*H292,2)</f>
        <v>0</v>
      </c>
      <c r="BL292" s="17" t="s">
        <v>172</v>
      </c>
      <c r="BM292" s="202" t="s">
        <v>2427</v>
      </c>
    </row>
    <row r="293" spans="1:47" s="2" customFormat="1" ht="12">
      <c r="A293" s="34"/>
      <c r="B293" s="35"/>
      <c r="C293" s="36"/>
      <c r="D293" s="204" t="s">
        <v>174</v>
      </c>
      <c r="E293" s="36"/>
      <c r="F293" s="205" t="s">
        <v>2426</v>
      </c>
      <c r="G293" s="36"/>
      <c r="H293" s="36"/>
      <c r="I293" s="206"/>
      <c r="J293" s="36"/>
      <c r="K293" s="36"/>
      <c r="L293" s="39"/>
      <c r="M293" s="207"/>
      <c r="N293" s="20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174</v>
      </c>
      <c r="AU293" s="17" t="s">
        <v>84</v>
      </c>
    </row>
    <row r="294" spans="1:65" s="2" customFormat="1" ht="16.5" customHeight="1">
      <c r="A294" s="34"/>
      <c r="B294" s="35"/>
      <c r="C294" s="191" t="s">
        <v>674</v>
      </c>
      <c r="D294" s="191" t="s">
        <v>167</v>
      </c>
      <c r="E294" s="192" t="s">
        <v>2428</v>
      </c>
      <c r="F294" s="193" t="s">
        <v>2429</v>
      </c>
      <c r="G294" s="194" t="s">
        <v>242</v>
      </c>
      <c r="H294" s="195">
        <v>49</v>
      </c>
      <c r="I294" s="196"/>
      <c r="J294" s="197">
        <f>ROUND(I294*H294,2)</f>
        <v>0</v>
      </c>
      <c r="K294" s="193" t="s">
        <v>1</v>
      </c>
      <c r="L294" s="39"/>
      <c r="M294" s="198" t="s">
        <v>1</v>
      </c>
      <c r="N294" s="199" t="s">
        <v>39</v>
      </c>
      <c r="O294" s="71"/>
      <c r="P294" s="200">
        <f>O294*H294</f>
        <v>0</v>
      </c>
      <c r="Q294" s="200">
        <v>0</v>
      </c>
      <c r="R294" s="200">
        <f>Q294*H294</f>
        <v>0</v>
      </c>
      <c r="S294" s="200">
        <v>0</v>
      </c>
      <c r="T294" s="201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172</v>
      </c>
      <c r="AT294" s="202" t="s">
        <v>167</v>
      </c>
      <c r="AU294" s="202" t="s">
        <v>84</v>
      </c>
      <c r="AY294" s="17" t="s">
        <v>165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7" t="s">
        <v>82</v>
      </c>
      <c r="BK294" s="203">
        <f>ROUND(I294*H294,2)</f>
        <v>0</v>
      </c>
      <c r="BL294" s="17" t="s">
        <v>172</v>
      </c>
      <c r="BM294" s="202" t="s">
        <v>2430</v>
      </c>
    </row>
    <row r="295" spans="1:47" s="2" customFormat="1" ht="12">
      <c r="A295" s="34"/>
      <c r="B295" s="35"/>
      <c r="C295" s="36"/>
      <c r="D295" s="204" t="s">
        <v>174</v>
      </c>
      <c r="E295" s="36"/>
      <c r="F295" s="205" t="s">
        <v>2429</v>
      </c>
      <c r="G295" s="36"/>
      <c r="H295" s="36"/>
      <c r="I295" s="206"/>
      <c r="J295" s="36"/>
      <c r="K295" s="36"/>
      <c r="L295" s="39"/>
      <c r="M295" s="207"/>
      <c r="N295" s="208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174</v>
      </c>
      <c r="AU295" s="17" t="s">
        <v>84</v>
      </c>
    </row>
    <row r="296" spans="1:65" s="2" customFormat="1" ht="16.5" customHeight="1">
      <c r="A296" s="34"/>
      <c r="B296" s="35"/>
      <c r="C296" s="230" t="s">
        <v>678</v>
      </c>
      <c r="D296" s="230" t="s">
        <v>290</v>
      </c>
      <c r="E296" s="231" t="s">
        <v>2431</v>
      </c>
      <c r="F296" s="232" t="s">
        <v>2432</v>
      </c>
      <c r="G296" s="233" t="s">
        <v>2272</v>
      </c>
      <c r="H296" s="234">
        <v>38</v>
      </c>
      <c r="I296" s="235"/>
      <c r="J296" s="236">
        <f>ROUND(I296*H296,2)</f>
        <v>0</v>
      </c>
      <c r="K296" s="232" t="s">
        <v>1</v>
      </c>
      <c r="L296" s="237"/>
      <c r="M296" s="238" t="s">
        <v>1</v>
      </c>
      <c r="N296" s="239" t="s">
        <v>39</v>
      </c>
      <c r="O296" s="71"/>
      <c r="P296" s="200">
        <f>O296*H296</f>
        <v>0</v>
      </c>
      <c r="Q296" s="200">
        <v>0</v>
      </c>
      <c r="R296" s="200">
        <f>Q296*H296</f>
        <v>0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213</v>
      </c>
      <c r="AT296" s="202" t="s">
        <v>290</v>
      </c>
      <c r="AU296" s="202" t="s">
        <v>84</v>
      </c>
      <c r="AY296" s="17" t="s">
        <v>165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82</v>
      </c>
      <c r="BK296" s="203">
        <f>ROUND(I296*H296,2)</f>
        <v>0</v>
      </c>
      <c r="BL296" s="17" t="s">
        <v>172</v>
      </c>
      <c r="BM296" s="202" t="s">
        <v>2433</v>
      </c>
    </row>
    <row r="297" spans="1:47" s="2" customFormat="1" ht="12">
      <c r="A297" s="34"/>
      <c r="B297" s="35"/>
      <c r="C297" s="36"/>
      <c r="D297" s="204" t="s">
        <v>174</v>
      </c>
      <c r="E297" s="36"/>
      <c r="F297" s="205" t="s">
        <v>2432</v>
      </c>
      <c r="G297" s="36"/>
      <c r="H297" s="36"/>
      <c r="I297" s="206"/>
      <c r="J297" s="36"/>
      <c r="K297" s="36"/>
      <c r="L297" s="39"/>
      <c r="M297" s="207"/>
      <c r="N297" s="208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174</v>
      </c>
      <c r="AU297" s="17" t="s">
        <v>84</v>
      </c>
    </row>
    <row r="298" spans="1:65" s="2" customFormat="1" ht="16.5" customHeight="1">
      <c r="A298" s="34"/>
      <c r="B298" s="35"/>
      <c r="C298" s="230" t="s">
        <v>686</v>
      </c>
      <c r="D298" s="230" t="s">
        <v>290</v>
      </c>
      <c r="E298" s="231" t="s">
        <v>2434</v>
      </c>
      <c r="F298" s="232" t="s">
        <v>2435</v>
      </c>
      <c r="G298" s="233" t="s">
        <v>242</v>
      </c>
      <c r="H298" s="234">
        <v>412</v>
      </c>
      <c r="I298" s="235"/>
      <c r="J298" s="236">
        <f>ROUND(I298*H298,2)</f>
        <v>0</v>
      </c>
      <c r="K298" s="232" t="s">
        <v>1</v>
      </c>
      <c r="L298" s="237"/>
      <c r="M298" s="238" t="s">
        <v>1</v>
      </c>
      <c r="N298" s="239" t="s">
        <v>39</v>
      </c>
      <c r="O298" s="71"/>
      <c r="P298" s="200">
        <f>O298*H298</f>
        <v>0</v>
      </c>
      <c r="Q298" s="200">
        <v>0</v>
      </c>
      <c r="R298" s="200">
        <f>Q298*H298</f>
        <v>0</v>
      </c>
      <c r="S298" s="200">
        <v>0</v>
      </c>
      <c r="T298" s="201">
        <f>S298*H298</f>
        <v>0</v>
      </c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202" t="s">
        <v>213</v>
      </c>
      <c r="AT298" s="202" t="s">
        <v>290</v>
      </c>
      <c r="AU298" s="202" t="s">
        <v>84</v>
      </c>
      <c r="AY298" s="17" t="s">
        <v>165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17" t="s">
        <v>82</v>
      </c>
      <c r="BK298" s="203">
        <f>ROUND(I298*H298,2)</f>
        <v>0</v>
      </c>
      <c r="BL298" s="17" t="s">
        <v>172</v>
      </c>
      <c r="BM298" s="202" t="s">
        <v>2436</v>
      </c>
    </row>
    <row r="299" spans="1:47" s="2" customFormat="1" ht="12">
      <c r="A299" s="34"/>
      <c r="B299" s="35"/>
      <c r="C299" s="36"/>
      <c r="D299" s="204" t="s">
        <v>174</v>
      </c>
      <c r="E299" s="36"/>
      <c r="F299" s="205" t="s">
        <v>2435</v>
      </c>
      <c r="G299" s="36"/>
      <c r="H299" s="36"/>
      <c r="I299" s="206"/>
      <c r="J299" s="36"/>
      <c r="K299" s="36"/>
      <c r="L299" s="39"/>
      <c r="M299" s="207"/>
      <c r="N299" s="208"/>
      <c r="O299" s="71"/>
      <c r="P299" s="71"/>
      <c r="Q299" s="71"/>
      <c r="R299" s="71"/>
      <c r="S299" s="71"/>
      <c r="T299" s="72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174</v>
      </c>
      <c r="AU299" s="17" t="s">
        <v>84</v>
      </c>
    </row>
    <row r="300" spans="1:65" s="2" customFormat="1" ht="16.5" customHeight="1">
      <c r="A300" s="34"/>
      <c r="B300" s="35"/>
      <c r="C300" s="230" t="s">
        <v>691</v>
      </c>
      <c r="D300" s="230" t="s">
        <v>290</v>
      </c>
      <c r="E300" s="231" t="s">
        <v>2437</v>
      </c>
      <c r="F300" s="232" t="s">
        <v>2438</v>
      </c>
      <c r="G300" s="233" t="s">
        <v>242</v>
      </c>
      <c r="H300" s="234">
        <v>37</v>
      </c>
      <c r="I300" s="235"/>
      <c r="J300" s="236">
        <f>ROUND(I300*H300,2)</f>
        <v>0</v>
      </c>
      <c r="K300" s="232" t="s">
        <v>1</v>
      </c>
      <c r="L300" s="237"/>
      <c r="M300" s="238" t="s">
        <v>1</v>
      </c>
      <c r="N300" s="239" t="s">
        <v>39</v>
      </c>
      <c r="O300" s="71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213</v>
      </c>
      <c r="AT300" s="202" t="s">
        <v>290</v>
      </c>
      <c r="AU300" s="202" t="s">
        <v>84</v>
      </c>
      <c r="AY300" s="17" t="s">
        <v>165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82</v>
      </c>
      <c r="BK300" s="203">
        <f>ROUND(I300*H300,2)</f>
        <v>0</v>
      </c>
      <c r="BL300" s="17" t="s">
        <v>172</v>
      </c>
      <c r="BM300" s="202" t="s">
        <v>2439</v>
      </c>
    </row>
    <row r="301" spans="1:47" s="2" customFormat="1" ht="12">
      <c r="A301" s="34"/>
      <c r="B301" s="35"/>
      <c r="C301" s="36"/>
      <c r="D301" s="204" t="s">
        <v>174</v>
      </c>
      <c r="E301" s="36"/>
      <c r="F301" s="205" t="s">
        <v>2438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174</v>
      </c>
      <c r="AU301" s="17" t="s">
        <v>84</v>
      </c>
    </row>
    <row r="302" spans="1:65" s="2" customFormat="1" ht="16.5" customHeight="1">
      <c r="A302" s="34"/>
      <c r="B302" s="35"/>
      <c r="C302" s="230" t="s">
        <v>697</v>
      </c>
      <c r="D302" s="230" t="s">
        <v>290</v>
      </c>
      <c r="E302" s="231" t="s">
        <v>2440</v>
      </c>
      <c r="F302" s="232" t="s">
        <v>2441</v>
      </c>
      <c r="G302" s="233" t="s">
        <v>242</v>
      </c>
      <c r="H302" s="234">
        <v>24</v>
      </c>
      <c r="I302" s="235"/>
      <c r="J302" s="236">
        <f>ROUND(I302*H302,2)</f>
        <v>0</v>
      </c>
      <c r="K302" s="232" t="s">
        <v>1</v>
      </c>
      <c r="L302" s="237"/>
      <c r="M302" s="238" t="s">
        <v>1</v>
      </c>
      <c r="N302" s="239" t="s">
        <v>39</v>
      </c>
      <c r="O302" s="71"/>
      <c r="P302" s="200">
        <f>O302*H302</f>
        <v>0</v>
      </c>
      <c r="Q302" s="200">
        <v>0</v>
      </c>
      <c r="R302" s="200">
        <f>Q302*H302</f>
        <v>0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213</v>
      </c>
      <c r="AT302" s="202" t="s">
        <v>290</v>
      </c>
      <c r="AU302" s="202" t="s">
        <v>84</v>
      </c>
      <c r="AY302" s="17" t="s">
        <v>165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82</v>
      </c>
      <c r="BK302" s="203">
        <f>ROUND(I302*H302,2)</f>
        <v>0</v>
      </c>
      <c r="BL302" s="17" t="s">
        <v>172</v>
      </c>
      <c r="BM302" s="202" t="s">
        <v>2442</v>
      </c>
    </row>
    <row r="303" spans="1:47" s="2" customFormat="1" ht="12">
      <c r="A303" s="34"/>
      <c r="B303" s="35"/>
      <c r="C303" s="36"/>
      <c r="D303" s="204" t="s">
        <v>174</v>
      </c>
      <c r="E303" s="36"/>
      <c r="F303" s="205" t="s">
        <v>2441</v>
      </c>
      <c r="G303" s="36"/>
      <c r="H303" s="36"/>
      <c r="I303" s="206"/>
      <c r="J303" s="36"/>
      <c r="K303" s="36"/>
      <c r="L303" s="39"/>
      <c r="M303" s="207"/>
      <c r="N303" s="208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174</v>
      </c>
      <c r="AU303" s="17" t="s">
        <v>84</v>
      </c>
    </row>
    <row r="304" spans="1:65" s="2" customFormat="1" ht="16.5" customHeight="1">
      <c r="A304" s="34"/>
      <c r="B304" s="35"/>
      <c r="C304" s="230" t="s">
        <v>703</v>
      </c>
      <c r="D304" s="230" t="s">
        <v>290</v>
      </c>
      <c r="E304" s="231" t="s">
        <v>2443</v>
      </c>
      <c r="F304" s="232" t="s">
        <v>2444</v>
      </c>
      <c r="G304" s="233" t="s">
        <v>242</v>
      </c>
      <c r="H304" s="234">
        <v>8</v>
      </c>
      <c r="I304" s="235"/>
      <c r="J304" s="236">
        <f>ROUND(I304*H304,2)</f>
        <v>0</v>
      </c>
      <c r="K304" s="232" t="s">
        <v>1</v>
      </c>
      <c r="L304" s="237"/>
      <c r="M304" s="238" t="s">
        <v>1</v>
      </c>
      <c r="N304" s="239" t="s">
        <v>39</v>
      </c>
      <c r="O304" s="71"/>
      <c r="P304" s="200">
        <f>O304*H304</f>
        <v>0</v>
      </c>
      <c r="Q304" s="200">
        <v>1</v>
      </c>
      <c r="R304" s="200">
        <f>Q304*H304</f>
        <v>8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213</v>
      </c>
      <c r="AT304" s="202" t="s">
        <v>290</v>
      </c>
      <c r="AU304" s="202" t="s">
        <v>84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172</v>
      </c>
      <c r="BM304" s="202" t="s">
        <v>2445</v>
      </c>
    </row>
    <row r="305" spans="1:47" s="2" customFormat="1" ht="12">
      <c r="A305" s="34"/>
      <c r="B305" s="35"/>
      <c r="C305" s="36"/>
      <c r="D305" s="204" t="s">
        <v>174</v>
      </c>
      <c r="E305" s="36"/>
      <c r="F305" s="205" t="s">
        <v>2444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84</v>
      </c>
    </row>
    <row r="306" spans="1:65" s="2" customFormat="1" ht="16.5" customHeight="1">
      <c r="A306" s="34"/>
      <c r="B306" s="35"/>
      <c r="C306" s="230" t="s">
        <v>712</v>
      </c>
      <c r="D306" s="230" t="s">
        <v>290</v>
      </c>
      <c r="E306" s="231" t="s">
        <v>2446</v>
      </c>
      <c r="F306" s="232" t="s">
        <v>2447</v>
      </c>
      <c r="G306" s="233" t="s">
        <v>242</v>
      </c>
      <c r="H306" s="234">
        <v>5.5</v>
      </c>
      <c r="I306" s="235"/>
      <c r="J306" s="236">
        <f>ROUND(I306*H306,2)</f>
        <v>0</v>
      </c>
      <c r="K306" s="232" t="s">
        <v>1</v>
      </c>
      <c r="L306" s="237"/>
      <c r="M306" s="238" t="s">
        <v>1</v>
      </c>
      <c r="N306" s="239" t="s">
        <v>39</v>
      </c>
      <c r="O306" s="71"/>
      <c r="P306" s="200">
        <f>O306*H306</f>
        <v>0</v>
      </c>
      <c r="Q306" s="200">
        <v>1</v>
      </c>
      <c r="R306" s="200">
        <f>Q306*H306</f>
        <v>5.5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213</v>
      </c>
      <c r="AT306" s="202" t="s">
        <v>290</v>
      </c>
      <c r="AU306" s="202" t="s">
        <v>84</v>
      </c>
      <c r="AY306" s="17" t="s">
        <v>165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82</v>
      </c>
      <c r="BK306" s="203">
        <f>ROUND(I306*H306,2)</f>
        <v>0</v>
      </c>
      <c r="BL306" s="17" t="s">
        <v>172</v>
      </c>
      <c r="BM306" s="202" t="s">
        <v>2448</v>
      </c>
    </row>
    <row r="307" spans="1:47" s="2" customFormat="1" ht="12">
      <c r="A307" s="34"/>
      <c r="B307" s="35"/>
      <c r="C307" s="36"/>
      <c r="D307" s="204" t="s">
        <v>174</v>
      </c>
      <c r="E307" s="36"/>
      <c r="F307" s="205" t="s">
        <v>2447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174</v>
      </c>
      <c r="AU307" s="17" t="s">
        <v>84</v>
      </c>
    </row>
    <row r="308" spans="1:65" s="2" customFormat="1" ht="16.5" customHeight="1">
      <c r="A308" s="34"/>
      <c r="B308" s="35"/>
      <c r="C308" s="230" t="s">
        <v>718</v>
      </c>
      <c r="D308" s="230" t="s">
        <v>290</v>
      </c>
      <c r="E308" s="231" t="s">
        <v>2449</v>
      </c>
      <c r="F308" s="232" t="s">
        <v>2450</v>
      </c>
      <c r="G308" s="233" t="s">
        <v>242</v>
      </c>
      <c r="H308" s="234">
        <v>4</v>
      </c>
      <c r="I308" s="235"/>
      <c r="J308" s="236">
        <f>ROUND(I308*H308,2)</f>
        <v>0</v>
      </c>
      <c r="K308" s="232" t="s">
        <v>1</v>
      </c>
      <c r="L308" s="237"/>
      <c r="M308" s="238" t="s">
        <v>1</v>
      </c>
      <c r="N308" s="239" t="s">
        <v>39</v>
      </c>
      <c r="O308" s="71"/>
      <c r="P308" s="200">
        <f>O308*H308</f>
        <v>0</v>
      </c>
      <c r="Q308" s="200">
        <v>0.2</v>
      </c>
      <c r="R308" s="200">
        <f>Q308*H308</f>
        <v>0.8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213</v>
      </c>
      <c r="AT308" s="202" t="s">
        <v>290</v>
      </c>
      <c r="AU308" s="202" t="s">
        <v>84</v>
      </c>
      <c r="AY308" s="17" t="s">
        <v>165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82</v>
      </c>
      <c r="BK308" s="203">
        <f>ROUND(I308*H308,2)</f>
        <v>0</v>
      </c>
      <c r="BL308" s="17" t="s">
        <v>172</v>
      </c>
      <c r="BM308" s="202" t="s">
        <v>2451</v>
      </c>
    </row>
    <row r="309" spans="1:47" s="2" customFormat="1" ht="12">
      <c r="A309" s="34"/>
      <c r="B309" s="35"/>
      <c r="C309" s="36"/>
      <c r="D309" s="204" t="s">
        <v>174</v>
      </c>
      <c r="E309" s="36"/>
      <c r="F309" s="205" t="s">
        <v>2450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174</v>
      </c>
      <c r="AU309" s="17" t="s">
        <v>84</v>
      </c>
    </row>
    <row r="310" spans="2:63" s="12" customFormat="1" ht="22.9" customHeight="1">
      <c r="B310" s="175"/>
      <c r="C310" s="176"/>
      <c r="D310" s="177" t="s">
        <v>73</v>
      </c>
      <c r="E310" s="189" t="s">
        <v>961</v>
      </c>
      <c r="F310" s="189" t="s">
        <v>962</v>
      </c>
      <c r="G310" s="176"/>
      <c r="H310" s="176"/>
      <c r="I310" s="179"/>
      <c r="J310" s="190">
        <f>BK310</f>
        <v>0</v>
      </c>
      <c r="K310" s="176"/>
      <c r="L310" s="181"/>
      <c r="M310" s="182"/>
      <c r="N310" s="183"/>
      <c r="O310" s="183"/>
      <c r="P310" s="184">
        <f>SUM(P311:P312)</f>
        <v>0</v>
      </c>
      <c r="Q310" s="183"/>
      <c r="R310" s="184">
        <f>SUM(R311:R312)</f>
        <v>0</v>
      </c>
      <c r="S310" s="183"/>
      <c r="T310" s="185">
        <f>SUM(T311:T312)</f>
        <v>0</v>
      </c>
      <c r="AR310" s="186" t="s">
        <v>82</v>
      </c>
      <c r="AT310" s="187" t="s">
        <v>73</v>
      </c>
      <c r="AU310" s="187" t="s">
        <v>82</v>
      </c>
      <c r="AY310" s="186" t="s">
        <v>165</v>
      </c>
      <c r="BK310" s="188">
        <f>SUM(BK311:BK312)</f>
        <v>0</v>
      </c>
    </row>
    <row r="311" spans="1:65" s="2" customFormat="1" ht="16.5" customHeight="1">
      <c r="A311" s="34"/>
      <c r="B311" s="35"/>
      <c r="C311" s="191" t="s">
        <v>725</v>
      </c>
      <c r="D311" s="191" t="s">
        <v>167</v>
      </c>
      <c r="E311" s="192" t="s">
        <v>2452</v>
      </c>
      <c r="F311" s="193" t="s">
        <v>2453</v>
      </c>
      <c r="G311" s="194" t="s">
        <v>293</v>
      </c>
      <c r="H311" s="195">
        <v>594</v>
      </c>
      <c r="I311" s="196"/>
      <c r="J311" s="197">
        <f>ROUND(I311*H311,2)</f>
        <v>0</v>
      </c>
      <c r="K311" s="193" t="s">
        <v>1</v>
      </c>
      <c r="L311" s="39"/>
      <c r="M311" s="198" t="s">
        <v>1</v>
      </c>
      <c r="N311" s="199" t="s">
        <v>39</v>
      </c>
      <c r="O311" s="7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172</v>
      </c>
      <c r="AT311" s="202" t="s">
        <v>167</v>
      </c>
      <c r="AU311" s="202" t="s">
        <v>84</v>
      </c>
      <c r="AY311" s="17" t="s">
        <v>165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82</v>
      </c>
      <c r="BK311" s="203">
        <f>ROUND(I311*H311,2)</f>
        <v>0</v>
      </c>
      <c r="BL311" s="17" t="s">
        <v>172</v>
      </c>
      <c r="BM311" s="202" t="s">
        <v>2454</v>
      </c>
    </row>
    <row r="312" spans="1:47" s="2" customFormat="1" ht="12">
      <c r="A312" s="34"/>
      <c r="B312" s="35"/>
      <c r="C312" s="36"/>
      <c r="D312" s="204" t="s">
        <v>174</v>
      </c>
      <c r="E312" s="36"/>
      <c r="F312" s="205" t="s">
        <v>2453</v>
      </c>
      <c r="G312" s="36"/>
      <c r="H312" s="36"/>
      <c r="I312" s="206"/>
      <c r="J312" s="36"/>
      <c r="K312" s="36"/>
      <c r="L312" s="39"/>
      <c r="M312" s="244"/>
      <c r="N312" s="245"/>
      <c r="O312" s="246"/>
      <c r="P312" s="246"/>
      <c r="Q312" s="246"/>
      <c r="R312" s="246"/>
      <c r="S312" s="246"/>
      <c r="T312" s="247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174</v>
      </c>
      <c r="AU312" s="17" t="s">
        <v>84</v>
      </c>
    </row>
    <row r="313" spans="1:31" s="2" customFormat="1" ht="6.95" customHeight="1">
      <c r="A313" s="34"/>
      <c r="B313" s="54"/>
      <c r="C313" s="55"/>
      <c r="D313" s="55"/>
      <c r="E313" s="55"/>
      <c r="F313" s="55"/>
      <c r="G313" s="55"/>
      <c r="H313" s="55"/>
      <c r="I313" s="55"/>
      <c r="J313" s="55"/>
      <c r="K313" s="55"/>
      <c r="L313" s="39"/>
      <c r="M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</row>
  </sheetData>
  <sheetProtection algorithmName="SHA-512" hashValue="c/bT0ci1i8Lk1Jv4qabyl9+Qctt7xmlGUHskqKe9IAmd90Es7klLScfRurUc4Spzsks/Vn8EoOo53JAUlQDHKA==" saltValue="68rEUh//6Ns/KKhPA1RD6Vfvb1o5w7oPimUoiBe+SVgms1Hb9sIlKBRevf9scC3Q+w4+M7tdYw3xws27vru5VQ==" spinCount="100000" sheet="1" objects="1" scenarios="1" formatColumns="0" formatRows="0" autoFilter="0"/>
  <autoFilter ref="C119:K31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116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0" t="s">
        <v>2455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2457</v>
      </c>
      <c r="F11" s="313"/>
      <c r="G11" s="313"/>
      <c r="H11" s="31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4" t="str">
        <f>'Rekapitulace stavby'!E14</f>
        <v>Vyplň údaj</v>
      </c>
      <c r="F20" s="315"/>
      <c r="G20" s="315"/>
      <c r="H20" s="315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6" t="s">
        <v>1</v>
      </c>
      <c r="F29" s="316"/>
      <c r="G29" s="316"/>
      <c r="H29" s="316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ROUND((SUM(BE123:BE174)),2)</f>
        <v>0</v>
      </c>
      <c r="G35" s="34"/>
      <c r="H35" s="34"/>
      <c r="I35" s="130">
        <v>0.21</v>
      </c>
      <c r="J35" s="129">
        <f>ROUND(((SUM(BE123:BE174))*I35),2)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ROUND((SUM(BF123:BF174)),2)</f>
        <v>0</v>
      </c>
      <c r="G36" s="34"/>
      <c r="H36" s="34"/>
      <c r="I36" s="130">
        <v>0.15</v>
      </c>
      <c r="J36" s="129">
        <f>ROUND(((SUM(BF123:BF174))*I36),2)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ROUND((SUM(BG123:BG174)),2)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ROUND((SUM(BH123:BH174)),2)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ROUND((SUM(BI123:BI174)),2)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2455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3" t="str">
        <f>E11</f>
        <v>SO 800-2-1 - Krajinářské úpravy - následná péče 1.rok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J172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8" t="str">
        <f>E7</f>
        <v>Rekonstrukce Komenského náměstí v Dobříši</v>
      </c>
      <c r="F111" s="309"/>
      <c r="G111" s="309"/>
      <c r="H111" s="30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8" t="s">
        <v>2455</v>
      </c>
      <c r="F113" s="307"/>
      <c r="G113" s="307"/>
      <c r="H113" s="30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E11</f>
        <v>SO 800-2-1 - Krajinářské úpravy - následná péče 1.rok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P125+P172</f>
        <v>0</v>
      </c>
      <c r="Q124" s="183"/>
      <c r="R124" s="184">
        <f>R125+R172</f>
        <v>0</v>
      </c>
      <c r="S124" s="183"/>
      <c r="T124" s="185">
        <f>T125+T172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BK125+BK172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SUM(P126:P171)</f>
        <v>0</v>
      </c>
      <c r="Q125" s="183"/>
      <c r="R125" s="184">
        <f>SUM(R126:R171)</f>
        <v>0</v>
      </c>
      <c r="S125" s="183"/>
      <c r="T125" s="185">
        <f>SUM(T126:T171)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SUM(BK126:BK171)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2464</v>
      </c>
      <c r="G132" s="194" t="s">
        <v>242</v>
      </c>
      <c r="H132" s="195">
        <v>24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2464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2469</v>
      </c>
      <c r="F142" s="193" t="s">
        <v>2470</v>
      </c>
      <c r="G142" s="194" t="s">
        <v>170</v>
      </c>
      <c r="H142" s="195">
        <v>72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2471</v>
      </c>
      <c r="F144" s="232" t="s">
        <v>2472</v>
      </c>
      <c r="G144" s="233" t="s">
        <v>2294</v>
      </c>
      <c r="H144" s="234">
        <v>0.1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2472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21.75" customHeight="1">
      <c r="A146" s="34"/>
      <c r="B146" s="35"/>
      <c r="C146" s="191" t="s">
        <v>232</v>
      </c>
      <c r="D146" s="191" t="s">
        <v>167</v>
      </c>
      <c r="E146" s="192" t="s">
        <v>2413</v>
      </c>
      <c r="F146" s="193" t="s">
        <v>2473</v>
      </c>
      <c r="G146" s="194" t="s">
        <v>564</v>
      </c>
      <c r="H146" s="195">
        <v>87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2473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239</v>
      </c>
      <c r="D148" s="191" t="s">
        <v>167</v>
      </c>
      <c r="E148" s="192" t="s">
        <v>2474</v>
      </c>
      <c r="F148" s="193" t="s">
        <v>2475</v>
      </c>
      <c r="G148" s="194" t="s">
        <v>170</v>
      </c>
      <c r="H148" s="195">
        <v>58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2475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247</v>
      </c>
      <c r="D150" s="191" t="s">
        <v>167</v>
      </c>
      <c r="E150" s="192" t="s">
        <v>2416</v>
      </c>
      <c r="F150" s="193" t="s">
        <v>2476</v>
      </c>
      <c r="G150" s="194" t="s">
        <v>170</v>
      </c>
      <c r="H150" s="195">
        <v>99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2476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2477</v>
      </c>
      <c r="F152" s="193" t="s">
        <v>2478</v>
      </c>
      <c r="G152" s="194" t="s">
        <v>170</v>
      </c>
      <c r="H152" s="195">
        <v>66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2478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2479</v>
      </c>
      <c r="F154" s="193" t="s">
        <v>2480</v>
      </c>
      <c r="G154" s="194" t="s">
        <v>170</v>
      </c>
      <c r="H154" s="195">
        <v>33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2480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21.75" customHeight="1">
      <c r="A156" s="34"/>
      <c r="B156" s="35"/>
      <c r="C156" s="191" t="s">
        <v>271</v>
      </c>
      <c r="D156" s="191" t="s">
        <v>167</v>
      </c>
      <c r="E156" s="192" t="s">
        <v>2481</v>
      </c>
      <c r="F156" s="193" t="s">
        <v>2482</v>
      </c>
      <c r="G156" s="194" t="s">
        <v>170</v>
      </c>
      <c r="H156" s="195">
        <v>180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2482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2419</v>
      </c>
      <c r="F158" s="193" t="s">
        <v>2483</v>
      </c>
      <c r="G158" s="194" t="s">
        <v>170</v>
      </c>
      <c r="H158" s="195">
        <v>234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2483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2484</v>
      </c>
      <c r="F160" s="193" t="s">
        <v>2485</v>
      </c>
      <c r="G160" s="194" t="s">
        <v>170</v>
      </c>
      <c r="H160" s="195">
        <v>117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2485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2486</v>
      </c>
      <c r="F162" s="193" t="s">
        <v>2487</v>
      </c>
      <c r="G162" s="194" t="s">
        <v>170</v>
      </c>
      <c r="H162" s="195">
        <v>39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2487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2488</v>
      </c>
      <c r="F164" s="193" t="s">
        <v>2489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2489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2422</v>
      </c>
      <c r="F166" s="193" t="s">
        <v>2490</v>
      </c>
      <c r="G166" s="194" t="s">
        <v>242</v>
      </c>
      <c r="H166" s="195">
        <v>40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2490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2425</v>
      </c>
      <c r="F168" s="193" t="s">
        <v>2491</v>
      </c>
      <c r="G168" s="194" t="s">
        <v>242</v>
      </c>
      <c r="H168" s="195">
        <v>40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2491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2428</v>
      </c>
      <c r="F170" s="193" t="s">
        <v>2492</v>
      </c>
      <c r="G170" s="194" t="s">
        <v>242</v>
      </c>
      <c r="H170" s="195">
        <v>40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2492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63" s="12" customFormat="1" ht="22.9" customHeight="1">
      <c r="B172" s="175"/>
      <c r="C172" s="176"/>
      <c r="D172" s="177" t="s">
        <v>73</v>
      </c>
      <c r="E172" s="189" t="s">
        <v>961</v>
      </c>
      <c r="F172" s="189" t="s">
        <v>2493</v>
      </c>
      <c r="G172" s="176"/>
      <c r="H172" s="176"/>
      <c r="I172" s="179"/>
      <c r="J172" s="190">
        <f>BK172</f>
        <v>0</v>
      </c>
      <c r="K172" s="176"/>
      <c r="L172" s="181"/>
      <c r="M172" s="182"/>
      <c r="N172" s="183"/>
      <c r="O172" s="183"/>
      <c r="P172" s="184">
        <f>SUM(P173:P174)</f>
        <v>0</v>
      </c>
      <c r="Q172" s="183"/>
      <c r="R172" s="184">
        <f>SUM(R173:R174)</f>
        <v>0</v>
      </c>
      <c r="S172" s="183"/>
      <c r="T172" s="185">
        <f>SUM(T173:T174)</f>
        <v>0</v>
      </c>
      <c r="AR172" s="186" t="s">
        <v>82</v>
      </c>
      <c r="AT172" s="187" t="s">
        <v>73</v>
      </c>
      <c r="AU172" s="187" t="s">
        <v>82</v>
      </c>
      <c r="AY172" s="186" t="s">
        <v>165</v>
      </c>
      <c r="BK172" s="188">
        <f>SUM(BK173:BK174)</f>
        <v>0</v>
      </c>
    </row>
    <row r="173" spans="1:65" s="2" customFormat="1" ht="16.5" customHeight="1">
      <c r="A173" s="34"/>
      <c r="B173" s="35"/>
      <c r="C173" s="191" t="s">
        <v>317</v>
      </c>
      <c r="D173" s="191" t="s">
        <v>167</v>
      </c>
      <c r="E173" s="192" t="s">
        <v>2452</v>
      </c>
      <c r="F173" s="193" t="s">
        <v>2494</v>
      </c>
      <c r="G173" s="194" t="s">
        <v>293</v>
      </c>
      <c r="H173" s="195">
        <v>9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84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474</v>
      </c>
    </row>
    <row r="174" spans="1:47" s="2" customFormat="1" ht="12">
      <c r="A174" s="34"/>
      <c r="B174" s="35"/>
      <c r="C174" s="36"/>
      <c r="D174" s="204" t="s">
        <v>174</v>
      </c>
      <c r="E174" s="36"/>
      <c r="F174" s="205" t="s">
        <v>2494</v>
      </c>
      <c r="G174" s="36"/>
      <c r="H174" s="36"/>
      <c r="I174" s="206"/>
      <c r="J174" s="36"/>
      <c r="K174" s="36"/>
      <c r="L174" s="39"/>
      <c r="M174" s="244"/>
      <c r="N174" s="245"/>
      <c r="O174" s="246"/>
      <c r="P174" s="246"/>
      <c r="Q174" s="246"/>
      <c r="R174" s="246"/>
      <c r="S174" s="246"/>
      <c r="T174" s="247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84</v>
      </c>
    </row>
    <row r="175" spans="1:31" s="2" customFormat="1" ht="6.95" customHeight="1">
      <c r="A175" s="34"/>
      <c r="B175" s="54"/>
      <c r="C175" s="55"/>
      <c r="D175" s="55"/>
      <c r="E175" s="55"/>
      <c r="F175" s="55"/>
      <c r="G175" s="55"/>
      <c r="H175" s="55"/>
      <c r="I175" s="55"/>
      <c r="J175" s="55"/>
      <c r="K175" s="55"/>
      <c r="L175" s="39"/>
      <c r="M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</row>
  </sheetData>
  <sheetProtection algorithmName="SHA-512" hashValue="mePsoLG8cn+MQx49xXCrne/QcXY8RO3WOYWfr99L4U4fsRloUuq+s6hSGsfob7LSQJvlFV8xX59gTjd41Vp31g==" saltValue="tt4rYUbm3qLHSUTT9dFhLLakvdPGsU59M47CTcmf9MgLQxmIqmbjgURtKWx7R3B0WTLjpMbiDV5LRfG3NPuCOw==" spinCount="100000" sheet="1" objects="1" scenarios="1" formatColumns="0" formatRows="0" autoFilter="0"/>
  <autoFilter ref="C122:K17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119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0" t="s">
        <v>2455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2495</v>
      </c>
      <c r="F11" s="313"/>
      <c r="G11" s="313"/>
      <c r="H11" s="31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4" t="str">
        <f>'Rekapitulace stavby'!E14</f>
        <v>Vyplň údaj</v>
      </c>
      <c r="F20" s="315"/>
      <c r="G20" s="315"/>
      <c r="H20" s="315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6" t="s">
        <v>1</v>
      </c>
      <c r="F29" s="316"/>
      <c r="G29" s="316"/>
      <c r="H29" s="316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ROUND((SUM(BE123:BE184)),2)</f>
        <v>0</v>
      </c>
      <c r="G35" s="34"/>
      <c r="H35" s="34"/>
      <c r="I35" s="130">
        <v>0.21</v>
      </c>
      <c r="J35" s="129">
        <f>ROUND(((SUM(BE123:BE184))*I35),2)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ROUND((SUM(BF123:BF184)),2)</f>
        <v>0</v>
      </c>
      <c r="G36" s="34"/>
      <c r="H36" s="34"/>
      <c r="I36" s="130">
        <v>0.15</v>
      </c>
      <c r="J36" s="129">
        <f>ROUND(((SUM(BF123:BF184))*I36),2)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ROUND((SUM(BG123:BG184)),2)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ROUND((SUM(BH123:BH184)),2)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ROUND((SUM(BI123:BI184)),2)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2455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3" t="str">
        <f>E11</f>
        <v>SO 800-2-2 - Krajinářské úpravy - následná péče 2.rok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J182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8" t="str">
        <f>E7</f>
        <v>Rekonstrukce Komenského náměstí v Dobříši</v>
      </c>
      <c r="F111" s="309"/>
      <c r="G111" s="309"/>
      <c r="H111" s="30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8" t="s">
        <v>2455</v>
      </c>
      <c r="F113" s="307"/>
      <c r="G113" s="307"/>
      <c r="H113" s="30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E11</f>
        <v>SO 800-2-2 - Krajinářské úpravy - následná péče 2.rok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P125+P182</f>
        <v>0</v>
      </c>
      <c r="Q124" s="183"/>
      <c r="R124" s="184">
        <f>R125+R182</f>
        <v>0</v>
      </c>
      <c r="S124" s="183"/>
      <c r="T124" s="185">
        <f>T125+T182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BK125+BK182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SUM(P126:P181)</f>
        <v>0</v>
      </c>
      <c r="Q125" s="183"/>
      <c r="R125" s="184">
        <f>SUM(R126:R181)</f>
        <v>0</v>
      </c>
      <c r="S125" s="183"/>
      <c r="T125" s="185">
        <f>SUM(T126:T181)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SUM(BK126:BK181)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2496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2496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2464</v>
      </c>
      <c r="G132" s="194" t="s">
        <v>242</v>
      </c>
      <c r="H132" s="195">
        <v>24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2464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21.75" customHeight="1">
      <c r="A142" s="34"/>
      <c r="B142" s="35"/>
      <c r="C142" s="191" t="s">
        <v>218</v>
      </c>
      <c r="D142" s="191" t="s">
        <v>167</v>
      </c>
      <c r="E142" s="192" t="s">
        <v>2383</v>
      </c>
      <c r="F142" s="193" t="s">
        <v>2497</v>
      </c>
      <c r="G142" s="194" t="s">
        <v>564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2497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191" t="s">
        <v>227</v>
      </c>
      <c r="D144" s="191" t="s">
        <v>167</v>
      </c>
      <c r="E144" s="192" t="s">
        <v>2469</v>
      </c>
      <c r="F144" s="193" t="s">
        <v>2470</v>
      </c>
      <c r="G144" s="194" t="s">
        <v>170</v>
      </c>
      <c r="H144" s="195">
        <v>72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2470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230" t="s">
        <v>232</v>
      </c>
      <c r="D146" s="230" t="s">
        <v>290</v>
      </c>
      <c r="E146" s="231" t="s">
        <v>2471</v>
      </c>
      <c r="F146" s="232" t="s">
        <v>2472</v>
      </c>
      <c r="G146" s="233" t="s">
        <v>2294</v>
      </c>
      <c r="H146" s="234">
        <v>0.1</v>
      </c>
      <c r="I146" s="235"/>
      <c r="J146" s="236">
        <f>ROUND(I146*H146,2)</f>
        <v>0</v>
      </c>
      <c r="K146" s="232" t="s">
        <v>1</v>
      </c>
      <c r="L146" s="237"/>
      <c r="M146" s="238" t="s">
        <v>1</v>
      </c>
      <c r="N146" s="23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213</v>
      </c>
      <c r="AT146" s="202" t="s">
        <v>290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2472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191" t="s">
        <v>239</v>
      </c>
      <c r="D148" s="191" t="s">
        <v>167</v>
      </c>
      <c r="E148" s="192" t="s">
        <v>2404</v>
      </c>
      <c r="F148" s="193" t="s">
        <v>2498</v>
      </c>
      <c r="G148" s="194" t="s">
        <v>170</v>
      </c>
      <c r="H148" s="195">
        <v>12.87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2498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2407</v>
      </c>
      <c r="F150" s="193" t="s">
        <v>2499</v>
      </c>
      <c r="G150" s="194" t="s">
        <v>170</v>
      </c>
      <c r="H150" s="195">
        <v>45.85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2499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21.75" customHeight="1">
      <c r="A152" s="34"/>
      <c r="B152" s="35"/>
      <c r="C152" s="191" t="s">
        <v>258</v>
      </c>
      <c r="D152" s="191" t="s">
        <v>167</v>
      </c>
      <c r="E152" s="192" t="s">
        <v>2413</v>
      </c>
      <c r="F152" s="193" t="s">
        <v>2473</v>
      </c>
      <c r="G152" s="194" t="s">
        <v>564</v>
      </c>
      <c r="H152" s="195">
        <v>87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2473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2474</v>
      </c>
      <c r="F154" s="193" t="s">
        <v>2475</v>
      </c>
      <c r="G154" s="194" t="s">
        <v>170</v>
      </c>
      <c r="H154" s="195">
        <v>58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2475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2416</v>
      </c>
      <c r="F156" s="193" t="s">
        <v>2476</v>
      </c>
      <c r="G156" s="194" t="s">
        <v>170</v>
      </c>
      <c r="H156" s="195">
        <v>99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2476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2477</v>
      </c>
      <c r="F158" s="193" t="s">
        <v>2478</v>
      </c>
      <c r="G158" s="194" t="s">
        <v>170</v>
      </c>
      <c r="H158" s="195">
        <v>66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2478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2479</v>
      </c>
      <c r="F160" s="193" t="s">
        <v>2480</v>
      </c>
      <c r="G160" s="194" t="s">
        <v>170</v>
      </c>
      <c r="H160" s="195">
        <v>33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2480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21.75" customHeight="1">
      <c r="A162" s="34"/>
      <c r="B162" s="35"/>
      <c r="C162" s="191" t="s">
        <v>289</v>
      </c>
      <c r="D162" s="191" t="s">
        <v>167</v>
      </c>
      <c r="E162" s="192" t="s">
        <v>2481</v>
      </c>
      <c r="F162" s="193" t="s">
        <v>2482</v>
      </c>
      <c r="G162" s="194" t="s">
        <v>170</v>
      </c>
      <c r="H162" s="195">
        <v>180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2482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2419</v>
      </c>
      <c r="F164" s="193" t="s">
        <v>2483</v>
      </c>
      <c r="G164" s="194" t="s">
        <v>170</v>
      </c>
      <c r="H164" s="195">
        <v>234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2483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2484</v>
      </c>
      <c r="F166" s="193" t="s">
        <v>2485</v>
      </c>
      <c r="G166" s="194" t="s">
        <v>170</v>
      </c>
      <c r="H166" s="195">
        <v>117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2485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2486</v>
      </c>
      <c r="F168" s="193" t="s">
        <v>2487</v>
      </c>
      <c r="G168" s="194" t="s">
        <v>170</v>
      </c>
      <c r="H168" s="195">
        <v>39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2487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2488</v>
      </c>
      <c r="F170" s="193" t="s">
        <v>2489</v>
      </c>
      <c r="G170" s="194" t="s">
        <v>170</v>
      </c>
      <c r="H170" s="195">
        <v>117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2489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2422</v>
      </c>
      <c r="F172" s="193" t="s">
        <v>2500</v>
      </c>
      <c r="G172" s="194" t="s">
        <v>242</v>
      </c>
      <c r="H172" s="195">
        <v>32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2500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2425</v>
      </c>
      <c r="F174" s="193" t="s">
        <v>2501</v>
      </c>
      <c r="G174" s="194" t="s">
        <v>242</v>
      </c>
      <c r="H174" s="195">
        <v>32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2">
      <c r="A175" s="34"/>
      <c r="B175" s="35"/>
      <c r="C175" s="36"/>
      <c r="D175" s="204" t="s">
        <v>174</v>
      </c>
      <c r="E175" s="36"/>
      <c r="F175" s="205" t="s">
        <v>2501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191" t="s">
        <v>328</v>
      </c>
      <c r="D176" s="191" t="s">
        <v>167</v>
      </c>
      <c r="E176" s="192" t="s">
        <v>2428</v>
      </c>
      <c r="F176" s="193" t="s">
        <v>2502</v>
      </c>
      <c r="G176" s="194" t="s">
        <v>242</v>
      </c>
      <c r="H176" s="195">
        <v>32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2">
      <c r="A177" s="34"/>
      <c r="B177" s="35"/>
      <c r="C177" s="36"/>
      <c r="D177" s="204" t="s">
        <v>174</v>
      </c>
      <c r="E177" s="36"/>
      <c r="F177" s="205" t="s">
        <v>2502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342</v>
      </c>
      <c r="D178" s="230" t="s">
        <v>290</v>
      </c>
      <c r="E178" s="231" t="s">
        <v>2443</v>
      </c>
      <c r="F178" s="232" t="s">
        <v>2503</v>
      </c>
      <c r="G178" s="233" t="s">
        <v>242</v>
      </c>
      <c r="H178" s="234">
        <v>2.8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2">
      <c r="A179" s="34"/>
      <c r="B179" s="35"/>
      <c r="C179" s="36"/>
      <c r="D179" s="204" t="s">
        <v>174</v>
      </c>
      <c r="E179" s="36"/>
      <c r="F179" s="205" t="s">
        <v>2503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1:65" s="2" customFormat="1" ht="16.5" customHeight="1">
      <c r="A180" s="34"/>
      <c r="B180" s="35"/>
      <c r="C180" s="230" t="s">
        <v>363</v>
      </c>
      <c r="D180" s="230" t="s">
        <v>290</v>
      </c>
      <c r="E180" s="231" t="s">
        <v>2449</v>
      </c>
      <c r="F180" s="232" t="s">
        <v>2504</v>
      </c>
      <c r="G180" s="233" t="s">
        <v>242</v>
      </c>
      <c r="H180" s="234">
        <v>1.4</v>
      </c>
      <c r="I180" s="235"/>
      <c r="J180" s="236">
        <f>ROUND(I180*H180,2)</f>
        <v>0</v>
      </c>
      <c r="K180" s="232" t="s">
        <v>1</v>
      </c>
      <c r="L180" s="237"/>
      <c r="M180" s="238" t="s">
        <v>1</v>
      </c>
      <c r="N180" s="23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213</v>
      </c>
      <c r="AT180" s="202" t="s">
        <v>290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523</v>
      </c>
    </row>
    <row r="181" spans="1:47" s="2" customFormat="1" ht="12">
      <c r="A181" s="34"/>
      <c r="B181" s="35"/>
      <c r="C181" s="36"/>
      <c r="D181" s="204" t="s">
        <v>174</v>
      </c>
      <c r="E181" s="36"/>
      <c r="F181" s="205" t="s">
        <v>2504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63" s="12" customFormat="1" ht="22.9" customHeight="1">
      <c r="B182" s="175"/>
      <c r="C182" s="176"/>
      <c r="D182" s="177" t="s">
        <v>73</v>
      </c>
      <c r="E182" s="189" t="s">
        <v>961</v>
      </c>
      <c r="F182" s="189" t="s">
        <v>2493</v>
      </c>
      <c r="G182" s="176"/>
      <c r="H182" s="176"/>
      <c r="I182" s="179"/>
      <c r="J182" s="190">
        <f>BK182</f>
        <v>0</v>
      </c>
      <c r="K182" s="176"/>
      <c r="L182" s="181"/>
      <c r="M182" s="182"/>
      <c r="N182" s="183"/>
      <c r="O182" s="183"/>
      <c r="P182" s="184">
        <f>SUM(P183:P184)</f>
        <v>0</v>
      </c>
      <c r="Q182" s="183"/>
      <c r="R182" s="184">
        <f>SUM(R183:R184)</f>
        <v>0</v>
      </c>
      <c r="S182" s="183"/>
      <c r="T182" s="185">
        <f>SUM(T183:T184)</f>
        <v>0</v>
      </c>
      <c r="AR182" s="186" t="s">
        <v>82</v>
      </c>
      <c r="AT182" s="187" t="s">
        <v>73</v>
      </c>
      <c r="AU182" s="187" t="s">
        <v>82</v>
      </c>
      <c r="AY182" s="186" t="s">
        <v>165</v>
      </c>
      <c r="BK182" s="188">
        <f>SUM(BK183:BK184)</f>
        <v>0</v>
      </c>
    </row>
    <row r="183" spans="1:65" s="2" customFormat="1" ht="16.5" customHeight="1">
      <c r="A183" s="34"/>
      <c r="B183" s="35"/>
      <c r="C183" s="191" t="s">
        <v>370</v>
      </c>
      <c r="D183" s="191" t="s">
        <v>167</v>
      </c>
      <c r="E183" s="192" t="s">
        <v>2452</v>
      </c>
      <c r="F183" s="193" t="s">
        <v>2494</v>
      </c>
      <c r="G183" s="194" t="s">
        <v>293</v>
      </c>
      <c r="H183" s="195">
        <v>9</v>
      </c>
      <c r="I183" s="196"/>
      <c r="J183" s="197">
        <f>ROUND(I183*H183,2)</f>
        <v>0</v>
      </c>
      <c r="K183" s="193" t="s">
        <v>1</v>
      </c>
      <c r="L183" s="39"/>
      <c r="M183" s="198" t="s">
        <v>1</v>
      </c>
      <c r="N183" s="199" t="s">
        <v>39</v>
      </c>
      <c r="O183" s="71"/>
      <c r="P183" s="200">
        <f>O183*H183</f>
        <v>0</v>
      </c>
      <c r="Q183" s="200">
        <v>0</v>
      </c>
      <c r="R183" s="200">
        <f>Q183*H183</f>
        <v>0</v>
      </c>
      <c r="S183" s="200">
        <v>0</v>
      </c>
      <c r="T183" s="201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02" t="s">
        <v>172</v>
      </c>
      <c r="AT183" s="202" t="s">
        <v>167</v>
      </c>
      <c r="AU183" s="202" t="s">
        <v>84</v>
      </c>
      <c r="AY183" s="17" t="s">
        <v>165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17" t="s">
        <v>82</v>
      </c>
      <c r="BK183" s="203">
        <f>ROUND(I183*H183,2)</f>
        <v>0</v>
      </c>
      <c r="BL183" s="17" t="s">
        <v>172</v>
      </c>
      <c r="BM183" s="202" t="s">
        <v>536</v>
      </c>
    </row>
    <row r="184" spans="1:47" s="2" customFormat="1" ht="12">
      <c r="A184" s="34"/>
      <c r="B184" s="35"/>
      <c r="C184" s="36"/>
      <c r="D184" s="204" t="s">
        <v>174</v>
      </c>
      <c r="E184" s="36"/>
      <c r="F184" s="205" t="s">
        <v>2494</v>
      </c>
      <c r="G184" s="36"/>
      <c r="H184" s="36"/>
      <c r="I184" s="206"/>
      <c r="J184" s="36"/>
      <c r="K184" s="36"/>
      <c r="L184" s="39"/>
      <c r="M184" s="244"/>
      <c r="N184" s="245"/>
      <c r="O184" s="246"/>
      <c r="P184" s="246"/>
      <c r="Q184" s="246"/>
      <c r="R184" s="246"/>
      <c r="S184" s="246"/>
      <c r="T184" s="247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174</v>
      </c>
      <c r="AU184" s="17" t="s">
        <v>84</v>
      </c>
    </row>
    <row r="185" spans="1:31" s="2" customFormat="1" ht="6.95" customHeight="1">
      <c r="A185" s="34"/>
      <c r="B185" s="54"/>
      <c r="C185" s="55"/>
      <c r="D185" s="55"/>
      <c r="E185" s="55"/>
      <c r="F185" s="55"/>
      <c r="G185" s="55"/>
      <c r="H185" s="55"/>
      <c r="I185" s="55"/>
      <c r="J185" s="55"/>
      <c r="K185" s="55"/>
      <c r="L185" s="39"/>
      <c r="M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</row>
  </sheetData>
  <sheetProtection algorithmName="SHA-512" hashValue="+dqzmHhK2zlTJ8HKj+Blb866ki0f3sV8m5Il/lkbb05mZOLOdsjR/o8uFnX7vKT+/NtNGY5tovENvX9jJXoDcQ==" saltValue="uT9i4N6bdpFG4edu3tP6N28H5hmr6491uaNMP7TJa0QfXciQZQIqTlkcFS7RrDRtoikJgsNpr1u56L0HAmctnA==" spinCount="100000" sheet="1" objects="1" scenarios="1" formatColumns="0" formatRows="0" autoFilter="0"/>
  <autoFilter ref="C122:K184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122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0" t="s">
        <v>2455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2505</v>
      </c>
      <c r="F11" s="313"/>
      <c r="G11" s="313"/>
      <c r="H11" s="31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4" t="str">
        <f>'Rekapitulace stavby'!E14</f>
        <v>Vyplň údaj</v>
      </c>
      <c r="F20" s="315"/>
      <c r="G20" s="315"/>
      <c r="H20" s="315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6" t="s">
        <v>1</v>
      </c>
      <c r="F29" s="316"/>
      <c r="G29" s="316"/>
      <c r="H29" s="316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ROUND((SUM(BE123:BE182)),2)</f>
        <v>0</v>
      </c>
      <c r="G35" s="34"/>
      <c r="H35" s="34"/>
      <c r="I35" s="130">
        <v>0.21</v>
      </c>
      <c r="J35" s="129">
        <f>ROUND(((SUM(BE123:BE182))*I35),2)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ROUND((SUM(BF123:BF182)),2)</f>
        <v>0</v>
      </c>
      <c r="G36" s="34"/>
      <c r="H36" s="34"/>
      <c r="I36" s="130">
        <v>0.15</v>
      </c>
      <c r="J36" s="129">
        <f>ROUND(((SUM(BF123:BF182))*I36),2)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2455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3" t="str">
        <f>E11</f>
        <v>SO 800-2-3 - Krajinářské úpravy - následná péče 3.rok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J180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8" t="str">
        <f>E7</f>
        <v>Rekonstrukce Komenského náměstí v Dobříši</v>
      </c>
      <c r="F111" s="309"/>
      <c r="G111" s="309"/>
      <c r="H111" s="30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8" t="s">
        <v>2455</v>
      </c>
      <c r="F113" s="307"/>
      <c r="G113" s="307"/>
      <c r="H113" s="30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E11</f>
        <v>SO 800-2-3 - Krajinářské úpravy - následná péče 3.rok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P125+P180</f>
        <v>0</v>
      </c>
      <c r="Q124" s="183"/>
      <c r="R124" s="184">
        <f>R125+R180</f>
        <v>0</v>
      </c>
      <c r="S124" s="183"/>
      <c r="T124" s="185">
        <f>T125+T180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BK125+BK180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SUM(P126:P179)</f>
        <v>0</v>
      </c>
      <c r="Q125" s="183"/>
      <c r="R125" s="184">
        <f>SUM(R126:R179)</f>
        <v>0</v>
      </c>
      <c r="S125" s="183"/>
      <c r="T125" s="185">
        <f>SUM(T126:T179)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SUM(BK126:BK179)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2283</v>
      </c>
      <c r="F132" s="193" t="s">
        <v>2506</v>
      </c>
      <c r="G132" s="194" t="s">
        <v>242</v>
      </c>
      <c r="H132" s="195">
        <v>12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2506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191" t="s">
        <v>194</v>
      </c>
      <c r="D134" s="191" t="s">
        <v>167</v>
      </c>
      <c r="E134" s="192" t="s">
        <v>2289</v>
      </c>
      <c r="F134" s="193" t="s">
        <v>2465</v>
      </c>
      <c r="G134" s="194" t="s">
        <v>170</v>
      </c>
      <c r="H134" s="195">
        <v>336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2465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230" t="s">
        <v>201</v>
      </c>
      <c r="D136" s="230" t="s">
        <v>290</v>
      </c>
      <c r="E136" s="231" t="s">
        <v>2292</v>
      </c>
      <c r="F136" s="232" t="s">
        <v>2293</v>
      </c>
      <c r="G136" s="233" t="s">
        <v>2294</v>
      </c>
      <c r="H136" s="234">
        <v>0.2</v>
      </c>
      <c r="I136" s="235"/>
      <c r="J136" s="236">
        <f>ROUND(I136*H136,2)</f>
        <v>0</v>
      </c>
      <c r="K136" s="232" t="s">
        <v>1</v>
      </c>
      <c r="L136" s="237"/>
      <c r="M136" s="238" t="s">
        <v>1</v>
      </c>
      <c r="N136" s="23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213</v>
      </c>
      <c r="AT136" s="202" t="s">
        <v>290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2293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2296</v>
      </c>
      <c r="F138" s="193" t="s">
        <v>2466</v>
      </c>
      <c r="G138" s="194" t="s">
        <v>170</v>
      </c>
      <c r="H138" s="195">
        <v>336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2466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16.5" customHeight="1">
      <c r="A140" s="34"/>
      <c r="B140" s="35"/>
      <c r="C140" s="191" t="s">
        <v>213</v>
      </c>
      <c r="D140" s="191" t="s">
        <v>167</v>
      </c>
      <c r="E140" s="192" t="s">
        <v>2467</v>
      </c>
      <c r="F140" s="193" t="s">
        <v>2468</v>
      </c>
      <c r="G140" s="194" t="s">
        <v>170</v>
      </c>
      <c r="H140" s="195">
        <v>504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2468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2389</v>
      </c>
      <c r="F142" s="193" t="s">
        <v>2390</v>
      </c>
      <c r="G142" s="194" t="s">
        <v>1783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2390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2392</v>
      </c>
      <c r="F144" s="232" t="s">
        <v>2393</v>
      </c>
      <c r="G144" s="233" t="s">
        <v>2272</v>
      </c>
      <c r="H144" s="234">
        <v>5.8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2393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2395</v>
      </c>
      <c r="F146" s="193" t="s">
        <v>2507</v>
      </c>
      <c r="G146" s="194" t="s">
        <v>1783</v>
      </c>
      <c r="H146" s="195">
        <v>5.8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2507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230" t="s">
        <v>239</v>
      </c>
      <c r="D148" s="230" t="s">
        <v>290</v>
      </c>
      <c r="E148" s="231" t="s">
        <v>2401</v>
      </c>
      <c r="F148" s="232" t="s">
        <v>2402</v>
      </c>
      <c r="G148" s="233" t="s">
        <v>1783</v>
      </c>
      <c r="H148" s="234">
        <v>5.8</v>
      </c>
      <c r="I148" s="235"/>
      <c r="J148" s="236">
        <f>ROUND(I148*H148,2)</f>
        <v>0</v>
      </c>
      <c r="K148" s="232" t="s">
        <v>1</v>
      </c>
      <c r="L148" s="237"/>
      <c r="M148" s="238" t="s">
        <v>1</v>
      </c>
      <c r="N148" s="23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213</v>
      </c>
      <c r="AT148" s="202" t="s">
        <v>290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2402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16.5" customHeight="1">
      <c r="A150" s="34"/>
      <c r="B150" s="35"/>
      <c r="C150" s="191" t="s">
        <v>247</v>
      </c>
      <c r="D150" s="191" t="s">
        <v>167</v>
      </c>
      <c r="E150" s="192" t="s">
        <v>2469</v>
      </c>
      <c r="F150" s="193" t="s">
        <v>2470</v>
      </c>
      <c r="G150" s="194" t="s">
        <v>170</v>
      </c>
      <c r="H150" s="195">
        <v>72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2470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230" t="s">
        <v>258</v>
      </c>
      <c r="D152" s="230" t="s">
        <v>290</v>
      </c>
      <c r="E152" s="231" t="s">
        <v>2471</v>
      </c>
      <c r="F152" s="232" t="s">
        <v>2472</v>
      </c>
      <c r="G152" s="233" t="s">
        <v>2294</v>
      </c>
      <c r="H152" s="234">
        <v>0.1</v>
      </c>
      <c r="I152" s="235"/>
      <c r="J152" s="236">
        <f>ROUND(I152*H152,2)</f>
        <v>0</v>
      </c>
      <c r="K152" s="232" t="s">
        <v>1</v>
      </c>
      <c r="L152" s="237"/>
      <c r="M152" s="238" t="s">
        <v>1</v>
      </c>
      <c r="N152" s="23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213</v>
      </c>
      <c r="AT152" s="202" t="s">
        <v>290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2472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21.75" customHeight="1">
      <c r="A154" s="34"/>
      <c r="B154" s="35"/>
      <c r="C154" s="191" t="s">
        <v>8</v>
      </c>
      <c r="D154" s="191" t="s">
        <v>167</v>
      </c>
      <c r="E154" s="192" t="s">
        <v>2413</v>
      </c>
      <c r="F154" s="193" t="s">
        <v>2473</v>
      </c>
      <c r="G154" s="194" t="s">
        <v>564</v>
      </c>
      <c r="H154" s="195">
        <v>87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2473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2474</v>
      </c>
      <c r="F156" s="193" t="s">
        <v>2475</v>
      </c>
      <c r="G156" s="194" t="s">
        <v>170</v>
      </c>
      <c r="H156" s="195">
        <v>58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2475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2416</v>
      </c>
      <c r="F158" s="193" t="s">
        <v>2476</v>
      </c>
      <c r="G158" s="194" t="s">
        <v>170</v>
      </c>
      <c r="H158" s="195">
        <v>99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2476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16.5" customHeight="1">
      <c r="A160" s="34"/>
      <c r="B160" s="35"/>
      <c r="C160" s="191" t="s">
        <v>282</v>
      </c>
      <c r="D160" s="191" t="s">
        <v>167</v>
      </c>
      <c r="E160" s="192" t="s">
        <v>2477</v>
      </c>
      <c r="F160" s="193" t="s">
        <v>2478</v>
      </c>
      <c r="G160" s="194" t="s">
        <v>170</v>
      </c>
      <c r="H160" s="195">
        <v>66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2478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2479</v>
      </c>
      <c r="F162" s="193" t="s">
        <v>2480</v>
      </c>
      <c r="G162" s="194" t="s">
        <v>170</v>
      </c>
      <c r="H162" s="195">
        <v>33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2480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21.75" customHeight="1">
      <c r="A164" s="34"/>
      <c r="B164" s="35"/>
      <c r="C164" s="191" t="s">
        <v>296</v>
      </c>
      <c r="D164" s="191" t="s">
        <v>167</v>
      </c>
      <c r="E164" s="192" t="s">
        <v>2481</v>
      </c>
      <c r="F164" s="193" t="s">
        <v>2482</v>
      </c>
      <c r="G164" s="194" t="s">
        <v>170</v>
      </c>
      <c r="H164" s="195">
        <v>180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2482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2419</v>
      </c>
      <c r="F166" s="193" t="s">
        <v>2483</v>
      </c>
      <c r="G166" s="194" t="s">
        <v>170</v>
      </c>
      <c r="H166" s="195">
        <v>234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2483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2484</v>
      </c>
      <c r="F168" s="193" t="s">
        <v>2485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2485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2486</v>
      </c>
      <c r="F170" s="193" t="s">
        <v>2487</v>
      </c>
      <c r="G170" s="194" t="s">
        <v>170</v>
      </c>
      <c r="H170" s="195">
        <v>39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2487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2488</v>
      </c>
      <c r="F172" s="193" t="s">
        <v>2489</v>
      </c>
      <c r="G172" s="194" t="s">
        <v>170</v>
      </c>
      <c r="H172" s="195">
        <v>117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2489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2422</v>
      </c>
      <c r="F174" s="193" t="s">
        <v>2508</v>
      </c>
      <c r="G174" s="194" t="s">
        <v>242</v>
      </c>
      <c r="H174" s="195">
        <v>24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2">
      <c r="A175" s="34"/>
      <c r="B175" s="35"/>
      <c r="C175" s="36"/>
      <c r="D175" s="204" t="s">
        <v>174</v>
      </c>
      <c r="E175" s="36"/>
      <c r="F175" s="205" t="s">
        <v>2508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191" t="s">
        <v>328</v>
      </c>
      <c r="D176" s="191" t="s">
        <v>167</v>
      </c>
      <c r="E176" s="192" t="s">
        <v>2425</v>
      </c>
      <c r="F176" s="193" t="s">
        <v>2509</v>
      </c>
      <c r="G176" s="194" t="s">
        <v>242</v>
      </c>
      <c r="H176" s="195">
        <v>24</v>
      </c>
      <c r="I176" s="196"/>
      <c r="J176" s="197">
        <f>ROUND(I176*H176,2)</f>
        <v>0</v>
      </c>
      <c r="K176" s="193" t="s">
        <v>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2">
      <c r="A177" s="34"/>
      <c r="B177" s="35"/>
      <c r="C177" s="36"/>
      <c r="D177" s="204" t="s">
        <v>174</v>
      </c>
      <c r="E177" s="36"/>
      <c r="F177" s="205" t="s">
        <v>2509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191" t="s">
        <v>342</v>
      </c>
      <c r="D178" s="191" t="s">
        <v>167</v>
      </c>
      <c r="E178" s="192" t="s">
        <v>2428</v>
      </c>
      <c r="F178" s="193" t="s">
        <v>2510</v>
      </c>
      <c r="G178" s="194" t="s">
        <v>242</v>
      </c>
      <c r="H178" s="195">
        <v>24</v>
      </c>
      <c r="I178" s="196"/>
      <c r="J178" s="197">
        <f>ROUND(I178*H178,2)</f>
        <v>0</v>
      </c>
      <c r="K178" s="193" t="s">
        <v>1</v>
      </c>
      <c r="L178" s="39"/>
      <c r="M178" s="198" t="s">
        <v>1</v>
      </c>
      <c r="N178" s="19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172</v>
      </c>
      <c r="AT178" s="202" t="s">
        <v>167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2">
      <c r="A179" s="34"/>
      <c r="B179" s="35"/>
      <c r="C179" s="36"/>
      <c r="D179" s="204" t="s">
        <v>174</v>
      </c>
      <c r="E179" s="36"/>
      <c r="F179" s="205" t="s">
        <v>2510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63" s="12" customFormat="1" ht="22.9" customHeight="1">
      <c r="B180" s="175"/>
      <c r="C180" s="176"/>
      <c r="D180" s="177" t="s">
        <v>73</v>
      </c>
      <c r="E180" s="189" t="s">
        <v>961</v>
      </c>
      <c r="F180" s="189" t="s">
        <v>2493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SUM(P181:P182)</f>
        <v>0</v>
      </c>
      <c r="Q180" s="183"/>
      <c r="R180" s="184">
        <f>SUM(R181:R182)</f>
        <v>0</v>
      </c>
      <c r="S180" s="183"/>
      <c r="T180" s="185">
        <f>SUM(T181:T182)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SUM(BK181:BK182)</f>
        <v>0</v>
      </c>
    </row>
    <row r="181" spans="1:65" s="2" customFormat="1" ht="16.5" customHeight="1">
      <c r="A181" s="34"/>
      <c r="B181" s="35"/>
      <c r="C181" s="191" t="s">
        <v>363</v>
      </c>
      <c r="D181" s="191" t="s">
        <v>167</v>
      </c>
      <c r="E181" s="192" t="s">
        <v>2452</v>
      </c>
      <c r="F181" s="193" t="s">
        <v>2494</v>
      </c>
      <c r="G181" s="194" t="s">
        <v>293</v>
      </c>
      <c r="H181" s="195">
        <v>9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523</v>
      </c>
    </row>
    <row r="182" spans="1:47" s="2" customFormat="1" ht="12">
      <c r="A182" s="34"/>
      <c r="B182" s="35"/>
      <c r="C182" s="36"/>
      <c r="D182" s="204" t="s">
        <v>174</v>
      </c>
      <c r="E182" s="36"/>
      <c r="F182" s="205" t="s">
        <v>2494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sDgNE1xtC8qZGhIm1iEQ3AWVaDLRE53GGjndoCYQMvam6YFmpxEl5/8hHP1xrfyjcW6o81ooc2a7yQ+H21cHQw==" saltValue="ow3f/RPe53bWxJ91bEIVMROen+2Cw+EUoZnH3+FwafdjlZpjWjfCej0iZv6fRb/Fidd3mHS9R+vhMh+CdY3Udg==" spinCount="100000" sheet="1" objects="1" scenarios="1" formatColumns="0" formatRows="0" autoFilter="0"/>
  <autoFilter ref="C122:K18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125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0" t="s">
        <v>2455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2511</v>
      </c>
      <c r="F11" s="313"/>
      <c r="G11" s="313"/>
      <c r="H11" s="31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4" t="str">
        <f>'Rekapitulace stavby'!E14</f>
        <v>Vyplň údaj</v>
      </c>
      <c r="F20" s="315"/>
      <c r="G20" s="315"/>
      <c r="H20" s="315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6" t="s">
        <v>1</v>
      </c>
      <c r="F29" s="316"/>
      <c r="G29" s="316"/>
      <c r="H29" s="316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ROUND((SUM(BE123:BE182)),2)</f>
        <v>0</v>
      </c>
      <c r="G35" s="34"/>
      <c r="H35" s="34"/>
      <c r="I35" s="130">
        <v>0.21</v>
      </c>
      <c r="J35" s="129">
        <f>ROUND(((SUM(BE123:BE182))*I35),2)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ROUND((SUM(BF123:BF182)),2)</f>
        <v>0</v>
      </c>
      <c r="G36" s="34"/>
      <c r="H36" s="34"/>
      <c r="I36" s="130">
        <v>0.15</v>
      </c>
      <c r="J36" s="129">
        <f>ROUND(((SUM(BF123:BF182))*I36),2)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ROUND((SUM(BG123:BG182)),2)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ROUND((SUM(BH123:BH182)),2)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ROUND((SUM(BI123:BI182)),2)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2455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3" t="str">
        <f>E11</f>
        <v>SO 800-2-4 - Krajinářské úpravy - následná péče 4.rok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J180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8" t="str">
        <f>E7</f>
        <v>Rekonstrukce Komenského náměstí v Dobříši</v>
      </c>
      <c r="F111" s="309"/>
      <c r="G111" s="309"/>
      <c r="H111" s="30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8" t="s">
        <v>2455</v>
      </c>
      <c r="F113" s="307"/>
      <c r="G113" s="307"/>
      <c r="H113" s="30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E11</f>
        <v>SO 800-2-4 - Krajinářské úpravy - následná péče 4.rok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P125+P180</f>
        <v>0</v>
      </c>
      <c r="Q124" s="183"/>
      <c r="R124" s="184">
        <f>R125+R180</f>
        <v>0</v>
      </c>
      <c r="S124" s="183"/>
      <c r="T124" s="185">
        <f>T125+T180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BK125+BK180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SUM(P126:P179)</f>
        <v>0</v>
      </c>
      <c r="Q125" s="183"/>
      <c r="R125" s="184">
        <f>SUM(R126:R179)</f>
        <v>0</v>
      </c>
      <c r="S125" s="183"/>
      <c r="T125" s="185">
        <f>SUM(T126:T179)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SUM(BK126:BK179)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2289</v>
      </c>
      <c r="F132" s="193" t="s">
        <v>2465</v>
      </c>
      <c r="G132" s="194" t="s">
        <v>170</v>
      </c>
      <c r="H132" s="195">
        <v>336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2465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230" t="s">
        <v>194</v>
      </c>
      <c r="D134" s="230" t="s">
        <v>290</v>
      </c>
      <c r="E134" s="231" t="s">
        <v>2292</v>
      </c>
      <c r="F134" s="232" t="s">
        <v>2293</v>
      </c>
      <c r="G134" s="233" t="s">
        <v>2294</v>
      </c>
      <c r="H134" s="234">
        <v>0.2</v>
      </c>
      <c r="I134" s="235"/>
      <c r="J134" s="236">
        <f>ROUND(I134*H134,2)</f>
        <v>0</v>
      </c>
      <c r="K134" s="232" t="s">
        <v>1</v>
      </c>
      <c r="L134" s="237"/>
      <c r="M134" s="238" t="s">
        <v>1</v>
      </c>
      <c r="N134" s="23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213</v>
      </c>
      <c r="AT134" s="202" t="s">
        <v>290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2293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201</v>
      </c>
      <c r="D136" s="191" t="s">
        <v>167</v>
      </c>
      <c r="E136" s="192" t="s">
        <v>2296</v>
      </c>
      <c r="F136" s="193" t="s">
        <v>2466</v>
      </c>
      <c r="G136" s="194" t="s">
        <v>170</v>
      </c>
      <c r="H136" s="195">
        <v>336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2466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2467</v>
      </c>
      <c r="F138" s="193" t="s">
        <v>2468</v>
      </c>
      <c r="G138" s="194" t="s">
        <v>170</v>
      </c>
      <c r="H138" s="195">
        <v>504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2468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21.75" customHeight="1">
      <c r="A140" s="34"/>
      <c r="B140" s="35"/>
      <c r="C140" s="191" t="s">
        <v>213</v>
      </c>
      <c r="D140" s="191" t="s">
        <v>167</v>
      </c>
      <c r="E140" s="192" t="s">
        <v>2383</v>
      </c>
      <c r="F140" s="193" t="s">
        <v>2497</v>
      </c>
      <c r="G140" s="194" t="s">
        <v>564</v>
      </c>
      <c r="H140" s="195">
        <v>29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2497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2469</v>
      </c>
      <c r="F142" s="193" t="s">
        <v>2470</v>
      </c>
      <c r="G142" s="194" t="s">
        <v>170</v>
      </c>
      <c r="H142" s="195">
        <v>72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2471</v>
      </c>
      <c r="F144" s="232" t="s">
        <v>2472</v>
      </c>
      <c r="G144" s="233" t="s">
        <v>2294</v>
      </c>
      <c r="H144" s="234">
        <v>0.1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2472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2404</v>
      </c>
      <c r="F146" s="193" t="s">
        <v>2498</v>
      </c>
      <c r="G146" s="194" t="s">
        <v>170</v>
      </c>
      <c r="H146" s="195">
        <v>12.87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2498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21.75" customHeight="1">
      <c r="A148" s="34"/>
      <c r="B148" s="35"/>
      <c r="C148" s="191" t="s">
        <v>239</v>
      </c>
      <c r="D148" s="191" t="s">
        <v>167</v>
      </c>
      <c r="E148" s="192" t="s">
        <v>2407</v>
      </c>
      <c r="F148" s="193" t="s">
        <v>2499</v>
      </c>
      <c r="G148" s="194" t="s">
        <v>170</v>
      </c>
      <c r="H148" s="195">
        <v>45.85</v>
      </c>
      <c r="I148" s="196"/>
      <c r="J148" s="197">
        <f>ROUND(I148*H148,2)</f>
        <v>0</v>
      </c>
      <c r="K148" s="193" t="s">
        <v>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172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2499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2413</v>
      </c>
      <c r="F150" s="193" t="s">
        <v>2473</v>
      </c>
      <c r="G150" s="194" t="s">
        <v>564</v>
      </c>
      <c r="H150" s="195">
        <v>87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2473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2474</v>
      </c>
      <c r="F152" s="193" t="s">
        <v>2475</v>
      </c>
      <c r="G152" s="194" t="s">
        <v>170</v>
      </c>
      <c r="H152" s="195">
        <v>58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2475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2416</v>
      </c>
      <c r="F154" s="193" t="s">
        <v>2476</v>
      </c>
      <c r="G154" s="194" t="s">
        <v>170</v>
      </c>
      <c r="H154" s="195">
        <v>99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2476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2477</v>
      </c>
      <c r="F156" s="193" t="s">
        <v>2478</v>
      </c>
      <c r="G156" s="194" t="s">
        <v>170</v>
      </c>
      <c r="H156" s="195">
        <v>66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2478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2479</v>
      </c>
      <c r="F158" s="193" t="s">
        <v>2480</v>
      </c>
      <c r="G158" s="194" t="s">
        <v>170</v>
      </c>
      <c r="H158" s="195">
        <v>33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2480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21.75" customHeight="1">
      <c r="A160" s="34"/>
      <c r="B160" s="35"/>
      <c r="C160" s="191" t="s">
        <v>282</v>
      </c>
      <c r="D160" s="191" t="s">
        <v>167</v>
      </c>
      <c r="E160" s="192" t="s">
        <v>2481</v>
      </c>
      <c r="F160" s="193" t="s">
        <v>2482</v>
      </c>
      <c r="G160" s="194" t="s">
        <v>170</v>
      </c>
      <c r="H160" s="195">
        <v>180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2482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2419</v>
      </c>
      <c r="F162" s="193" t="s">
        <v>2483</v>
      </c>
      <c r="G162" s="194" t="s">
        <v>170</v>
      </c>
      <c r="H162" s="195">
        <v>234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2483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2484</v>
      </c>
      <c r="F164" s="193" t="s">
        <v>2485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2485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2486</v>
      </c>
      <c r="F166" s="193" t="s">
        <v>2487</v>
      </c>
      <c r="G166" s="194" t="s">
        <v>170</v>
      </c>
      <c r="H166" s="195">
        <v>39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2487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2488</v>
      </c>
      <c r="F168" s="193" t="s">
        <v>2489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2489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2422</v>
      </c>
      <c r="F170" s="193" t="s">
        <v>2512</v>
      </c>
      <c r="G170" s="194" t="s">
        <v>242</v>
      </c>
      <c r="H170" s="195">
        <v>16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2512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2425</v>
      </c>
      <c r="F172" s="193" t="s">
        <v>2513</v>
      </c>
      <c r="G172" s="194" t="s">
        <v>242</v>
      </c>
      <c r="H172" s="195">
        <v>16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2513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2428</v>
      </c>
      <c r="F174" s="193" t="s">
        <v>2514</v>
      </c>
      <c r="G174" s="194" t="s">
        <v>242</v>
      </c>
      <c r="H174" s="195">
        <v>16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2">
      <c r="A175" s="34"/>
      <c r="B175" s="35"/>
      <c r="C175" s="36"/>
      <c r="D175" s="204" t="s">
        <v>174</v>
      </c>
      <c r="E175" s="36"/>
      <c r="F175" s="205" t="s">
        <v>2514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1:65" s="2" customFormat="1" ht="16.5" customHeight="1">
      <c r="A176" s="34"/>
      <c r="B176" s="35"/>
      <c r="C176" s="230" t="s">
        <v>328</v>
      </c>
      <c r="D176" s="230" t="s">
        <v>290</v>
      </c>
      <c r="E176" s="231" t="s">
        <v>2443</v>
      </c>
      <c r="F176" s="232" t="s">
        <v>2503</v>
      </c>
      <c r="G176" s="233" t="s">
        <v>242</v>
      </c>
      <c r="H176" s="234">
        <v>2.8</v>
      </c>
      <c r="I176" s="235"/>
      <c r="J176" s="236">
        <f>ROUND(I176*H176,2)</f>
        <v>0</v>
      </c>
      <c r="K176" s="232" t="s">
        <v>1</v>
      </c>
      <c r="L176" s="237"/>
      <c r="M176" s="238" t="s">
        <v>1</v>
      </c>
      <c r="N176" s="23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213</v>
      </c>
      <c r="AT176" s="202" t="s">
        <v>290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500</v>
      </c>
    </row>
    <row r="177" spans="1:47" s="2" customFormat="1" ht="12">
      <c r="A177" s="34"/>
      <c r="B177" s="35"/>
      <c r="C177" s="36"/>
      <c r="D177" s="204" t="s">
        <v>174</v>
      </c>
      <c r="E177" s="36"/>
      <c r="F177" s="205" t="s">
        <v>2503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1:65" s="2" customFormat="1" ht="16.5" customHeight="1">
      <c r="A178" s="34"/>
      <c r="B178" s="35"/>
      <c r="C178" s="230" t="s">
        <v>342</v>
      </c>
      <c r="D178" s="230" t="s">
        <v>290</v>
      </c>
      <c r="E178" s="231" t="s">
        <v>2449</v>
      </c>
      <c r="F178" s="232" t="s">
        <v>2504</v>
      </c>
      <c r="G178" s="233" t="s">
        <v>242</v>
      </c>
      <c r="H178" s="234">
        <v>1.4</v>
      </c>
      <c r="I178" s="235"/>
      <c r="J178" s="236">
        <f>ROUND(I178*H178,2)</f>
        <v>0</v>
      </c>
      <c r="K178" s="232" t="s">
        <v>1</v>
      </c>
      <c r="L178" s="237"/>
      <c r="M178" s="238" t="s">
        <v>1</v>
      </c>
      <c r="N178" s="23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213</v>
      </c>
      <c r="AT178" s="202" t="s">
        <v>290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512</v>
      </c>
    </row>
    <row r="179" spans="1:47" s="2" customFormat="1" ht="12">
      <c r="A179" s="34"/>
      <c r="B179" s="35"/>
      <c r="C179" s="36"/>
      <c r="D179" s="204" t="s">
        <v>174</v>
      </c>
      <c r="E179" s="36"/>
      <c r="F179" s="205" t="s">
        <v>2504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63" s="12" customFormat="1" ht="22.9" customHeight="1">
      <c r="B180" s="175"/>
      <c r="C180" s="176"/>
      <c r="D180" s="177" t="s">
        <v>73</v>
      </c>
      <c r="E180" s="189" t="s">
        <v>961</v>
      </c>
      <c r="F180" s="189" t="s">
        <v>2493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SUM(P181:P182)</f>
        <v>0</v>
      </c>
      <c r="Q180" s="183"/>
      <c r="R180" s="184">
        <f>SUM(R181:R182)</f>
        <v>0</v>
      </c>
      <c r="S180" s="183"/>
      <c r="T180" s="185">
        <f>SUM(T181:T182)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SUM(BK181:BK182)</f>
        <v>0</v>
      </c>
    </row>
    <row r="181" spans="1:65" s="2" customFormat="1" ht="16.5" customHeight="1">
      <c r="A181" s="34"/>
      <c r="B181" s="35"/>
      <c r="C181" s="191" t="s">
        <v>363</v>
      </c>
      <c r="D181" s="191" t="s">
        <v>167</v>
      </c>
      <c r="E181" s="192" t="s">
        <v>2452</v>
      </c>
      <c r="F181" s="193" t="s">
        <v>2494</v>
      </c>
      <c r="G181" s="194" t="s">
        <v>293</v>
      </c>
      <c r="H181" s="195">
        <v>9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523</v>
      </c>
    </row>
    <row r="182" spans="1:47" s="2" customFormat="1" ht="12">
      <c r="A182" s="34"/>
      <c r="B182" s="35"/>
      <c r="C182" s="36"/>
      <c r="D182" s="204" t="s">
        <v>174</v>
      </c>
      <c r="E182" s="36"/>
      <c r="F182" s="205" t="s">
        <v>2494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aDo9rrtTlQk+0Nci8b3Nrut58PyMKMwI74sB3f//DH2x8mDEoO/NAYkM5Ji01TNgaOjbJO3KshQwU0udOdYf+A==" saltValue="2IEEUNDFl7/TL8n2jXfDO7xa3BV87E3opQNOxAxlVhNgNcmjLIRt3O0QdZkunyEioXqRpWYBYVKyrcw1sh4YLA==" spinCount="100000" sheet="1" objects="1" scenarios="1" formatColumns="0" formatRows="0" autoFilter="0"/>
  <autoFilter ref="C122:K182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BM17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128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2:12" s="1" customFormat="1" ht="12" customHeight="1">
      <c r="B8" s="20"/>
      <c r="D8" s="119" t="s">
        <v>133</v>
      </c>
      <c r="L8" s="20"/>
    </row>
    <row r="9" spans="1:31" s="2" customFormat="1" ht="16.5" customHeight="1">
      <c r="A9" s="34"/>
      <c r="B9" s="39"/>
      <c r="C9" s="34"/>
      <c r="D9" s="34"/>
      <c r="E9" s="310" t="s">
        <v>2455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2456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12" t="s">
        <v>2515</v>
      </c>
      <c r="F11" s="313"/>
      <c r="G11" s="313"/>
      <c r="H11" s="31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16. 8. 2021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tr">
        <f>IF('Rekapitulace stavby'!AN10="","",'Rekapitulace stavby'!AN10)</f>
        <v/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tr">
        <f>IF('Rekapitulace stavby'!E11="","",'Rekapitulace stavby'!E11)</f>
        <v xml:space="preserve"> </v>
      </c>
      <c r="F17" s="34"/>
      <c r="G17" s="34"/>
      <c r="H17" s="34"/>
      <c r="I17" s="119" t="s">
        <v>26</v>
      </c>
      <c r="J17" s="110" t="str">
        <f>IF('Rekapitulace stavby'!AN11="","",'Rekapitulace stavby'!AN11)</f>
        <v/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27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14" t="str">
        <f>'Rekapitulace stavby'!E14</f>
        <v>Vyplň údaj</v>
      </c>
      <c r="F20" s="315"/>
      <c r="G20" s="315"/>
      <c r="H20" s="315"/>
      <c r="I20" s="119" t="s">
        <v>26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29</v>
      </c>
      <c r="E22" s="34"/>
      <c r="F22" s="34"/>
      <c r="G22" s="34"/>
      <c r="H22" s="34"/>
      <c r="I22" s="119" t="s">
        <v>25</v>
      </c>
      <c r="J22" s="110" t="str">
        <f>IF('Rekapitulace stavby'!AN16="","",'Rekapitulace stavby'!AN16)</f>
        <v/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tr">
        <f>IF('Rekapitulace stavby'!E17="","",'Rekapitulace stavby'!E17)</f>
        <v xml:space="preserve"> </v>
      </c>
      <c r="F23" s="34"/>
      <c r="G23" s="34"/>
      <c r="H23" s="34"/>
      <c r="I23" s="119" t="s">
        <v>26</v>
      </c>
      <c r="J23" s="110" t="str">
        <f>IF('Rekapitulace stavby'!AN17="","",'Rekapitulace stavby'!AN17)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31</v>
      </c>
      <c r="E25" s="34"/>
      <c r="F25" s="34"/>
      <c r="G25" s="34"/>
      <c r="H25" s="34"/>
      <c r="I25" s="119" t="s">
        <v>25</v>
      </c>
      <c r="J25" s="110" t="str">
        <f>IF('Rekapitulace stavby'!AN19="","",'Rekapitulace stavby'!AN19)</f>
        <v/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tr">
        <f>IF('Rekapitulace stavby'!E20="","",'Rekapitulace stavby'!E20)</f>
        <v xml:space="preserve"> </v>
      </c>
      <c r="F26" s="34"/>
      <c r="G26" s="34"/>
      <c r="H26" s="34"/>
      <c r="I26" s="119" t="s">
        <v>26</v>
      </c>
      <c r="J26" s="110" t="str">
        <f>IF('Rekapitulace stavby'!AN20="","",'Rekapitulace stavby'!AN20)</f>
        <v/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32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16" t="s">
        <v>1</v>
      </c>
      <c r="F29" s="316"/>
      <c r="G29" s="316"/>
      <c r="H29" s="316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34</v>
      </c>
      <c r="E32" s="34"/>
      <c r="F32" s="34"/>
      <c r="G32" s="34"/>
      <c r="H32" s="34"/>
      <c r="I32" s="34"/>
      <c r="J32" s="126">
        <f>ROUND(J123,2)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36</v>
      </c>
      <c r="G34" s="34"/>
      <c r="H34" s="34"/>
      <c r="I34" s="127" t="s">
        <v>35</v>
      </c>
      <c r="J34" s="127" t="s">
        <v>37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38</v>
      </c>
      <c r="E35" s="119" t="s">
        <v>39</v>
      </c>
      <c r="F35" s="129">
        <f>ROUND((SUM(BE123:BE178)),2)</f>
        <v>0</v>
      </c>
      <c r="G35" s="34"/>
      <c r="H35" s="34"/>
      <c r="I35" s="130">
        <v>0.21</v>
      </c>
      <c r="J35" s="129">
        <f>ROUND(((SUM(BE123:BE178))*I35),2)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40</v>
      </c>
      <c r="F36" s="129">
        <f>ROUND((SUM(BF123:BF178)),2)</f>
        <v>0</v>
      </c>
      <c r="G36" s="34"/>
      <c r="H36" s="34"/>
      <c r="I36" s="130">
        <v>0.15</v>
      </c>
      <c r="J36" s="129">
        <f>ROUND(((SUM(BF123:BF178))*I36),2)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41</v>
      </c>
      <c r="F37" s="129">
        <f>ROUND((SUM(BG123:BG178)),2)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42</v>
      </c>
      <c r="F38" s="129">
        <f>ROUND((SUM(BH123:BH178)),2)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43</v>
      </c>
      <c r="F39" s="129">
        <f>ROUND((SUM(BI123:BI178)),2)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44</v>
      </c>
      <c r="E41" s="133"/>
      <c r="F41" s="133"/>
      <c r="G41" s="134" t="s">
        <v>45</v>
      </c>
      <c r="H41" s="135" t="s">
        <v>46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133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2455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2456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303" t="str">
        <f>E11</f>
        <v>SO 800-2-5 - Krajinářské úpravy - následná péče 5.rok</v>
      </c>
      <c r="F89" s="307"/>
      <c r="G89" s="307"/>
      <c r="H89" s="307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 </v>
      </c>
      <c r="G91" s="36"/>
      <c r="H91" s="36"/>
      <c r="I91" s="29" t="s">
        <v>22</v>
      </c>
      <c r="J91" s="66" t="str">
        <f>IF(J14="","",J14)</f>
        <v>16. 8. 2021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 xml:space="preserve"> </v>
      </c>
      <c r="G93" s="36"/>
      <c r="H93" s="36"/>
      <c r="I93" s="29" t="s">
        <v>29</v>
      </c>
      <c r="J93" s="32" t="str">
        <f>E23</f>
        <v xml:space="preserve"> 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27</v>
      </c>
      <c r="D94" s="36"/>
      <c r="E94" s="36"/>
      <c r="F94" s="27" t="str">
        <f>IF(E20="","",E20)</f>
        <v>Vyplň údaj</v>
      </c>
      <c r="G94" s="36"/>
      <c r="H94" s="36"/>
      <c r="I94" s="29" t="s">
        <v>31</v>
      </c>
      <c r="J94" s="32" t="str">
        <f>E26</f>
        <v xml:space="preserve"> 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136</v>
      </c>
      <c r="D96" s="150"/>
      <c r="E96" s="150"/>
      <c r="F96" s="150"/>
      <c r="G96" s="150"/>
      <c r="H96" s="150"/>
      <c r="I96" s="150"/>
      <c r="J96" s="151" t="s">
        <v>137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138</v>
      </c>
      <c r="D98" s="36"/>
      <c r="E98" s="36"/>
      <c r="F98" s="36"/>
      <c r="G98" s="36"/>
      <c r="H98" s="36"/>
      <c r="I98" s="36"/>
      <c r="J98" s="84">
        <f>J123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139</v>
      </c>
    </row>
    <row r="99" spans="2:12" s="9" customFormat="1" ht="24.95" customHeight="1">
      <c r="B99" s="153"/>
      <c r="C99" s="154"/>
      <c r="D99" s="155" t="s">
        <v>2458</v>
      </c>
      <c r="E99" s="156"/>
      <c r="F99" s="156"/>
      <c r="G99" s="156"/>
      <c r="H99" s="156"/>
      <c r="I99" s="156"/>
      <c r="J99" s="157">
        <f>J124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2459</v>
      </c>
      <c r="E100" s="161"/>
      <c r="F100" s="161"/>
      <c r="G100" s="161"/>
      <c r="H100" s="161"/>
      <c r="I100" s="161"/>
      <c r="J100" s="162">
        <f>J125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2460</v>
      </c>
      <c r="E101" s="161"/>
      <c r="F101" s="161"/>
      <c r="G101" s="161"/>
      <c r="H101" s="161"/>
      <c r="I101" s="161"/>
      <c r="J101" s="162">
        <f>J176</f>
        <v>0</v>
      </c>
      <c r="K101" s="104"/>
      <c r="L101" s="163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150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8" t="str">
        <f>E7</f>
        <v>Rekonstrukce Komenského náměstí v Dobříši</v>
      </c>
      <c r="F111" s="309"/>
      <c r="G111" s="309"/>
      <c r="H111" s="309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2:12" s="1" customFormat="1" ht="12" customHeight="1">
      <c r="B112" s="21"/>
      <c r="C112" s="29" t="s">
        <v>133</v>
      </c>
      <c r="D112" s="22"/>
      <c r="E112" s="22"/>
      <c r="F112" s="22"/>
      <c r="G112" s="22"/>
      <c r="H112" s="22"/>
      <c r="I112" s="22"/>
      <c r="J112" s="22"/>
      <c r="K112" s="22"/>
      <c r="L112" s="20"/>
    </row>
    <row r="113" spans="1:31" s="2" customFormat="1" ht="16.5" customHeight="1">
      <c r="A113" s="34"/>
      <c r="B113" s="35"/>
      <c r="C113" s="36"/>
      <c r="D113" s="36"/>
      <c r="E113" s="308" t="s">
        <v>2455</v>
      </c>
      <c r="F113" s="307"/>
      <c r="G113" s="307"/>
      <c r="H113" s="307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2456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E11</f>
        <v>SO 800-2-5 - Krajinářské úpravy - následná péče 5.rok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F14</f>
        <v xml:space="preserve"> </v>
      </c>
      <c r="G117" s="36"/>
      <c r="H117" s="36"/>
      <c r="I117" s="29" t="s">
        <v>22</v>
      </c>
      <c r="J117" s="66" t="str">
        <f>IF(J14="","",J14)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E17</f>
        <v xml:space="preserve"> </v>
      </c>
      <c r="G119" s="36"/>
      <c r="H119" s="36"/>
      <c r="I119" s="29" t="s">
        <v>29</v>
      </c>
      <c r="J119" s="32" t="str">
        <f>E23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IF(E20="","",E20)</f>
        <v>Vyplň údaj</v>
      </c>
      <c r="G120" s="36"/>
      <c r="H120" s="36"/>
      <c r="I120" s="29" t="s">
        <v>31</v>
      </c>
      <c r="J120" s="32" t="str">
        <f>E26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0</v>
      </c>
      <c r="S123" s="79"/>
      <c r="T123" s="173">
        <f>T124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2461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P125+P176</f>
        <v>0</v>
      </c>
      <c r="Q124" s="183"/>
      <c r="R124" s="184">
        <f>R125+R176</f>
        <v>0</v>
      </c>
      <c r="S124" s="183"/>
      <c r="T124" s="185">
        <f>T125+T176</f>
        <v>0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BK125+BK176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84</v>
      </c>
      <c r="F125" s="189" t="s">
        <v>2462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SUM(P126:P175)</f>
        <v>0</v>
      </c>
      <c r="Q125" s="183"/>
      <c r="R125" s="184">
        <f>SUM(R126:R175)</f>
        <v>0</v>
      </c>
      <c r="S125" s="183"/>
      <c r="T125" s="185">
        <f>SUM(T126:T175)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SUM(BK126:BK175)</f>
        <v>0</v>
      </c>
    </row>
    <row r="126" spans="1:65" s="2" customFormat="1" ht="21.75" customHeight="1">
      <c r="A126" s="34"/>
      <c r="B126" s="35"/>
      <c r="C126" s="191" t="s">
        <v>82</v>
      </c>
      <c r="D126" s="191" t="s">
        <v>167</v>
      </c>
      <c r="E126" s="192" t="s">
        <v>2286</v>
      </c>
      <c r="F126" s="193" t="s">
        <v>2463</v>
      </c>
      <c r="G126" s="194" t="s">
        <v>170</v>
      </c>
      <c r="H126" s="195">
        <v>1680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84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2463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1:65" s="2" customFormat="1" ht="16.5" customHeight="1">
      <c r="A128" s="34"/>
      <c r="B128" s="35"/>
      <c r="C128" s="191" t="s">
        <v>84</v>
      </c>
      <c r="D128" s="191" t="s">
        <v>167</v>
      </c>
      <c r="E128" s="192" t="s">
        <v>2274</v>
      </c>
      <c r="F128" s="193" t="s">
        <v>2275</v>
      </c>
      <c r="G128" s="194" t="s">
        <v>293</v>
      </c>
      <c r="H128" s="195">
        <v>0.008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172</v>
      </c>
    </row>
    <row r="129" spans="1:47" s="2" customFormat="1" ht="12">
      <c r="A129" s="34"/>
      <c r="B129" s="35"/>
      <c r="C129" s="36"/>
      <c r="D129" s="204" t="s">
        <v>174</v>
      </c>
      <c r="E129" s="36"/>
      <c r="F129" s="205" t="s">
        <v>2275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1:65" s="2" customFormat="1" ht="16.5" customHeight="1">
      <c r="A130" s="34"/>
      <c r="B130" s="35"/>
      <c r="C130" s="230" t="s">
        <v>185</v>
      </c>
      <c r="D130" s="230" t="s">
        <v>290</v>
      </c>
      <c r="E130" s="231" t="s">
        <v>2277</v>
      </c>
      <c r="F130" s="232" t="s">
        <v>2278</v>
      </c>
      <c r="G130" s="233" t="s">
        <v>293</v>
      </c>
      <c r="H130" s="234">
        <v>0.008</v>
      </c>
      <c r="I130" s="235"/>
      <c r="J130" s="236">
        <f>ROUND(I130*H130,2)</f>
        <v>0</v>
      </c>
      <c r="K130" s="232" t="s">
        <v>1</v>
      </c>
      <c r="L130" s="237"/>
      <c r="M130" s="238" t="s">
        <v>1</v>
      </c>
      <c r="N130" s="23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213</v>
      </c>
      <c r="AT130" s="202" t="s">
        <v>290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201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2278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1:65" s="2" customFormat="1" ht="16.5" customHeight="1">
      <c r="A132" s="34"/>
      <c r="B132" s="35"/>
      <c r="C132" s="191" t="s">
        <v>172</v>
      </c>
      <c r="D132" s="191" t="s">
        <v>167</v>
      </c>
      <c r="E132" s="192" t="s">
        <v>2289</v>
      </c>
      <c r="F132" s="193" t="s">
        <v>2465</v>
      </c>
      <c r="G132" s="194" t="s">
        <v>170</v>
      </c>
      <c r="H132" s="195">
        <v>336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213</v>
      </c>
    </row>
    <row r="133" spans="1:47" s="2" customFormat="1" ht="12">
      <c r="A133" s="34"/>
      <c r="B133" s="35"/>
      <c r="C133" s="36"/>
      <c r="D133" s="204" t="s">
        <v>174</v>
      </c>
      <c r="E133" s="36"/>
      <c r="F133" s="205" t="s">
        <v>2465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1:65" s="2" customFormat="1" ht="16.5" customHeight="1">
      <c r="A134" s="34"/>
      <c r="B134" s="35"/>
      <c r="C134" s="230" t="s">
        <v>194</v>
      </c>
      <c r="D134" s="230" t="s">
        <v>290</v>
      </c>
      <c r="E134" s="231" t="s">
        <v>2292</v>
      </c>
      <c r="F134" s="232" t="s">
        <v>2293</v>
      </c>
      <c r="G134" s="233" t="s">
        <v>2294</v>
      </c>
      <c r="H134" s="234">
        <v>0.2</v>
      </c>
      <c r="I134" s="235"/>
      <c r="J134" s="236">
        <f>ROUND(I134*H134,2)</f>
        <v>0</v>
      </c>
      <c r="K134" s="232" t="s">
        <v>1</v>
      </c>
      <c r="L134" s="237"/>
      <c r="M134" s="238" t="s">
        <v>1</v>
      </c>
      <c r="N134" s="23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213</v>
      </c>
      <c r="AT134" s="202" t="s">
        <v>290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227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2293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1:65" s="2" customFormat="1" ht="16.5" customHeight="1">
      <c r="A136" s="34"/>
      <c r="B136" s="35"/>
      <c r="C136" s="191" t="s">
        <v>201</v>
      </c>
      <c r="D136" s="191" t="s">
        <v>167</v>
      </c>
      <c r="E136" s="192" t="s">
        <v>2296</v>
      </c>
      <c r="F136" s="193" t="s">
        <v>2466</v>
      </c>
      <c r="G136" s="194" t="s">
        <v>170</v>
      </c>
      <c r="H136" s="195">
        <v>336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239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2466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1:65" s="2" customFormat="1" ht="16.5" customHeight="1">
      <c r="A138" s="34"/>
      <c r="B138" s="35"/>
      <c r="C138" s="191" t="s">
        <v>208</v>
      </c>
      <c r="D138" s="191" t="s">
        <v>167</v>
      </c>
      <c r="E138" s="192" t="s">
        <v>2467</v>
      </c>
      <c r="F138" s="193" t="s">
        <v>2468</v>
      </c>
      <c r="G138" s="194" t="s">
        <v>170</v>
      </c>
      <c r="H138" s="195">
        <v>504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258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2468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1:65" s="2" customFormat="1" ht="21.75" customHeight="1">
      <c r="A140" s="34"/>
      <c r="B140" s="35"/>
      <c r="C140" s="191" t="s">
        <v>213</v>
      </c>
      <c r="D140" s="191" t="s">
        <v>167</v>
      </c>
      <c r="E140" s="192" t="s">
        <v>2383</v>
      </c>
      <c r="F140" s="193" t="s">
        <v>2497</v>
      </c>
      <c r="G140" s="194" t="s">
        <v>564</v>
      </c>
      <c r="H140" s="195">
        <v>29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84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271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2497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84</v>
      </c>
    </row>
    <row r="142" spans="1:65" s="2" customFormat="1" ht="16.5" customHeight="1">
      <c r="A142" s="34"/>
      <c r="B142" s="35"/>
      <c r="C142" s="191" t="s">
        <v>218</v>
      </c>
      <c r="D142" s="191" t="s">
        <v>167</v>
      </c>
      <c r="E142" s="192" t="s">
        <v>2389</v>
      </c>
      <c r="F142" s="193" t="s">
        <v>2390</v>
      </c>
      <c r="G142" s="194" t="s">
        <v>1783</v>
      </c>
      <c r="H142" s="195">
        <v>29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282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2390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1:65" s="2" customFormat="1" ht="16.5" customHeight="1">
      <c r="A144" s="34"/>
      <c r="B144" s="35"/>
      <c r="C144" s="230" t="s">
        <v>227</v>
      </c>
      <c r="D144" s="230" t="s">
        <v>290</v>
      </c>
      <c r="E144" s="231" t="s">
        <v>2392</v>
      </c>
      <c r="F144" s="232" t="s">
        <v>2393</v>
      </c>
      <c r="G144" s="233" t="s">
        <v>2272</v>
      </c>
      <c r="H144" s="234">
        <v>5.8</v>
      </c>
      <c r="I144" s="235"/>
      <c r="J144" s="236">
        <f>ROUND(I144*H144,2)</f>
        <v>0</v>
      </c>
      <c r="K144" s="232" t="s">
        <v>1</v>
      </c>
      <c r="L144" s="237"/>
      <c r="M144" s="238" t="s">
        <v>1</v>
      </c>
      <c r="N144" s="23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213</v>
      </c>
      <c r="AT144" s="202" t="s">
        <v>290</v>
      </c>
      <c r="AU144" s="202" t="s">
        <v>84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296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2393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84</v>
      </c>
    </row>
    <row r="146" spans="1:65" s="2" customFormat="1" ht="16.5" customHeight="1">
      <c r="A146" s="34"/>
      <c r="B146" s="35"/>
      <c r="C146" s="191" t="s">
        <v>232</v>
      </c>
      <c r="D146" s="191" t="s">
        <v>167</v>
      </c>
      <c r="E146" s="192" t="s">
        <v>2469</v>
      </c>
      <c r="F146" s="193" t="s">
        <v>2470</v>
      </c>
      <c r="G146" s="194" t="s">
        <v>170</v>
      </c>
      <c r="H146" s="195">
        <v>72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305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2470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1:65" s="2" customFormat="1" ht="16.5" customHeight="1">
      <c r="A148" s="34"/>
      <c r="B148" s="35"/>
      <c r="C148" s="230" t="s">
        <v>239</v>
      </c>
      <c r="D148" s="230" t="s">
        <v>290</v>
      </c>
      <c r="E148" s="231" t="s">
        <v>2471</v>
      </c>
      <c r="F148" s="232" t="s">
        <v>2472</v>
      </c>
      <c r="G148" s="233" t="s">
        <v>2294</v>
      </c>
      <c r="H148" s="234">
        <v>0.1</v>
      </c>
      <c r="I148" s="235"/>
      <c r="J148" s="236">
        <f>ROUND(I148*H148,2)</f>
        <v>0</v>
      </c>
      <c r="K148" s="232" t="s">
        <v>1</v>
      </c>
      <c r="L148" s="237"/>
      <c r="M148" s="238" t="s">
        <v>1</v>
      </c>
      <c r="N148" s="23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213</v>
      </c>
      <c r="AT148" s="202" t="s">
        <v>290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172</v>
      </c>
      <c r="BM148" s="202" t="s">
        <v>317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2472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65" s="2" customFormat="1" ht="21.75" customHeight="1">
      <c r="A150" s="34"/>
      <c r="B150" s="35"/>
      <c r="C150" s="191" t="s">
        <v>247</v>
      </c>
      <c r="D150" s="191" t="s">
        <v>167</v>
      </c>
      <c r="E150" s="192" t="s">
        <v>2413</v>
      </c>
      <c r="F150" s="193" t="s">
        <v>2473</v>
      </c>
      <c r="G150" s="194" t="s">
        <v>564</v>
      </c>
      <c r="H150" s="195">
        <v>87</v>
      </c>
      <c r="I150" s="196"/>
      <c r="J150" s="197">
        <f>ROUND(I150*H150,2)</f>
        <v>0</v>
      </c>
      <c r="K150" s="193" t="s">
        <v>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328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2473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1:65" s="2" customFormat="1" ht="16.5" customHeight="1">
      <c r="A152" s="34"/>
      <c r="B152" s="35"/>
      <c r="C152" s="191" t="s">
        <v>258</v>
      </c>
      <c r="D152" s="191" t="s">
        <v>167</v>
      </c>
      <c r="E152" s="192" t="s">
        <v>2474</v>
      </c>
      <c r="F152" s="193" t="s">
        <v>2475</v>
      </c>
      <c r="G152" s="194" t="s">
        <v>170</v>
      </c>
      <c r="H152" s="195">
        <v>58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84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363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2475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84</v>
      </c>
    </row>
    <row r="154" spans="1:65" s="2" customFormat="1" ht="16.5" customHeight="1">
      <c r="A154" s="34"/>
      <c r="B154" s="35"/>
      <c r="C154" s="191" t="s">
        <v>8</v>
      </c>
      <c r="D154" s="191" t="s">
        <v>167</v>
      </c>
      <c r="E154" s="192" t="s">
        <v>2416</v>
      </c>
      <c r="F154" s="193" t="s">
        <v>2476</v>
      </c>
      <c r="G154" s="194" t="s">
        <v>170</v>
      </c>
      <c r="H154" s="195">
        <v>99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377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2476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1:65" s="2" customFormat="1" ht="16.5" customHeight="1">
      <c r="A156" s="34"/>
      <c r="B156" s="35"/>
      <c r="C156" s="191" t="s">
        <v>271</v>
      </c>
      <c r="D156" s="191" t="s">
        <v>167</v>
      </c>
      <c r="E156" s="192" t="s">
        <v>2477</v>
      </c>
      <c r="F156" s="193" t="s">
        <v>2478</v>
      </c>
      <c r="G156" s="194" t="s">
        <v>170</v>
      </c>
      <c r="H156" s="195">
        <v>66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356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2478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1:65" s="2" customFormat="1" ht="16.5" customHeight="1">
      <c r="A158" s="34"/>
      <c r="B158" s="35"/>
      <c r="C158" s="191" t="s">
        <v>276</v>
      </c>
      <c r="D158" s="191" t="s">
        <v>167</v>
      </c>
      <c r="E158" s="192" t="s">
        <v>2479</v>
      </c>
      <c r="F158" s="193" t="s">
        <v>2480</v>
      </c>
      <c r="G158" s="194" t="s">
        <v>170</v>
      </c>
      <c r="H158" s="195">
        <v>33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401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2480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1:65" s="2" customFormat="1" ht="21.75" customHeight="1">
      <c r="A160" s="34"/>
      <c r="B160" s="35"/>
      <c r="C160" s="191" t="s">
        <v>282</v>
      </c>
      <c r="D160" s="191" t="s">
        <v>167</v>
      </c>
      <c r="E160" s="192" t="s">
        <v>2481</v>
      </c>
      <c r="F160" s="193" t="s">
        <v>2482</v>
      </c>
      <c r="G160" s="194" t="s">
        <v>170</v>
      </c>
      <c r="H160" s="195">
        <v>180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172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172</v>
      </c>
      <c r="BM160" s="202" t="s">
        <v>412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2482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65" s="2" customFormat="1" ht="16.5" customHeight="1">
      <c r="A162" s="34"/>
      <c r="B162" s="35"/>
      <c r="C162" s="191" t="s">
        <v>289</v>
      </c>
      <c r="D162" s="191" t="s">
        <v>167</v>
      </c>
      <c r="E162" s="192" t="s">
        <v>2419</v>
      </c>
      <c r="F162" s="193" t="s">
        <v>2483</v>
      </c>
      <c r="G162" s="194" t="s">
        <v>170</v>
      </c>
      <c r="H162" s="195">
        <v>234</v>
      </c>
      <c r="I162" s="196"/>
      <c r="J162" s="197">
        <f>ROUND(I162*H162,2)</f>
        <v>0</v>
      </c>
      <c r="K162" s="193" t="s">
        <v>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</v>
      </c>
      <c r="R162" s="200">
        <f>Q162*H162</f>
        <v>0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231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2483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1:65" s="2" customFormat="1" ht="16.5" customHeight="1">
      <c r="A164" s="34"/>
      <c r="B164" s="35"/>
      <c r="C164" s="191" t="s">
        <v>296</v>
      </c>
      <c r="D164" s="191" t="s">
        <v>167</v>
      </c>
      <c r="E164" s="192" t="s">
        <v>2484</v>
      </c>
      <c r="F164" s="193" t="s">
        <v>2485</v>
      </c>
      <c r="G164" s="194" t="s">
        <v>170</v>
      </c>
      <c r="H164" s="195">
        <v>117</v>
      </c>
      <c r="I164" s="196"/>
      <c r="J164" s="197">
        <f>ROUND(I164*H164,2)</f>
        <v>0</v>
      </c>
      <c r="K164" s="193" t="s">
        <v>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435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2485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65" s="2" customFormat="1" ht="16.5" customHeight="1">
      <c r="A166" s="34"/>
      <c r="B166" s="35"/>
      <c r="C166" s="191" t="s">
        <v>7</v>
      </c>
      <c r="D166" s="191" t="s">
        <v>167</v>
      </c>
      <c r="E166" s="192" t="s">
        <v>2486</v>
      </c>
      <c r="F166" s="193" t="s">
        <v>2487</v>
      </c>
      <c r="G166" s="194" t="s">
        <v>170</v>
      </c>
      <c r="H166" s="195">
        <v>39</v>
      </c>
      <c r="I166" s="196"/>
      <c r="J166" s="197">
        <f>ROUND(I166*H166,2)</f>
        <v>0</v>
      </c>
      <c r="K166" s="193" t="s">
        <v>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393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2487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1:65" s="2" customFormat="1" ht="16.5" customHeight="1">
      <c r="A168" s="34"/>
      <c r="B168" s="35"/>
      <c r="C168" s="191" t="s">
        <v>305</v>
      </c>
      <c r="D168" s="191" t="s">
        <v>167</v>
      </c>
      <c r="E168" s="192" t="s">
        <v>2488</v>
      </c>
      <c r="F168" s="193" t="s">
        <v>2489</v>
      </c>
      <c r="G168" s="194" t="s">
        <v>170</v>
      </c>
      <c r="H168" s="195">
        <v>117</v>
      </c>
      <c r="I168" s="196"/>
      <c r="J168" s="197">
        <f>ROUND(I168*H168,2)</f>
        <v>0</v>
      </c>
      <c r="K168" s="193" t="s">
        <v>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454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2489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311</v>
      </c>
      <c r="D170" s="191" t="s">
        <v>167</v>
      </c>
      <c r="E170" s="192" t="s">
        <v>2422</v>
      </c>
      <c r="F170" s="193" t="s">
        <v>2512</v>
      </c>
      <c r="G170" s="194" t="s">
        <v>242</v>
      </c>
      <c r="H170" s="195">
        <v>16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463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2512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317</v>
      </c>
      <c r="D172" s="191" t="s">
        <v>167</v>
      </c>
      <c r="E172" s="192" t="s">
        <v>2425</v>
      </c>
      <c r="F172" s="193" t="s">
        <v>2513</v>
      </c>
      <c r="G172" s="194" t="s">
        <v>242</v>
      </c>
      <c r="H172" s="195">
        <v>16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172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172</v>
      </c>
      <c r="BM172" s="202" t="s">
        <v>474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2513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65" s="2" customFormat="1" ht="16.5" customHeight="1">
      <c r="A174" s="34"/>
      <c r="B174" s="35"/>
      <c r="C174" s="191" t="s">
        <v>323</v>
      </c>
      <c r="D174" s="191" t="s">
        <v>167</v>
      </c>
      <c r="E174" s="192" t="s">
        <v>2428</v>
      </c>
      <c r="F174" s="193" t="s">
        <v>2514</v>
      </c>
      <c r="G174" s="194" t="s">
        <v>242</v>
      </c>
      <c r="H174" s="195">
        <v>16</v>
      </c>
      <c r="I174" s="196"/>
      <c r="J174" s="197">
        <f>ROUND(I174*H174,2)</f>
        <v>0</v>
      </c>
      <c r="K174" s="193" t="s">
        <v>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489</v>
      </c>
    </row>
    <row r="175" spans="1:47" s="2" customFormat="1" ht="12">
      <c r="A175" s="34"/>
      <c r="B175" s="35"/>
      <c r="C175" s="36"/>
      <c r="D175" s="204" t="s">
        <v>174</v>
      </c>
      <c r="E175" s="36"/>
      <c r="F175" s="205" t="s">
        <v>2514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2:63" s="12" customFormat="1" ht="22.9" customHeight="1">
      <c r="B176" s="175"/>
      <c r="C176" s="176"/>
      <c r="D176" s="177" t="s">
        <v>73</v>
      </c>
      <c r="E176" s="189" t="s">
        <v>961</v>
      </c>
      <c r="F176" s="189" t="s">
        <v>2493</v>
      </c>
      <c r="G176" s="176"/>
      <c r="H176" s="176"/>
      <c r="I176" s="179"/>
      <c r="J176" s="190">
        <f>BK176</f>
        <v>0</v>
      </c>
      <c r="K176" s="176"/>
      <c r="L176" s="181"/>
      <c r="M176" s="182"/>
      <c r="N176" s="183"/>
      <c r="O176" s="183"/>
      <c r="P176" s="184">
        <f>SUM(P177:P178)</f>
        <v>0</v>
      </c>
      <c r="Q176" s="183"/>
      <c r="R176" s="184">
        <f>SUM(R177:R178)</f>
        <v>0</v>
      </c>
      <c r="S176" s="183"/>
      <c r="T176" s="185">
        <f>SUM(T177:T178)</f>
        <v>0</v>
      </c>
      <c r="AR176" s="186" t="s">
        <v>82</v>
      </c>
      <c r="AT176" s="187" t="s">
        <v>73</v>
      </c>
      <c r="AU176" s="187" t="s">
        <v>82</v>
      </c>
      <c r="AY176" s="186" t="s">
        <v>165</v>
      </c>
      <c r="BK176" s="188">
        <f>SUM(BK177:BK178)</f>
        <v>0</v>
      </c>
    </row>
    <row r="177" spans="1:65" s="2" customFormat="1" ht="16.5" customHeight="1">
      <c r="A177" s="34"/>
      <c r="B177" s="35"/>
      <c r="C177" s="191" t="s">
        <v>328</v>
      </c>
      <c r="D177" s="191" t="s">
        <v>167</v>
      </c>
      <c r="E177" s="192" t="s">
        <v>2452</v>
      </c>
      <c r="F177" s="193" t="s">
        <v>2494</v>
      </c>
      <c r="G177" s="194" t="s">
        <v>293</v>
      </c>
      <c r="H177" s="195">
        <v>9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39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172</v>
      </c>
      <c r="AT177" s="202" t="s">
        <v>167</v>
      </c>
      <c r="AU177" s="202" t="s">
        <v>84</v>
      </c>
      <c r="AY177" s="17" t="s">
        <v>165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172</v>
      </c>
      <c r="BM177" s="202" t="s">
        <v>500</v>
      </c>
    </row>
    <row r="178" spans="1:47" s="2" customFormat="1" ht="12">
      <c r="A178" s="34"/>
      <c r="B178" s="35"/>
      <c r="C178" s="36"/>
      <c r="D178" s="204" t="s">
        <v>174</v>
      </c>
      <c r="E178" s="36"/>
      <c r="F178" s="205" t="s">
        <v>2494</v>
      </c>
      <c r="G178" s="36"/>
      <c r="H178" s="36"/>
      <c r="I178" s="206"/>
      <c r="J178" s="36"/>
      <c r="K178" s="36"/>
      <c r="L178" s="39"/>
      <c r="M178" s="244"/>
      <c r="N178" s="245"/>
      <c r="O178" s="246"/>
      <c r="P178" s="246"/>
      <c r="Q178" s="246"/>
      <c r="R178" s="246"/>
      <c r="S178" s="246"/>
      <c r="T178" s="247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174</v>
      </c>
      <c r="AU178" s="17" t="s">
        <v>84</v>
      </c>
    </row>
    <row r="179" spans="1:31" s="2" customFormat="1" ht="6.95" customHeight="1">
      <c r="A179" s="34"/>
      <c r="B179" s="54"/>
      <c r="C179" s="55"/>
      <c r="D179" s="55"/>
      <c r="E179" s="55"/>
      <c r="F179" s="55"/>
      <c r="G179" s="55"/>
      <c r="H179" s="55"/>
      <c r="I179" s="55"/>
      <c r="J179" s="55"/>
      <c r="K179" s="55"/>
      <c r="L179" s="39"/>
      <c r="M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</row>
  </sheetData>
  <sheetProtection algorithmName="SHA-512" hashValue="WPM0QkoO2KJTveHpzvbJBP32aqhow4NRxBqOylp+XK1O5rokdylL+9n+vomxCLHIzD/bble+ClU7QkrFD36yUA==" saltValue="4aPnx7eJxXcGYJSNA6KStm8f8uFb7ZmkgyF2iSvfRbKrbKmLMCPROfNboqe623cmDrLDwxbHUd6MihLZlOF2bw==" spinCount="100000" sheet="1" objects="1" scenarios="1" formatColumns="0" formatRows="0" autoFilter="0"/>
  <autoFilter ref="C122:K178"/>
  <mergeCells count="12">
    <mergeCell ref="E115:H115"/>
    <mergeCell ref="L2:V2"/>
    <mergeCell ref="E85:H85"/>
    <mergeCell ref="E87:H87"/>
    <mergeCell ref="E89:H89"/>
    <mergeCell ref="E111:H111"/>
    <mergeCell ref="E113:H113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BM174"/>
  <sheetViews>
    <sheetView showGridLines="0" tabSelected="1" workbookViewId="0" topLeftCell="A13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131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2516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ROUND((SUM(BE124:BE173)),2)</f>
        <v>0</v>
      </c>
      <c r="G33" s="34"/>
      <c r="H33" s="34"/>
      <c r="I33" s="130">
        <v>0.21</v>
      </c>
      <c r="J33" s="129">
        <f>ROUND(((SUM(BE124:BE173))*I33),2)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ROUND((SUM(BF124:BF173)),2)</f>
        <v>0</v>
      </c>
      <c r="G34" s="34"/>
      <c r="H34" s="34"/>
      <c r="I34" s="130">
        <v>0.15</v>
      </c>
      <c r="J34" s="129">
        <f>ROUND(((SUM(BF124:BF173))*I34),2)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ROUND((SUM(BG124:BG173)),2)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ROUND((SUM(BH124:BH173)),2)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ROUND((SUM(BI124:BI173)),2)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VRN - Vedlejší rozpočtové náklady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2517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2518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9" customFormat="1" ht="24.95" customHeight="1">
      <c r="B99" s="153"/>
      <c r="C99" s="154"/>
      <c r="D99" s="155" t="s">
        <v>2516</v>
      </c>
      <c r="E99" s="156"/>
      <c r="F99" s="156"/>
      <c r="G99" s="156"/>
      <c r="H99" s="156"/>
      <c r="I99" s="156"/>
      <c r="J99" s="157">
        <f>J135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2519</v>
      </c>
      <c r="E100" s="161"/>
      <c r="F100" s="161"/>
      <c r="G100" s="161"/>
      <c r="H100" s="161"/>
      <c r="I100" s="161"/>
      <c r="J100" s="162">
        <f>J136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2520</v>
      </c>
      <c r="E101" s="161"/>
      <c r="F101" s="161"/>
      <c r="G101" s="161"/>
      <c r="H101" s="161"/>
      <c r="I101" s="161"/>
      <c r="J101" s="162">
        <f>J144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2521</v>
      </c>
      <c r="E102" s="161"/>
      <c r="F102" s="161"/>
      <c r="G102" s="161"/>
      <c r="H102" s="161"/>
      <c r="I102" s="161"/>
      <c r="J102" s="162">
        <f>J154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2522</v>
      </c>
      <c r="E103" s="161"/>
      <c r="F103" s="161"/>
      <c r="G103" s="161"/>
      <c r="H103" s="161"/>
      <c r="I103" s="161"/>
      <c r="J103" s="162">
        <f>J163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2523</v>
      </c>
      <c r="E104" s="161"/>
      <c r="F104" s="161"/>
      <c r="G104" s="161"/>
      <c r="H104" s="161"/>
      <c r="I104" s="161"/>
      <c r="J104" s="162">
        <f>J167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150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8" t="str">
        <f>E7</f>
        <v>Rekonstrukce Komenského náměstí v Dobříši</v>
      </c>
      <c r="F114" s="309"/>
      <c r="G114" s="309"/>
      <c r="H114" s="30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3" t="str">
        <f>E9</f>
        <v>VRN - Vedlejší rozpočtové náklady</v>
      </c>
      <c r="F116" s="307"/>
      <c r="G116" s="307"/>
      <c r="H116" s="30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 xml:space="preserve"> </v>
      </c>
      <c r="G118" s="36"/>
      <c r="H118" s="36"/>
      <c r="I118" s="29" t="s">
        <v>22</v>
      </c>
      <c r="J118" s="66" t="str">
        <f>IF(J12="","",J12)</f>
        <v>16. 8. 2021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151</v>
      </c>
      <c r="D123" s="167" t="s">
        <v>59</v>
      </c>
      <c r="E123" s="167" t="s">
        <v>55</v>
      </c>
      <c r="F123" s="167" t="s">
        <v>56</v>
      </c>
      <c r="G123" s="167" t="s">
        <v>152</v>
      </c>
      <c r="H123" s="167" t="s">
        <v>153</v>
      </c>
      <c r="I123" s="167" t="s">
        <v>154</v>
      </c>
      <c r="J123" s="167" t="s">
        <v>137</v>
      </c>
      <c r="K123" s="168" t="s">
        <v>155</v>
      </c>
      <c r="L123" s="169"/>
      <c r="M123" s="75" t="s">
        <v>1</v>
      </c>
      <c r="N123" s="76" t="s">
        <v>38</v>
      </c>
      <c r="O123" s="76" t="s">
        <v>156</v>
      </c>
      <c r="P123" s="76" t="s">
        <v>157</v>
      </c>
      <c r="Q123" s="76" t="s">
        <v>158</v>
      </c>
      <c r="R123" s="76" t="s">
        <v>159</v>
      </c>
      <c r="S123" s="76" t="s">
        <v>160</v>
      </c>
      <c r="T123" s="77" t="s">
        <v>161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162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P125+P135</f>
        <v>0</v>
      </c>
      <c r="Q124" s="79"/>
      <c r="R124" s="172">
        <f>R125+R135</f>
        <v>0</v>
      </c>
      <c r="S124" s="79"/>
      <c r="T124" s="173">
        <f>T125+T135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139</v>
      </c>
      <c r="BK124" s="174">
        <f>BK125+BK135</f>
        <v>0</v>
      </c>
    </row>
    <row r="125" spans="2:63" s="12" customFormat="1" ht="25.9" customHeight="1">
      <c r="B125" s="175"/>
      <c r="C125" s="176"/>
      <c r="D125" s="177" t="s">
        <v>73</v>
      </c>
      <c r="E125" s="178" t="s">
        <v>163</v>
      </c>
      <c r="F125" s="178" t="s">
        <v>2158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</f>
        <v>0</v>
      </c>
      <c r="Q125" s="183"/>
      <c r="R125" s="184">
        <f>R126</f>
        <v>0</v>
      </c>
      <c r="S125" s="183"/>
      <c r="T125" s="185">
        <f>T126</f>
        <v>0</v>
      </c>
      <c r="AR125" s="186" t="s">
        <v>82</v>
      </c>
      <c r="AT125" s="187" t="s">
        <v>73</v>
      </c>
      <c r="AU125" s="187" t="s">
        <v>74</v>
      </c>
      <c r="AY125" s="186" t="s">
        <v>165</v>
      </c>
      <c r="BK125" s="188">
        <f>BK126</f>
        <v>0</v>
      </c>
    </row>
    <row r="126" spans="2:63" s="12" customFormat="1" ht="22.9" customHeight="1">
      <c r="B126" s="175"/>
      <c r="C126" s="176"/>
      <c r="D126" s="177" t="s">
        <v>73</v>
      </c>
      <c r="E126" s="189" t="s">
        <v>2524</v>
      </c>
      <c r="F126" s="189" t="s">
        <v>2158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SUM(P127:P134)</f>
        <v>0</v>
      </c>
      <c r="Q126" s="183"/>
      <c r="R126" s="184">
        <f>SUM(R127:R134)</f>
        <v>0</v>
      </c>
      <c r="S126" s="183"/>
      <c r="T126" s="185">
        <f>SUM(T127:T134)</f>
        <v>0</v>
      </c>
      <c r="AR126" s="186" t="s">
        <v>82</v>
      </c>
      <c r="AT126" s="187" t="s">
        <v>73</v>
      </c>
      <c r="AU126" s="187" t="s">
        <v>82</v>
      </c>
      <c r="AY126" s="186" t="s">
        <v>165</v>
      </c>
      <c r="BK126" s="188">
        <f>SUM(BK127:BK134)</f>
        <v>0</v>
      </c>
    </row>
    <row r="127" spans="1:65" s="2" customFormat="1" ht="16.5" customHeight="1">
      <c r="A127" s="34"/>
      <c r="B127" s="35"/>
      <c r="C127" s="191" t="s">
        <v>82</v>
      </c>
      <c r="D127" s="191" t="s">
        <v>167</v>
      </c>
      <c r="E127" s="192" t="s">
        <v>2525</v>
      </c>
      <c r="F127" s="193" t="s">
        <v>2526</v>
      </c>
      <c r="G127" s="194" t="s">
        <v>2527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84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2528</v>
      </c>
    </row>
    <row r="128" spans="1:47" s="2" customFormat="1" ht="12">
      <c r="A128" s="34"/>
      <c r="B128" s="35"/>
      <c r="C128" s="36"/>
      <c r="D128" s="204" t="s">
        <v>174</v>
      </c>
      <c r="E128" s="36"/>
      <c r="F128" s="205" t="s">
        <v>2529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84</v>
      </c>
    </row>
    <row r="129" spans="2:51" s="14" customFormat="1" ht="12">
      <c r="B129" s="219"/>
      <c r="C129" s="220"/>
      <c r="D129" s="204" t="s">
        <v>176</v>
      </c>
      <c r="E129" s="221" t="s">
        <v>1</v>
      </c>
      <c r="F129" s="222" t="s">
        <v>82</v>
      </c>
      <c r="G129" s="220"/>
      <c r="H129" s="223">
        <v>1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5" customFormat="1" ht="12">
      <c r="B130" s="248"/>
      <c r="C130" s="249"/>
      <c r="D130" s="204" t="s">
        <v>176</v>
      </c>
      <c r="E130" s="250" t="s">
        <v>1</v>
      </c>
      <c r="F130" s="251" t="s">
        <v>1336</v>
      </c>
      <c r="G130" s="249"/>
      <c r="H130" s="252">
        <v>1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176</v>
      </c>
      <c r="AU130" s="258" t="s">
        <v>84</v>
      </c>
      <c r="AV130" s="15" t="s">
        <v>172</v>
      </c>
      <c r="AW130" s="15" t="s">
        <v>30</v>
      </c>
      <c r="AX130" s="15" t="s">
        <v>82</v>
      </c>
      <c r="AY130" s="258" t="s">
        <v>165</v>
      </c>
    </row>
    <row r="131" spans="1:65" s="2" customFormat="1" ht="16.5" customHeight="1">
      <c r="A131" s="34"/>
      <c r="B131" s="35"/>
      <c r="C131" s="191" t="s">
        <v>84</v>
      </c>
      <c r="D131" s="191" t="s">
        <v>167</v>
      </c>
      <c r="E131" s="192" t="s">
        <v>2530</v>
      </c>
      <c r="F131" s="193" t="s">
        <v>2531</v>
      </c>
      <c r="G131" s="194" t="s">
        <v>2527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84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2532</v>
      </c>
    </row>
    <row r="132" spans="1:47" s="2" customFormat="1" ht="12">
      <c r="A132" s="34"/>
      <c r="B132" s="35"/>
      <c r="C132" s="36"/>
      <c r="D132" s="204" t="s">
        <v>174</v>
      </c>
      <c r="E132" s="36"/>
      <c r="F132" s="205" t="s">
        <v>2531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84</v>
      </c>
    </row>
    <row r="133" spans="2:51" s="14" customFormat="1" ht="12">
      <c r="B133" s="219"/>
      <c r="C133" s="220"/>
      <c r="D133" s="204" t="s">
        <v>176</v>
      </c>
      <c r="E133" s="221" t="s">
        <v>1</v>
      </c>
      <c r="F133" s="222" t="s">
        <v>82</v>
      </c>
      <c r="G133" s="220"/>
      <c r="H133" s="223">
        <v>1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84</v>
      </c>
      <c r="AV133" s="14" t="s">
        <v>84</v>
      </c>
      <c r="AW133" s="14" t="s">
        <v>30</v>
      </c>
      <c r="AX133" s="14" t="s">
        <v>74</v>
      </c>
      <c r="AY133" s="229" t="s">
        <v>165</v>
      </c>
    </row>
    <row r="134" spans="2:51" s="15" customFormat="1" ht="12">
      <c r="B134" s="248"/>
      <c r="C134" s="249"/>
      <c r="D134" s="204" t="s">
        <v>176</v>
      </c>
      <c r="E134" s="250" t="s">
        <v>1</v>
      </c>
      <c r="F134" s="251" t="s">
        <v>1336</v>
      </c>
      <c r="G134" s="249"/>
      <c r="H134" s="252">
        <v>1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176</v>
      </c>
      <c r="AU134" s="258" t="s">
        <v>84</v>
      </c>
      <c r="AV134" s="15" t="s">
        <v>172</v>
      </c>
      <c r="AW134" s="15" t="s">
        <v>30</v>
      </c>
      <c r="AX134" s="15" t="s">
        <v>82</v>
      </c>
      <c r="AY134" s="258" t="s">
        <v>165</v>
      </c>
    </row>
    <row r="135" spans="2:63" s="12" customFormat="1" ht="25.9" customHeight="1">
      <c r="B135" s="175"/>
      <c r="C135" s="176"/>
      <c r="D135" s="177" t="s">
        <v>73</v>
      </c>
      <c r="E135" s="178" t="s">
        <v>129</v>
      </c>
      <c r="F135" s="178" t="s">
        <v>130</v>
      </c>
      <c r="G135" s="176"/>
      <c r="H135" s="176"/>
      <c r="I135" s="179"/>
      <c r="J135" s="180">
        <f>BK135</f>
        <v>0</v>
      </c>
      <c r="K135" s="176"/>
      <c r="L135" s="181"/>
      <c r="M135" s="182"/>
      <c r="N135" s="183"/>
      <c r="O135" s="183"/>
      <c r="P135" s="184">
        <f>P136+P144+P154+P163+P167</f>
        <v>0</v>
      </c>
      <c r="Q135" s="183"/>
      <c r="R135" s="184">
        <f>R136+R144+R154+R163+R167</f>
        <v>0</v>
      </c>
      <c r="S135" s="183"/>
      <c r="T135" s="185">
        <f>T136+T144+T154+T163+T167</f>
        <v>0</v>
      </c>
      <c r="AR135" s="186" t="s">
        <v>194</v>
      </c>
      <c r="AT135" s="187" t="s">
        <v>73</v>
      </c>
      <c r="AU135" s="187" t="s">
        <v>74</v>
      </c>
      <c r="AY135" s="186" t="s">
        <v>165</v>
      </c>
      <c r="BK135" s="188">
        <f>BK136+BK144+BK154+BK163+BK167</f>
        <v>0</v>
      </c>
    </row>
    <row r="136" spans="2:63" s="12" customFormat="1" ht="22.9" customHeight="1">
      <c r="B136" s="175"/>
      <c r="C136" s="176"/>
      <c r="D136" s="177" t="s">
        <v>73</v>
      </c>
      <c r="E136" s="189" t="s">
        <v>2533</v>
      </c>
      <c r="F136" s="189" t="s">
        <v>2534</v>
      </c>
      <c r="G136" s="176"/>
      <c r="H136" s="176"/>
      <c r="I136" s="179"/>
      <c r="J136" s="190">
        <f>BK136</f>
        <v>0</v>
      </c>
      <c r="K136" s="176"/>
      <c r="L136" s="181"/>
      <c r="M136" s="182"/>
      <c r="N136" s="183"/>
      <c r="O136" s="183"/>
      <c r="P136" s="184">
        <f>SUM(P137:P143)</f>
        <v>0</v>
      </c>
      <c r="Q136" s="183"/>
      <c r="R136" s="184">
        <f>SUM(R137:R143)</f>
        <v>0</v>
      </c>
      <c r="S136" s="183"/>
      <c r="T136" s="185">
        <f>SUM(T137:T143)</f>
        <v>0</v>
      </c>
      <c r="AR136" s="186" t="s">
        <v>194</v>
      </c>
      <c r="AT136" s="187" t="s">
        <v>73</v>
      </c>
      <c r="AU136" s="187" t="s">
        <v>82</v>
      </c>
      <c r="AY136" s="186" t="s">
        <v>165</v>
      </c>
      <c r="BK136" s="188">
        <f>SUM(BK137:BK143)</f>
        <v>0</v>
      </c>
    </row>
    <row r="137" spans="1:65" s="2" customFormat="1" ht="16.5" customHeight="1">
      <c r="A137" s="34"/>
      <c r="B137" s="35"/>
      <c r="C137" s="191" t="s">
        <v>185</v>
      </c>
      <c r="D137" s="191" t="s">
        <v>167</v>
      </c>
      <c r="E137" s="192" t="s">
        <v>2535</v>
      </c>
      <c r="F137" s="193" t="s">
        <v>2536</v>
      </c>
      <c r="G137" s="194" t="s">
        <v>2527</v>
      </c>
      <c r="H137" s="195">
        <v>1</v>
      </c>
      <c r="I137" s="196"/>
      <c r="J137" s="197">
        <f>ROUND(I137*H137,2)</f>
        <v>0</v>
      </c>
      <c r="K137" s="193" t="s">
        <v>171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2161</v>
      </c>
      <c r="AT137" s="202" t="s">
        <v>167</v>
      </c>
      <c r="AU137" s="202" t="s">
        <v>84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2161</v>
      </c>
      <c r="BM137" s="202" t="s">
        <v>2537</v>
      </c>
    </row>
    <row r="138" spans="1:47" s="2" customFormat="1" ht="12">
      <c r="A138" s="34"/>
      <c r="B138" s="35"/>
      <c r="C138" s="36"/>
      <c r="D138" s="204" t="s">
        <v>174</v>
      </c>
      <c r="E138" s="36"/>
      <c r="F138" s="205" t="s">
        <v>2536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84</v>
      </c>
    </row>
    <row r="139" spans="1:65" s="2" customFormat="1" ht="16.5" customHeight="1">
      <c r="A139" s="34"/>
      <c r="B139" s="35"/>
      <c r="C139" s="191" t="s">
        <v>172</v>
      </c>
      <c r="D139" s="191" t="s">
        <v>167</v>
      </c>
      <c r="E139" s="192" t="s">
        <v>2538</v>
      </c>
      <c r="F139" s="193" t="s">
        <v>2539</v>
      </c>
      <c r="G139" s="194" t="s">
        <v>2527</v>
      </c>
      <c r="H139" s="195">
        <v>1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2161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2161</v>
      </c>
      <c r="BM139" s="202" t="s">
        <v>2540</v>
      </c>
    </row>
    <row r="140" spans="1:47" s="2" customFormat="1" ht="12">
      <c r="A140" s="34"/>
      <c r="B140" s="35"/>
      <c r="C140" s="36"/>
      <c r="D140" s="204" t="s">
        <v>174</v>
      </c>
      <c r="E140" s="36"/>
      <c r="F140" s="205" t="s">
        <v>2539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1:47" s="2" customFormat="1" ht="29.25">
      <c r="A141" s="34"/>
      <c r="B141" s="35"/>
      <c r="C141" s="36"/>
      <c r="D141" s="204" t="s">
        <v>333</v>
      </c>
      <c r="E141" s="36"/>
      <c r="F141" s="240" t="s">
        <v>2541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333</v>
      </c>
      <c r="AU141" s="17" t="s">
        <v>84</v>
      </c>
    </row>
    <row r="142" spans="1:65" s="2" customFormat="1" ht="16.5" customHeight="1">
      <c r="A142" s="34"/>
      <c r="B142" s="35"/>
      <c r="C142" s="191" t="s">
        <v>201</v>
      </c>
      <c r="D142" s="191" t="s">
        <v>167</v>
      </c>
      <c r="E142" s="192" t="s">
        <v>2542</v>
      </c>
      <c r="F142" s="193" t="s">
        <v>2543</v>
      </c>
      <c r="G142" s="194" t="s">
        <v>2527</v>
      </c>
      <c r="H142" s="195">
        <v>1</v>
      </c>
      <c r="I142" s="196"/>
      <c r="J142" s="197">
        <f>ROUND(I142*H142,2)</f>
        <v>0</v>
      </c>
      <c r="K142" s="193" t="s">
        <v>171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2161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2161</v>
      </c>
      <c r="BM142" s="202" t="s">
        <v>2544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2543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2:63" s="12" customFormat="1" ht="22.9" customHeight="1">
      <c r="B144" s="175"/>
      <c r="C144" s="176"/>
      <c r="D144" s="177" t="s">
        <v>73</v>
      </c>
      <c r="E144" s="189" t="s">
        <v>2545</v>
      </c>
      <c r="F144" s="189" t="s">
        <v>2546</v>
      </c>
      <c r="G144" s="176"/>
      <c r="H144" s="176"/>
      <c r="I144" s="179"/>
      <c r="J144" s="190">
        <f>BK144</f>
        <v>0</v>
      </c>
      <c r="K144" s="176"/>
      <c r="L144" s="181"/>
      <c r="M144" s="182"/>
      <c r="N144" s="183"/>
      <c r="O144" s="183"/>
      <c r="P144" s="184">
        <f>SUM(P145:P153)</f>
        <v>0</v>
      </c>
      <c r="Q144" s="183"/>
      <c r="R144" s="184">
        <f>SUM(R145:R153)</f>
        <v>0</v>
      </c>
      <c r="S144" s="183"/>
      <c r="T144" s="185">
        <f>SUM(T145:T153)</f>
        <v>0</v>
      </c>
      <c r="AR144" s="186" t="s">
        <v>194</v>
      </c>
      <c r="AT144" s="187" t="s">
        <v>73</v>
      </c>
      <c r="AU144" s="187" t="s">
        <v>82</v>
      </c>
      <c r="AY144" s="186" t="s">
        <v>165</v>
      </c>
      <c r="BK144" s="188">
        <f>SUM(BK145:BK153)</f>
        <v>0</v>
      </c>
    </row>
    <row r="145" spans="1:65" s="2" customFormat="1" ht="16.5" customHeight="1">
      <c r="A145" s="34"/>
      <c r="B145" s="35"/>
      <c r="C145" s="191" t="s">
        <v>208</v>
      </c>
      <c r="D145" s="191" t="s">
        <v>167</v>
      </c>
      <c r="E145" s="192" t="s">
        <v>2547</v>
      </c>
      <c r="F145" s="193" t="s">
        <v>2546</v>
      </c>
      <c r="G145" s="194" t="s">
        <v>2527</v>
      </c>
      <c r="H145" s="195">
        <v>1</v>
      </c>
      <c r="I145" s="196"/>
      <c r="J145" s="197">
        <f>ROUND(I145*H145,2)</f>
        <v>0</v>
      </c>
      <c r="K145" s="193" t="s">
        <v>171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2161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2161</v>
      </c>
      <c r="BM145" s="202" t="s">
        <v>2548</v>
      </c>
    </row>
    <row r="146" spans="1:47" s="2" customFormat="1" ht="12">
      <c r="A146" s="34"/>
      <c r="B146" s="35"/>
      <c r="C146" s="36"/>
      <c r="D146" s="204" t="s">
        <v>174</v>
      </c>
      <c r="E146" s="36"/>
      <c r="F146" s="205" t="s">
        <v>2546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1:47" s="2" customFormat="1" ht="19.5">
      <c r="A147" s="34"/>
      <c r="B147" s="35"/>
      <c r="C147" s="36"/>
      <c r="D147" s="204" t="s">
        <v>333</v>
      </c>
      <c r="E147" s="36"/>
      <c r="F147" s="240" t="s">
        <v>2549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333</v>
      </c>
      <c r="AU147" s="17" t="s">
        <v>84</v>
      </c>
    </row>
    <row r="148" spans="1:65" s="2" customFormat="1" ht="16.5" customHeight="1">
      <c r="A148" s="34"/>
      <c r="B148" s="35"/>
      <c r="C148" s="191" t="s">
        <v>213</v>
      </c>
      <c r="D148" s="191" t="s">
        <v>167</v>
      </c>
      <c r="E148" s="192" t="s">
        <v>2550</v>
      </c>
      <c r="F148" s="193" t="s">
        <v>2551</v>
      </c>
      <c r="G148" s="194" t="s">
        <v>2527</v>
      </c>
      <c r="H148" s="195">
        <v>1</v>
      </c>
      <c r="I148" s="196"/>
      <c r="J148" s="197">
        <f>ROUND(I148*H148,2)</f>
        <v>0</v>
      </c>
      <c r="K148" s="193" t="s">
        <v>171</v>
      </c>
      <c r="L148" s="39"/>
      <c r="M148" s="198" t="s">
        <v>1</v>
      </c>
      <c r="N148" s="199" t="s">
        <v>39</v>
      </c>
      <c r="O148" s="71"/>
      <c r="P148" s="200">
        <f>O148*H148</f>
        <v>0</v>
      </c>
      <c r="Q148" s="200">
        <v>0</v>
      </c>
      <c r="R148" s="200">
        <f>Q148*H148</f>
        <v>0</v>
      </c>
      <c r="S148" s="200">
        <v>0</v>
      </c>
      <c r="T148" s="201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02" t="s">
        <v>2161</v>
      </c>
      <c r="AT148" s="202" t="s">
        <v>167</v>
      </c>
      <c r="AU148" s="202" t="s">
        <v>84</v>
      </c>
      <c r="AY148" s="17" t="s">
        <v>165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17" t="s">
        <v>82</v>
      </c>
      <c r="BK148" s="203">
        <f>ROUND(I148*H148,2)</f>
        <v>0</v>
      </c>
      <c r="BL148" s="17" t="s">
        <v>2161</v>
      </c>
      <c r="BM148" s="202" t="s">
        <v>2552</v>
      </c>
    </row>
    <row r="149" spans="1:47" s="2" customFormat="1" ht="12">
      <c r="A149" s="34"/>
      <c r="B149" s="35"/>
      <c r="C149" s="36"/>
      <c r="D149" s="204" t="s">
        <v>174</v>
      </c>
      <c r="E149" s="36"/>
      <c r="F149" s="205" t="s">
        <v>2551</v>
      </c>
      <c r="G149" s="36"/>
      <c r="H149" s="36"/>
      <c r="I149" s="206"/>
      <c r="J149" s="36"/>
      <c r="K149" s="36"/>
      <c r="L149" s="39"/>
      <c r="M149" s="207"/>
      <c r="N149" s="208"/>
      <c r="O149" s="71"/>
      <c r="P149" s="71"/>
      <c r="Q149" s="71"/>
      <c r="R149" s="71"/>
      <c r="S149" s="71"/>
      <c r="T149" s="72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T149" s="17" t="s">
        <v>174</v>
      </c>
      <c r="AU149" s="17" t="s">
        <v>84</v>
      </c>
    </row>
    <row r="150" spans="1:47" s="2" customFormat="1" ht="19.5">
      <c r="A150" s="34"/>
      <c r="B150" s="35"/>
      <c r="C150" s="36"/>
      <c r="D150" s="204" t="s">
        <v>333</v>
      </c>
      <c r="E150" s="36"/>
      <c r="F150" s="240" t="s">
        <v>2553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333</v>
      </c>
      <c r="AU150" s="17" t="s">
        <v>84</v>
      </c>
    </row>
    <row r="151" spans="1:65" s="2" customFormat="1" ht="16.5" customHeight="1">
      <c r="A151" s="34"/>
      <c r="B151" s="35"/>
      <c r="C151" s="191" t="s">
        <v>218</v>
      </c>
      <c r="D151" s="191" t="s">
        <v>167</v>
      </c>
      <c r="E151" s="192" t="s">
        <v>2554</v>
      </c>
      <c r="F151" s="193" t="s">
        <v>2555</v>
      </c>
      <c r="G151" s="194" t="s">
        <v>2527</v>
      </c>
      <c r="H151" s="195">
        <v>1</v>
      </c>
      <c r="I151" s="196"/>
      <c r="J151" s="197">
        <f>ROUND(I151*H151,2)</f>
        <v>0</v>
      </c>
      <c r="K151" s="193" t="s">
        <v>171</v>
      </c>
      <c r="L151" s="39"/>
      <c r="M151" s="198" t="s">
        <v>1</v>
      </c>
      <c r="N151" s="199" t="s">
        <v>39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2161</v>
      </c>
      <c r="AT151" s="202" t="s">
        <v>167</v>
      </c>
      <c r="AU151" s="202" t="s">
        <v>84</v>
      </c>
      <c r="AY151" s="17" t="s">
        <v>165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2161</v>
      </c>
      <c r="BM151" s="202" t="s">
        <v>2556</v>
      </c>
    </row>
    <row r="152" spans="1:47" s="2" customFormat="1" ht="12">
      <c r="A152" s="34"/>
      <c r="B152" s="35"/>
      <c r="C152" s="36"/>
      <c r="D152" s="204" t="s">
        <v>174</v>
      </c>
      <c r="E152" s="36"/>
      <c r="F152" s="205" t="s">
        <v>2555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174</v>
      </c>
      <c r="AU152" s="17" t="s">
        <v>84</v>
      </c>
    </row>
    <row r="153" spans="1:47" s="2" customFormat="1" ht="19.5">
      <c r="A153" s="34"/>
      <c r="B153" s="35"/>
      <c r="C153" s="36"/>
      <c r="D153" s="204" t="s">
        <v>333</v>
      </c>
      <c r="E153" s="36"/>
      <c r="F153" s="240" t="s">
        <v>2557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333</v>
      </c>
      <c r="AU153" s="17" t="s">
        <v>84</v>
      </c>
    </row>
    <row r="154" spans="2:63" s="12" customFormat="1" ht="22.9" customHeight="1">
      <c r="B154" s="175"/>
      <c r="C154" s="176"/>
      <c r="D154" s="177" t="s">
        <v>73</v>
      </c>
      <c r="E154" s="189" t="s">
        <v>2558</v>
      </c>
      <c r="F154" s="189" t="s">
        <v>2559</v>
      </c>
      <c r="G154" s="176"/>
      <c r="H154" s="176"/>
      <c r="I154" s="179"/>
      <c r="J154" s="190">
        <f>BK154</f>
        <v>0</v>
      </c>
      <c r="K154" s="176"/>
      <c r="L154" s="181"/>
      <c r="M154" s="182"/>
      <c r="N154" s="183"/>
      <c r="O154" s="183"/>
      <c r="P154" s="184">
        <f>SUM(P155:P162)</f>
        <v>0</v>
      </c>
      <c r="Q154" s="183"/>
      <c r="R154" s="184">
        <f>SUM(R155:R162)</f>
        <v>0</v>
      </c>
      <c r="S154" s="183"/>
      <c r="T154" s="185">
        <f>SUM(T155:T162)</f>
        <v>0</v>
      </c>
      <c r="AR154" s="186" t="s">
        <v>194</v>
      </c>
      <c r="AT154" s="187" t="s">
        <v>73</v>
      </c>
      <c r="AU154" s="187" t="s">
        <v>82</v>
      </c>
      <c r="AY154" s="186" t="s">
        <v>165</v>
      </c>
      <c r="BK154" s="188">
        <f>SUM(BK155:BK162)</f>
        <v>0</v>
      </c>
    </row>
    <row r="155" spans="1:65" s="2" customFormat="1" ht="16.5" customHeight="1">
      <c r="A155" s="34"/>
      <c r="B155" s="35"/>
      <c r="C155" s="191" t="s">
        <v>227</v>
      </c>
      <c r="D155" s="191" t="s">
        <v>167</v>
      </c>
      <c r="E155" s="192" t="s">
        <v>2560</v>
      </c>
      <c r="F155" s="193" t="s">
        <v>2561</v>
      </c>
      <c r="G155" s="194" t="s">
        <v>2527</v>
      </c>
      <c r="H155" s="195">
        <v>1</v>
      </c>
      <c r="I155" s="196"/>
      <c r="J155" s="197">
        <f>ROUND(I155*H155,2)</f>
        <v>0</v>
      </c>
      <c r="K155" s="193" t="s">
        <v>171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2161</v>
      </c>
      <c r="AT155" s="202" t="s">
        <v>167</v>
      </c>
      <c r="AU155" s="202" t="s">
        <v>84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2161</v>
      </c>
      <c r="BM155" s="202" t="s">
        <v>2562</v>
      </c>
    </row>
    <row r="156" spans="1:47" s="2" customFormat="1" ht="12">
      <c r="A156" s="34"/>
      <c r="B156" s="35"/>
      <c r="C156" s="36"/>
      <c r="D156" s="204" t="s">
        <v>174</v>
      </c>
      <c r="E156" s="36"/>
      <c r="F156" s="205" t="s">
        <v>2561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84</v>
      </c>
    </row>
    <row r="157" spans="1:65" s="2" customFormat="1" ht="16.5" customHeight="1">
      <c r="A157" s="34"/>
      <c r="B157" s="35"/>
      <c r="C157" s="191" t="s">
        <v>232</v>
      </c>
      <c r="D157" s="191" t="s">
        <v>167</v>
      </c>
      <c r="E157" s="192" t="s">
        <v>2563</v>
      </c>
      <c r="F157" s="193" t="s">
        <v>2564</v>
      </c>
      <c r="G157" s="194" t="s">
        <v>2527</v>
      </c>
      <c r="H157" s="195">
        <v>1</v>
      </c>
      <c r="I157" s="196"/>
      <c r="J157" s="197">
        <f>ROUND(I157*H157,2)</f>
        <v>0</v>
      </c>
      <c r="K157" s="193" t="s">
        <v>171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2161</v>
      </c>
      <c r="AT157" s="202" t="s">
        <v>167</v>
      </c>
      <c r="AU157" s="202" t="s">
        <v>84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2161</v>
      </c>
      <c r="BM157" s="202" t="s">
        <v>2565</v>
      </c>
    </row>
    <row r="158" spans="1:47" s="2" customFormat="1" ht="12">
      <c r="A158" s="34"/>
      <c r="B158" s="35"/>
      <c r="C158" s="36"/>
      <c r="D158" s="204" t="s">
        <v>174</v>
      </c>
      <c r="E158" s="36"/>
      <c r="F158" s="205" t="s">
        <v>2564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84</v>
      </c>
    </row>
    <row r="159" spans="1:47" s="2" customFormat="1" ht="19.5">
      <c r="A159" s="34"/>
      <c r="B159" s="35"/>
      <c r="C159" s="36"/>
      <c r="D159" s="204" t="s">
        <v>333</v>
      </c>
      <c r="E159" s="36"/>
      <c r="F159" s="240" t="s">
        <v>2566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333</v>
      </c>
      <c r="AU159" s="17" t="s">
        <v>84</v>
      </c>
    </row>
    <row r="160" spans="1:65" s="2" customFormat="1" ht="16.5" customHeight="1">
      <c r="A160" s="34"/>
      <c r="B160" s="35"/>
      <c r="C160" s="191" t="s">
        <v>239</v>
      </c>
      <c r="D160" s="191" t="s">
        <v>167</v>
      </c>
      <c r="E160" s="192" t="s">
        <v>2567</v>
      </c>
      <c r="F160" s="193" t="s">
        <v>2568</v>
      </c>
      <c r="G160" s="194" t="s">
        <v>2527</v>
      </c>
      <c r="H160" s="195">
        <v>1</v>
      </c>
      <c r="I160" s="196"/>
      <c r="J160" s="197">
        <f>ROUND(I160*H160,2)</f>
        <v>0</v>
      </c>
      <c r="K160" s="193" t="s">
        <v>1</v>
      </c>
      <c r="L160" s="39"/>
      <c r="M160" s="198" t="s">
        <v>1</v>
      </c>
      <c r="N160" s="199" t="s">
        <v>39</v>
      </c>
      <c r="O160" s="71"/>
      <c r="P160" s="200">
        <f>O160*H160</f>
        <v>0</v>
      </c>
      <c r="Q160" s="200">
        <v>0</v>
      </c>
      <c r="R160" s="200">
        <f>Q160*H160</f>
        <v>0</v>
      </c>
      <c r="S160" s="200">
        <v>0</v>
      </c>
      <c r="T160" s="201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02" t="s">
        <v>1615</v>
      </c>
      <c r="AT160" s="202" t="s">
        <v>167</v>
      </c>
      <c r="AU160" s="202" t="s">
        <v>84</v>
      </c>
      <c r="AY160" s="17" t="s">
        <v>165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17" t="s">
        <v>82</v>
      </c>
      <c r="BK160" s="203">
        <f>ROUND(I160*H160,2)</f>
        <v>0</v>
      </c>
      <c r="BL160" s="17" t="s">
        <v>1615</v>
      </c>
      <c r="BM160" s="202" t="s">
        <v>2569</v>
      </c>
    </row>
    <row r="161" spans="1:47" s="2" customFormat="1" ht="12">
      <c r="A161" s="34"/>
      <c r="B161" s="35"/>
      <c r="C161" s="36"/>
      <c r="D161" s="204" t="s">
        <v>174</v>
      </c>
      <c r="E161" s="36"/>
      <c r="F161" s="205" t="s">
        <v>2568</v>
      </c>
      <c r="G161" s="36"/>
      <c r="H161" s="36"/>
      <c r="I161" s="206"/>
      <c r="J161" s="36"/>
      <c r="K161" s="36"/>
      <c r="L161" s="39"/>
      <c r="M161" s="207"/>
      <c r="N161" s="208"/>
      <c r="O161" s="71"/>
      <c r="P161" s="71"/>
      <c r="Q161" s="71"/>
      <c r="R161" s="71"/>
      <c r="S161" s="71"/>
      <c r="T161" s="72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174</v>
      </c>
      <c r="AU161" s="17" t="s">
        <v>84</v>
      </c>
    </row>
    <row r="162" spans="1:47" s="2" customFormat="1" ht="19.5">
      <c r="A162" s="34"/>
      <c r="B162" s="35"/>
      <c r="C162" s="36"/>
      <c r="D162" s="204" t="s">
        <v>333</v>
      </c>
      <c r="E162" s="36"/>
      <c r="F162" s="240" t="s">
        <v>2570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333</v>
      </c>
      <c r="AU162" s="17" t="s">
        <v>84</v>
      </c>
    </row>
    <row r="163" spans="2:63" s="12" customFormat="1" ht="22.9" customHeight="1">
      <c r="B163" s="175"/>
      <c r="C163" s="176"/>
      <c r="D163" s="177" t="s">
        <v>73</v>
      </c>
      <c r="E163" s="189" t="s">
        <v>2571</v>
      </c>
      <c r="F163" s="189" t="s">
        <v>2572</v>
      </c>
      <c r="G163" s="176"/>
      <c r="H163" s="176"/>
      <c r="I163" s="179"/>
      <c r="J163" s="190">
        <f>BK163</f>
        <v>0</v>
      </c>
      <c r="K163" s="176"/>
      <c r="L163" s="181"/>
      <c r="M163" s="182"/>
      <c r="N163" s="183"/>
      <c r="O163" s="183"/>
      <c r="P163" s="184">
        <f>SUM(P164:P166)</f>
        <v>0</v>
      </c>
      <c r="Q163" s="183"/>
      <c r="R163" s="184">
        <f>SUM(R164:R166)</f>
        <v>0</v>
      </c>
      <c r="S163" s="183"/>
      <c r="T163" s="185">
        <f>SUM(T164:T166)</f>
        <v>0</v>
      </c>
      <c r="AR163" s="186" t="s">
        <v>194</v>
      </c>
      <c r="AT163" s="187" t="s">
        <v>73</v>
      </c>
      <c r="AU163" s="187" t="s">
        <v>82</v>
      </c>
      <c r="AY163" s="186" t="s">
        <v>165</v>
      </c>
      <c r="BK163" s="188">
        <f>SUM(BK164:BK166)</f>
        <v>0</v>
      </c>
    </row>
    <row r="164" spans="1:65" s="2" customFormat="1" ht="16.5" customHeight="1">
      <c r="A164" s="34"/>
      <c r="B164" s="35"/>
      <c r="C164" s="191" t="s">
        <v>247</v>
      </c>
      <c r="D164" s="191" t="s">
        <v>167</v>
      </c>
      <c r="E164" s="192" t="s">
        <v>2573</v>
      </c>
      <c r="F164" s="193" t="s">
        <v>2572</v>
      </c>
      <c r="G164" s="194" t="s">
        <v>2527</v>
      </c>
      <c r="H164" s="195">
        <v>1</v>
      </c>
      <c r="I164" s="196"/>
      <c r="J164" s="197">
        <f>ROUND(I164*H164,2)</f>
        <v>0</v>
      </c>
      <c r="K164" s="193" t="s">
        <v>171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2161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2161</v>
      </c>
      <c r="BM164" s="202" t="s">
        <v>2574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2572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1:47" s="2" customFormat="1" ht="19.5">
      <c r="A166" s="34"/>
      <c r="B166" s="35"/>
      <c r="C166" s="36"/>
      <c r="D166" s="204" t="s">
        <v>333</v>
      </c>
      <c r="E166" s="36"/>
      <c r="F166" s="240" t="s">
        <v>2575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333</v>
      </c>
      <c r="AU166" s="17" t="s">
        <v>84</v>
      </c>
    </row>
    <row r="167" spans="2:63" s="12" customFormat="1" ht="22.9" customHeight="1">
      <c r="B167" s="175"/>
      <c r="C167" s="176"/>
      <c r="D167" s="177" t="s">
        <v>73</v>
      </c>
      <c r="E167" s="189" t="s">
        <v>2576</v>
      </c>
      <c r="F167" s="189" t="s">
        <v>2577</v>
      </c>
      <c r="G167" s="176"/>
      <c r="H167" s="176"/>
      <c r="I167" s="179"/>
      <c r="J167" s="190">
        <f>BK167</f>
        <v>0</v>
      </c>
      <c r="K167" s="176"/>
      <c r="L167" s="181"/>
      <c r="M167" s="182"/>
      <c r="N167" s="183"/>
      <c r="O167" s="183"/>
      <c r="P167" s="184">
        <f>SUM(P168:P173)</f>
        <v>0</v>
      </c>
      <c r="Q167" s="183"/>
      <c r="R167" s="184">
        <f>SUM(R168:R173)</f>
        <v>0</v>
      </c>
      <c r="S167" s="183"/>
      <c r="T167" s="185">
        <f>SUM(T168:T173)</f>
        <v>0</v>
      </c>
      <c r="AR167" s="186" t="s">
        <v>194</v>
      </c>
      <c r="AT167" s="187" t="s">
        <v>73</v>
      </c>
      <c r="AU167" s="187" t="s">
        <v>82</v>
      </c>
      <c r="AY167" s="186" t="s">
        <v>165</v>
      </c>
      <c r="BK167" s="188">
        <f>SUM(BK168:BK173)</f>
        <v>0</v>
      </c>
    </row>
    <row r="168" spans="1:65" s="2" customFormat="1" ht="16.5" customHeight="1">
      <c r="A168" s="34"/>
      <c r="B168" s="35"/>
      <c r="C168" s="191" t="s">
        <v>258</v>
      </c>
      <c r="D168" s="191" t="s">
        <v>167</v>
      </c>
      <c r="E168" s="192" t="s">
        <v>2578</v>
      </c>
      <c r="F168" s="193" t="s">
        <v>2577</v>
      </c>
      <c r="G168" s="194" t="s">
        <v>2527</v>
      </c>
      <c r="H168" s="195">
        <v>1</v>
      </c>
      <c r="I168" s="196"/>
      <c r="J168" s="197">
        <f>ROUND(I168*H168,2)</f>
        <v>0</v>
      </c>
      <c r="K168" s="193" t="s">
        <v>171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2161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2161</v>
      </c>
      <c r="BM168" s="202" t="s">
        <v>2579</v>
      </c>
    </row>
    <row r="169" spans="1:47" s="2" customFormat="1" ht="12">
      <c r="A169" s="34"/>
      <c r="B169" s="35"/>
      <c r="C169" s="36"/>
      <c r="D169" s="204" t="s">
        <v>174</v>
      </c>
      <c r="E169" s="36"/>
      <c r="F169" s="205" t="s">
        <v>2577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1:65" s="2" customFormat="1" ht="16.5" customHeight="1">
      <c r="A170" s="34"/>
      <c r="B170" s="35"/>
      <c r="C170" s="191" t="s">
        <v>8</v>
      </c>
      <c r="D170" s="191" t="s">
        <v>167</v>
      </c>
      <c r="E170" s="192" t="s">
        <v>2580</v>
      </c>
      <c r="F170" s="193" t="s">
        <v>2581</v>
      </c>
      <c r="G170" s="194" t="s">
        <v>2527</v>
      </c>
      <c r="H170" s="195">
        <v>1</v>
      </c>
      <c r="I170" s="196"/>
      <c r="J170" s="197">
        <f>ROUND(I170*H170,2)</f>
        <v>0</v>
      </c>
      <c r="K170" s="193" t="s">
        <v>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2161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2161</v>
      </c>
      <c r="BM170" s="202" t="s">
        <v>2582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2581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1:65" s="2" customFormat="1" ht="16.5" customHeight="1">
      <c r="A172" s="34"/>
      <c r="B172" s="35"/>
      <c r="C172" s="191" t="s">
        <v>271</v>
      </c>
      <c r="D172" s="191" t="s">
        <v>167</v>
      </c>
      <c r="E172" s="192" t="s">
        <v>2583</v>
      </c>
      <c r="F172" s="193" t="s">
        <v>2584</v>
      </c>
      <c r="G172" s="194" t="s">
        <v>2527</v>
      </c>
      <c r="H172" s="195">
        <v>1</v>
      </c>
      <c r="I172" s="196"/>
      <c r="J172" s="197">
        <f>ROUND(I172*H172,2)</f>
        <v>0</v>
      </c>
      <c r="K172" s="193" t="s">
        <v>1</v>
      </c>
      <c r="L172" s="39"/>
      <c r="M172" s="198" t="s">
        <v>1</v>
      </c>
      <c r="N172" s="199" t="s">
        <v>39</v>
      </c>
      <c r="O172" s="71"/>
      <c r="P172" s="200">
        <f>O172*H172</f>
        <v>0</v>
      </c>
      <c r="Q172" s="200">
        <v>0</v>
      </c>
      <c r="R172" s="200">
        <f>Q172*H172</f>
        <v>0</v>
      </c>
      <c r="S172" s="200">
        <v>0</v>
      </c>
      <c r="T172" s="201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02" t="s">
        <v>2161</v>
      </c>
      <c r="AT172" s="202" t="s">
        <v>167</v>
      </c>
      <c r="AU172" s="202" t="s">
        <v>84</v>
      </c>
      <c r="AY172" s="17" t="s">
        <v>165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17" t="s">
        <v>82</v>
      </c>
      <c r="BK172" s="203">
        <f>ROUND(I172*H172,2)</f>
        <v>0</v>
      </c>
      <c r="BL172" s="17" t="s">
        <v>2161</v>
      </c>
      <c r="BM172" s="202" t="s">
        <v>2585</v>
      </c>
    </row>
    <row r="173" spans="1:47" s="2" customFormat="1" ht="12">
      <c r="A173" s="34"/>
      <c r="B173" s="35"/>
      <c r="C173" s="36"/>
      <c r="D173" s="204" t="s">
        <v>174</v>
      </c>
      <c r="E173" s="36"/>
      <c r="F173" s="205" t="s">
        <v>2584</v>
      </c>
      <c r="G173" s="36"/>
      <c r="H173" s="36"/>
      <c r="I173" s="206"/>
      <c r="J173" s="36"/>
      <c r="K173" s="36"/>
      <c r="L173" s="39"/>
      <c r="M173" s="244"/>
      <c r="N173" s="245"/>
      <c r="O173" s="246"/>
      <c r="P173" s="246"/>
      <c r="Q173" s="246"/>
      <c r="R173" s="246"/>
      <c r="S173" s="246"/>
      <c r="T173" s="247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174</v>
      </c>
      <c r="AU173" s="17" t="s">
        <v>84</v>
      </c>
    </row>
    <row r="174" spans="1:31" s="2" customFormat="1" ht="6.95" customHeight="1">
      <c r="A174" s="34"/>
      <c r="B174" s="54"/>
      <c r="C174" s="55"/>
      <c r="D174" s="55"/>
      <c r="E174" s="55"/>
      <c r="F174" s="55"/>
      <c r="G174" s="55"/>
      <c r="H174" s="55"/>
      <c r="I174" s="55"/>
      <c r="J174" s="55"/>
      <c r="K174" s="55"/>
      <c r="L174" s="39"/>
      <c r="M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</row>
  </sheetData>
  <sheetProtection algorithmName="SHA-512" hashValue="z3mILNOHIcw6lylRcvjri586dDXsm9a4ETzygEqgN4T/Ue+9ZBlDteyEKigyIxWchmx15Kf4b0LwlRSO4Ww+Jw==" saltValue="ZpudyGEvF62MDudVq7+o1Qg9gr5WGZ8zjWfenS5gO8FSCaAIRSnBrK6PnZpHijGRKXaHgGNqKWdAf5AURMINCA==" spinCount="100000" sheet="1" objects="1" scenarios="1" formatColumns="0" formatRows="0" autoFilter="0"/>
  <autoFilter ref="C123:K17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8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134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ROUND(J126,2)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ROUND((SUM(BE126:BE821)),2)</f>
        <v>0</v>
      </c>
      <c r="G33" s="34"/>
      <c r="H33" s="34"/>
      <c r="I33" s="130">
        <v>0.21</v>
      </c>
      <c r="J33" s="129">
        <f>ROUND(((SUM(BE126:BE821))*I33),2)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ROUND((SUM(BF126:BF821)),2)</f>
        <v>0</v>
      </c>
      <c r="G34" s="34"/>
      <c r="H34" s="34"/>
      <c r="I34" s="130">
        <v>0.15</v>
      </c>
      <c r="J34" s="129">
        <f>ROUND(((SUM(BF126:BF821))*I34),2)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ROUND((SUM(BG126:BG821)),2)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ROUND((SUM(BH126:BH821)),2)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ROUND((SUM(BI126:BI821)),2)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100-01 - Komunikace a zpevněné plochy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J126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J127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J128</f>
        <v>0</v>
      </c>
      <c r="K98" s="104"/>
      <c r="L98" s="163"/>
    </row>
    <row r="99" spans="2:12" s="10" customFormat="1" ht="19.9" customHeight="1">
      <c r="B99" s="159"/>
      <c r="C99" s="104"/>
      <c r="D99" s="160" t="s">
        <v>142</v>
      </c>
      <c r="E99" s="161"/>
      <c r="F99" s="161"/>
      <c r="G99" s="161"/>
      <c r="H99" s="161"/>
      <c r="I99" s="161"/>
      <c r="J99" s="162">
        <f>J291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143</v>
      </c>
      <c r="E100" s="161"/>
      <c r="F100" s="161"/>
      <c r="G100" s="161"/>
      <c r="H100" s="161"/>
      <c r="I100" s="161"/>
      <c r="J100" s="162">
        <f>J315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144</v>
      </c>
      <c r="E101" s="161"/>
      <c r="F101" s="161"/>
      <c r="G101" s="161"/>
      <c r="H101" s="161"/>
      <c r="I101" s="161"/>
      <c r="J101" s="162">
        <f>J515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145</v>
      </c>
      <c r="E102" s="161"/>
      <c r="F102" s="161"/>
      <c r="G102" s="161"/>
      <c r="H102" s="161"/>
      <c r="I102" s="161"/>
      <c r="J102" s="162">
        <f>J560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146</v>
      </c>
      <c r="E103" s="161"/>
      <c r="F103" s="161"/>
      <c r="G103" s="161"/>
      <c r="H103" s="161"/>
      <c r="I103" s="161"/>
      <c r="J103" s="162">
        <f>J767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147</v>
      </c>
      <c r="E104" s="161"/>
      <c r="F104" s="161"/>
      <c r="G104" s="161"/>
      <c r="H104" s="161"/>
      <c r="I104" s="161"/>
      <c r="J104" s="162">
        <f>J810</f>
        <v>0</v>
      </c>
      <c r="K104" s="104"/>
      <c r="L104" s="163"/>
    </row>
    <row r="105" spans="2:12" s="9" customFormat="1" ht="24.95" customHeight="1">
      <c r="B105" s="153"/>
      <c r="C105" s="154"/>
      <c r="D105" s="155" t="s">
        <v>148</v>
      </c>
      <c r="E105" s="156"/>
      <c r="F105" s="156"/>
      <c r="G105" s="156"/>
      <c r="H105" s="156"/>
      <c r="I105" s="156"/>
      <c r="J105" s="157">
        <f>J813</f>
        <v>0</v>
      </c>
      <c r="K105" s="154"/>
      <c r="L105" s="158"/>
    </row>
    <row r="106" spans="2:12" s="10" customFormat="1" ht="19.9" customHeight="1">
      <c r="B106" s="159"/>
      <c r="C106" s="104"/>
      <c r="D106" s="160" t="s">
        <v>149</v>
      </c>
      <c r="E106" s="161"/>
      <c r="F106" s="161"/>
      <c r="G106" s="161"/>
      <c r="H106" s="161"/>
      <c r="I106" s="161"/>
      <c r="J106" s="162">
        <f>J814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150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8" t="str">
        <f>E7</f>
        <v>Rekonstrukce Komenského náměstí v Dobříši</v>
      </c>
      <c r="F116" s="309"/>
      <c r="G116" s="309"/>
      <c r="H116" s="30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133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3" t="str">
        <f>E9</f>
        <v>SO 100-01 - Komunikace a zpevněné plochy</v>
      </c>
      <c r="F118" s="307"/>
      <c r="G118" s="307"/>
      <c r="H118" s="307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F12</f>
        <v xml:space="preserve"> </v>
      </c>
      <c r="G120" s="36"/>
      <c r="H120" s="36"/>
      <c r="I120" s="29" t="s">
        <v>22</v>
      </c>
      <c r="J120" s="66" t="str">
        <f>IF(J12="","",J12)</f>
        <v>16. 8. 2021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E15</f>
        <v xml:space="preserve"> </v>
      </c>
      <c r="G122" s="36"/>
      <c r="H122" s="36"/>
      <c r="I122" s="29" t="s">
        <v>29</v>
      </c>
      <c r="J122" s="32" t="str">
        <f>E21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27</v>
      </c>
      <c r="D123" s="36"/>
      <c r="E123" s="36"/>
      <c r="F123" s="27" t="str">
        <f>IF(E18="","",E18)</f>
        <v>Vyplň údaj</v>
      </c>
      <c r="G123" s="36"/>
      <c r="H123" s="36"/>
      <c r="I123" s="29" t="s">
        <v>31</v>
      </c>
      <c r="J123" s="32" t="str">
        <f>E24</f>
        <v xml:space="preserve"> 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151</v>
      </c>
      <c r="D125" s="167" t="s">
        <v>59</v>
      </c>
      <c r="E125" s="167" t="s">
        <v>55</v>
      </c>
      <c r="F125" s="167" t="s">
        <v>56</v>
      </c>
      <c r="G125" s="167" t="s">
        <v>152</v>
      </c>
      <c r="H125" s="167" t="s">
        <v>153</v>
      </c>
      <c r="I125" s="167" t="s">
        <v>154</v>
      </c>
      <c r="J125" s="167" t="s">
        <v>137</v>
      </c>
      <c r="K125" s="168" t="s">
        <v>155</v>
      </c>
      <c r="L125" s="169"/>
      <c r="M125" s="75" t="s">
        <v>1</v>
      </c>
      <c r="N125" s="76" t="s">
        <v>38</v>
      </c>
      <c r="O125" s="76" t="s">
        <v>156</v>
      </c>
      <c r="P125" s="76" t="s">
        <v>157</v>
      </c>
      <c r="Q125" s="76" t="s">
        <v>158</v>
      </c>
      <c r="R125" s="76" t="s">
        <v>159</v>
      </c>
      <c r="S125" s="76" t="s">
        <v>160</v>
      </c>
      <c r="T125" s="77" t="s">
        <v>161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162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P127+P813</f>
        <v>0</v>
      </c>
      <c r="Q126" s="79"/>
      <c r="R126" s="172">
        <f>R127+R813</f>
        <v>4221.337585</v>
      </c>
      <c r="S126" s="79"/>
      <c r="T126" s="173">
        <f>T127+T813</f>
        <v>2677.883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73</v>
      </c>
      <c r="AU126" s="17" t="s">
        <v>139</v>
      </c>
      <c r="BK126" s="174">
        <f>BK127+BK813</f>
        <v>0</v>
      </c>
    </row>
    <row r="127" spans="2:63" s="12" customFormat="1" ht="25.9" customHeight="1">
      <c r="B127" s="175"/>
      <c r="C127" s="176"/>
      <c r="D127" s="177" t="s">
        <v>73</v>
      </c>
      <c r="E127" s="178" t="s">
        <v>163</v>
      </c>
      <c r="F127" s="178" t="s">
        <v>164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P128+P291+P315+P515+P560+P767+P810</f>
        <v>0</v>
      </c>
      <c r="Q127" s="183"/>
      <c r="R127" s="184">
        <f>R128+R291+R315+R515+R560+R767+R810</f>
        <v>4208.281177</v>
      </c>
      <c r="S127" s="183"/>
      <c r="T127" s="185">
        <f>T128+T291+T315+T515+T560+T767+T810</f>
        <v>2677.883</v>
      </c>
      <c r="AR127" s="186" t="s">
        <v>82</v>
      </c>
      <c r="AT127" s="187" t="s">
        <v>73</v>
      </c>
      <c r="AU127" s="187" t="s">
        <v>74</v>
      </c>
      <c r="AY127" s="186" t="s">
        <v>165</v>
      </c>
      <c r="BK127" s="188">
        <f>BK128+BK291+BK315+BK515+BK560+BK767+BK810</f>
        <v>0</v>
      </c>
    </row>
    <row r="128" spans="2:63" s="12" customFormat="1" ht="22.9" customHeight="1">
      <c r="B128" s="175"/>
      <c r="C128" s="176"/>
      <c r="D128" s="177" t="s">
        <v>73</v>
      </c>
      <c r="E128" s="189" t="s">
        <v>82</v>
      </c>
      <c r="F128" s="189" t="s">
        <v>166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SUM(P129:P290)</f>
        <v>0</v>
      </c>
      <c r="Q128" s="183"/>
      <c r="R128" s="184">
        <f>SUM(R129:R290)</f>
        <v>2473.92</v>
      </c>
      <c r="S128" s="183"/>
      <c r="T128" s="185">
        <f>SUM(T129:T290)</f>
        <v>2666.185</v>
      </c>
      <c r="AR128" s="186" t="s">
        <v>82</v>
      </c>
      <c r="AT128" s="187" t="s">
        <v>73</v>
      </c>
      <c r="AU128" s="187" t="s">
        <v>82</v>
      </c>
      <c r="AY128" s="186" t="s">
        <v>165</v>
      </c>
      <c r="BK128" s="188">
        <f>SUM(BK129:BK290)</f>
        <v>0</v>
      </c>
    </row>
    <row r="129" spans="1:65" s="2" customFormat="1" ht="21.75" customHeight="1">
      <c r="A129" s="34"/>
      <c r="B129" s="35"/>
      <c r="C129" s="191" t="s">
        <v>82</v>
      </c>
      <c r="D129" s="191" t="s">
        <v>167</v>
      </c>
      <c r="E129" s="192" t="s">
        <v>168</v>
      </c>
      <c r="F129" s="193" t="s">
        <v>169</v>
      </c>
      <c r="G129" s="194" t="s">
        <v>170</v>
      </c>
      <c r="H129" s="195">
        <v>180</v>
      </c>
      <c r="I129" s="196"/>
      <c r="J129" s="197">
        <f>ROUND(I129*H129,2)</f>
        <v>0</v>
      </c>
      <c r="K129" s="193" t="s">
        <v>171</v>
      </c>
      <c r="L129" s="39"/>
      <c r="M129" s="198" t="s">
        <v>1</v>
      </c>
      <c r="N129" s="199" t="s">
        <v>39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0.255</v>
      </c>
      <c r="T129" s="201">
        <f>S129*H129</f>
        <v>45.9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172</v>
      </c>
      <c r="AT129" s="202" t="s">
        <v>167</v>
      </c>
      <c r="AU129" s="202" t="s">
        <v>84</v>
      </c>
      <c r="AY129" s="17" t="s">
        <v>165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172</v>
      </c>
      <c r="BM129" s="202" t="s">
        <v>173</v>
      </c>
    </row>
    <row r="130" spans="1:47" s="2" customFormat="1" ht="29.25">
      <c r="A130" s="34"/>
      <c r="B130" s="35"/>
      <c r="C130" s="36"/>
      <c r="D130" s="204" t="s">
        <v>174</v>
      </c>
      <c r="E130" s="36"/>
      <c r="F130" s="205" t="s">
        <v>175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174</v>
      </c>
      <c r="AU130" s="17" t="s">
        <v>84</v>
      </c>
    </row>
    <row r="131" spans="2:51" s="13" customFormat="1" ht="12">
      <c r="B131" s="209"/>
      <c r="C131" s="210"/>
      <c r="D131" s="204" t="s">
        <v>176</v>
      </c>
      <c r="E131" s="211" t="s">
        <v>1</v>
      </c>
      <c r="F131" s="212" t="s">
        <v>177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176</v>
      </c>
      <c r="AU131" s="218" t="s">
        <v>84</v>
      </c>
      <c r="AV131" s="13" t="s">
        <v>82</v>
      </c>
      <c r="AW131" s="13" t="s">
        <v>30</v>
      </c>
      <c r="AX131" s="13" t="s">
        <v>74</v>
      </c>
      <c r="AY131" s="218" t="s">
        <v>165</v>
      </c>
    </row>
    <row r="132" spans="2:51" s="14" customFormat="1" ht="12">
      <c r="B132" s="219"/>
      <c r="C132" s="220"/>
      <c r="D132" s="204" t="s">
        <v>176</v>
      </c>
      <c r="E132" s="221" t="s">
        <v>1</v>
      </c>
      <c r="F132" s="222" t="s">
        <v>178</v>
      </c>
      <c r="G132" s="220"/>
      <c r="H132" s="223">
        <v>180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1:65" s="2" customFormat="1" ht="16.5" customHeight="1">
      <c r="A133" s="34"/>
      <c r="B133" s="35"/>
      <c r="C133" s="191" t="s">
        <v>84</v>
      </c>
      <c r="D133" s="191" t="s">
        <v>167</v>
      </c>
      <c r="E133" s="192" t="s">
        <v>179</v>
      </c>
      <c r="F133" s="193" t="s">
        <v>180</v>
      </c>
      <c r="G133" s="194" t="s">
        <v>170</v>
      </c>
      <c r="H133" s="195">
        <v>440</v>
      </c>
      <c r="I133" s="196"/>
      <c r="J133" s="197">
        <f>ROUND(I133*H133,2)</f>
        <v>0</v>
      </c>
      <c r="K133" s="193" t="s">
        <v>171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0.32</v>
      </c>
      <c r="T133" s="201">
        <f>S133*H133</f>
        <v>140.8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181</v>
      </c>
    </row>
    <row r="134" spans="1:47" s="2" customFormat="1" ht="19.5">
      <c r="A134" s="34"/>
      <c r="B134" s="35"/>
      <c r="C134" s="36"/>
      <c r="D134" s="204" t="s">
        <v>174</v>
      </c>
      <c r="E134" s="36"/>
      <c r="F134" s="205" t="s">
        <v>182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3" customFormat="1" ht="12">
      <c r="B135" s="209"/>
      <c r="C135" s="210"/>
      <c r="D135" s="204" t="s">
        <v>176</v>
      </c>
      <c r="E135" s="211" t="s">
        <v>1</v>
      </c>
      <c r="F135" s="212" t="s">
        <v>183</v>
      </c>
      <c r="G135" s="210"/>
      <c r="H135" s="211" t="s">
        <v>1</v>
      </c>
      <c r="I135" s="213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176</v>
      </c>
      <c r="AU135" s="218" t="s">
        <v>84</v>
      </c>
      <c r="AV135" s="13" t="s">
        <v>82</v>
      </c>
      <c r="AW135" s="13" t="s">
        <v>30</v>
      </c>
      <c r="AX135" s="13" t="s">
        <v>74</v>
      </c>
      <c r="AY135" s="218" t="s">
        <v>165</v>
      </c>
    </row>
    <row r="136" spans="2:51" s="14" customFormat="1" ht="12">
      <c r="B136" s="219"/>
      <c r="C136" s="220"/>
      <c r="D136" s="204" t="s">
        <v>176</v>
      </c>
      <c r="E136" s="221" t="s">
        <v>1</v>
      </c>
      <c r="F136" s="222" t="s">
        <v>184</v>
      </c>
      <c r="G136" s="220"/>
      <c r="H136" s="223">
        <v>440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84</v>
      </c>
      <c r="AV136" s="14" t="s">
        <v>84</v>
      </c>
      <c r="AW136" s="14" t="s">
        <v>30</v>
      </c>
      <c r="AX136" s="14" t="s">
        <v>74</v>
      </c>
      <c r="AY136" s="229" t="s">
        <v>165</v>
      </c>
    </row>
    <row r="137" spans="1:65" s="2" customFormat="1" ht="21.75" customHeight="1">
      <c r="A137" s="34"/>
      <c r="B137" s="35"/>
      <c r="C137" s="191" t="s">
        <v>185</v>
      </c>
      <c r="D137" s="191" t="s">
        <v>167</v>
      </c>
      <c r="E137" s="192" t="s">
        <v>186</v>
      </c>
      <c r="F137" s="193" t="s">
        <v>187</v>
      </c>
      <c r="G137" s="194" t="s">
        <v>170</v>
      </c>
      <c r="H137" s="195">
        <v>180</v>
      </c>
      <c r="I137" s="196"/>
      <c r="J137" s="197">
        <f>ROUND(I137*H137,2)</f>
        <v>0</v>
      </c>
      <c r="K137" s="193" t="s">
        <v>171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0.29</v>
      </c>
      <c r="T137" s="201">
        <f>S137*H137</f>
        <v>52.199999999999996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172</v>
      </c>
      <c r="AT137" s="202" t="s">
        <v>167</v>
      </c>
      <c r="AU137" s="202" t="s">
        <v>84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172</v>
      </c>
      <c r="BM137" s="202" t="s">
        <v>188</v>
      </c>
    </row>
    <row r="138" spans="1:47" s="2" customFormat="1" ht="19.5">
      <c r="A138" s="34"/>
      <c r="B138" s="35"/>
      <c r="C138" s="36"/>
      <c r="D138" s="204" t="s">
        <v>174</v>
      </c>
      <c r="E138" s="36"/>
      <c r="F138" s="205" t="s">
        <v>189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84</v>
      </c>
    </row>
    <row r="139" spans="2:51" s="13" customFormat="1" ht="12">
      <c r="B139" s="209"/>
      <c r="C139" s="210"/>
      <c r="D139" s="204" t="s">
        <v>176</v>
      </c>
      <c r="E139" s="211" t="s">
        <v>1</v>
      </c>
      <c r="F139" s="212" t="s">
        <v>177</v>
      </c>
      <c r="G139" s="210"/>
      <c r="H139" s="211" t="s">
        <v>1</v>
      </c>
      <c r="I139" s="213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176</v>
      </c>
      <c r="AU139" s="218" t="s">
        <v>84</v>
      </c>
      <c r="AV139" s="13" t="s">
        <v>82</v>
      </c>
      <c r="AW139" s="13" t="s">
        <v>30</v>
      </c>
      <c r="AX139" s="13" t="s">
        <v>74</v>
      </c>
      <c r="AY139" s="218" t="s">
        <v>165</v>
      </c>
    </row>
    <row r="140" spans="2:51" s="14" customFormat="1" ht="12">
      <c r="B140" s="219"/>
      <c r="C140" s="220"/>
      <c r="D140" s="204" t="s">
        <v>176</v>
      </c>
      <c r="E140" s="221" t="s">
        <v>1</v>
      </c>
      <c r="F140" s="222" t="s">
        <v>178</v>
      </c>
      <c r="G140" s="220"/>
      <c r="H140" s="223">
        <v>180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1:65" s="2" customFormat="1" ht="16.5" customHeight="1">
      <c r="A141" s="34"/>
      <c r="B141" s="35"/>
      <c r="C141" s="191" t="s">
        <v>172</v>
      </c>
      <c r="D141" s="191" t="s">
        <v>167</v>
      </c>
      <c r="E141" s="192" t="s">
        <v>190</v>
      </c>
      <c r="F141" s="193" t="s">
        <v>191</v>
      </c>
      <c r="G141" s="194" t="s">
        <v>170</v>
      </c>
      <c r="H141" s="195">
        <v>440</v>
      </c>
      <c r="I141" s="196"/>
      <c r="J141" s="197">
        <f>ROUND(I141*H141,2)</f>
        <v>0</v>
      </c>
      <c r="K141" s="193" t="s">
        <v>171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0.29</v>
      </c>
      <c r="T141" s="201">
        <f>S141*H141</f>
        <v>127.6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84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192</v>
      </c>
    </row>
    <row r="142" spans="1:47" s="2" customFormat="1" ht="19.5">
      <c r="A142" s="34"/>
      <c r="B142" s="35"/>
      <c r="C142" s="36"/>
      <c r="D142" s="204" t="s">
        <v>174</v>
      </c>
      <c r="E142" s="36"/>
      <c r="F142" s="205" t="s">
        <v>193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84</v>
      </c>
    </row>
    <row r="143" spans="2:51" s="13" customFormat="1" ht="12">
      <c r="B143" s="209"/>
      <c r="C143" s="210"/>
      <c r="D143" s="204" t="s">
        <v>176</v>
      </c>
      <c r="E143" s="211" t="s">
        <v>1</v>
      </c>
      <c r="F143" s="212" t="s">
        <v>183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2">
      <c r="B144" s="219"/>
      <c r="C144" s="220"/>
      <c r="D144" s="204" t="s">
        <v>176</v>
      </c>
      <c r="E144" s="221" t="s">
        <v>1</v>
      </c>
      <c r="F144" s="222" t="s">
        <v>184</v>
      </c>
      <c r="G144" s="220"/>
      <c r="H144" s="223">
        <v>440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1:65" s="2" customFormat="1" ht="16.5" customHeight="1">
      <c r="A145" s="34"/>
      <c r="B145" s="35"/>
      <c r="C145" s="191" t="s">
        <v>194</v>
      </c>
      <c r="D145" s="191" t="s">
        <v>167</v>
      </c>
      <c r="E145" s="192" t="s">
        <v>195</v>
      </c>
      <c r="F145" s="193" t="s">
        <v>196</v>
      </c>
      <c r="G145" s="194" t="s">
        <v>170</v>
      </c>
      <c r="H145" s="195">
        <v>1350</v>
      </c>
      <c r="I145" s="196"/>
      <c r="J145" s="197">
        <f>ROUND(I145*H145,2)</f>
        <v>0</v>
      </c>
      <c r="K145" s="193" t="s">
        <v>171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0.325</v>
      </c>
      <c r="T145" s="201">
        <f>S145*H145</f>
        <v>438.75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197</v>
      </c>
    </row>
    <row r="146" spans="1:47" s="2" customFormat="1" ht="19.5">
      <c r="A146" s="34"/>
      <c r="B146" s="35"/>
      <c r="C146" s="36"/>
      <c r="D146" s="204" t="s">
        <v>174</v>
      </c>
      <c r="E146" s="36"/>
      <c r="F146" s="205" t="s">
        <v>198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2:51" s="13" customFormat="1" ht="12">
      <c r="B147" s="209"/>
      <c r="C147" s="210"/>
      <c r="D147" s="204" t="s">
        <v>176</v>
      </c>
      <c r="E147" s="211" t="s">
        <v>1</v>
      </c>
      <c r="F147" s="212" t="s">
        <v>199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2">
      <c r="B148" s="219"/>
      <c r="C148" s="220"/>
      <c r="D148" s="204" t="s">
        <v>176</v>
      </c>
      <c r="E148" s="221" t="s">
        <v>1</v>
      </c>
      <c r="F148" s="222" t="s">
        <v>200</v>
      </c>
      <c r="G148" s="220"/>
      <c r="H148" s="223">
        <v>1350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1:65" s="2" customFormat="1" ht="16.5" customHeight="1">
      <c r="A149" s="34"/>
      <c r="B149" s="35"/>
      <c r="C149" s="191" t="s">
        <v>201</v>
      </c>
      <c r="D149" s="191" t="s">
        <v>167</v>
      </c>
      <c r="E149" s="192" t="s">
        <v>202</v>
      </c>
      <c r="F149" s="193" t="s">
        <v>203</v>
      </c>
      <c r="G149" s="194" t="s">
        <v>170</v>
      </c>
      <c r="H149" s="195">
        <v>1435</v>
      </c>
      <c r="I149" s="196"/>
      <c r="J149" s="197">
        <f>ROUND(I149*H149,2)</f>
        <v>0</v>
      </c>
      <c r="K149" s="193" t="s">
        <v>171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0.625</v>
      </c>
      <c r="T149" s="201">
        <f>S149*H149</f>
        <v>896.875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84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204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205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84</v>
      </c>
    </row>
    <row r="151" spans="2:51" s="13" customFormat="1" ht="12">
      <c r="B151" s="209"/>
      <c r="C151" s="210"/>
      <c r="D151" s="204" t="s">
        <v>176</v>
      </c>
      <c r="E151" s="211" t="s">
        <v>1</v>
      </c>
      <c r="F151" s="212" t="s">
        <v>206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2">
      <c r="B152" s="219"/>
      <c r="C152" s="220"/>
      <c r="D152" s="204" t="s">
        <v>176</v>
      </c>
      <c r="E152" s="221" t="s">
        <v>1</v>
      </c>
      <c r="F152" s="222" t="s">
        <v>207</v>
      </c>
      <c r="G152" s="220"/>
      <c r="H152" s="223">
        <v>1435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1:65" s="2" customFormat="1" ht="16.5" customHeight="1">
      <c r="A153" s="34"/>
      <c r="B153" s="35"/>
      <c r="C153" s="191" t="s">
        <v>208</v>
      </c>
      <c r="D153" s="191" t="s">
        <v>167</v>
      </c>
      <c r="E153" s="192" t="s">
        <v>209</v>
      </c>
      <c r="F153" s="193" t="s">
        <v>210</v>
      </c>
      <c r="G153" s="194" t="s">
        <v>170</v>
      </c>
      <c r="H153" s="195">
        <v>1350</v>
      </c>
      <c r="I153" s="196"/>
      <c r="J153" s="197">
        <f>ROUND(I153*H153,2)</f>
        <v>0</v>
      </c>
      <c r="K153" s="193" t="s">
        <v>171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0.22</v>
      </c>
      <c r="T153" s="201">
        <f>S153*H153</f>
        <v>297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84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211</v>
      </c>
    </row>
    <row r="154" spans="1:47" s="2" customFormat="1" ht="19.5">
      <c r="A154" s="34"/>
      <c r="B154" s="35"/>
      <c r="C154" s="36"/>
      <c r="D154" s="204" t="s">
        <v>174</v>
      </c>
      <c r="E154" s="36"/>
      <c r="F154" s="205" t="s">
        <v>212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84</v>
      </c>
    </row>
    <row r="155" spans="2:51" s="13" customFormat="1" ht="12">
      <c r="B155" s="209"/>
      <c r="C155" s="210"/>
      <c r="D155" s="204" t="s">
        <v>176</v>
      </c>
      <c r="E155" s="211" t="s">
        <v>1</v>
      </c>
      <c r="F155" s="212" t="s">
        <v>199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176</v>
      </c>
      <c r="AU155" s="218" t="s">
        <v>84</v>
      </c>
      <c r="AV155" s="13" t="s">
        <v>82</v>
      </c>
      <c r="AW155" s="13" t="s">
        <v>30</v>
      </c>
      <c r="AX155" s="13" t="s">
        <v>74</v>
      </c>
      <c r="AY155" s="218" t="s">
        <v>165</v>
      </c>
    </row>
    <row r="156" spans="2:51" s="14" customFormat="1" ht="12">
      <c r="B156" s="219"/>
      <c r="C156" s="220"/>
      <c r="D156" s="204" t="s">
        <v>176</v>
      </c>
      <c r="E156" s="221" t="s">
        <v>1</v>
      </c>
      <c r="F156" s="222" t="s">
        <v>200</v>
      </c>
      <c r="G156" s="220"/>
      <c r="H156" s="223">
        <v>1350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1:65" s="2" customFormat="1" ht="16.5" customHeight="1">
      <c r="A157" s="34"/>
      <c r="B157" s="35"/>
      <c r="C157" s="191" t="s">
        <v>213</v>
      </c>
      <c r="D157" s="191" t="s">
        <v>167</v>
      </c>
      <c r="E157" s="192" t="s">
        <v>214</v>
      </c>
      <c r="F157" s="193" t="s">
        <v>215</v>
      </c>
      <c r="G157" s="194" t="s">
        <v>170</v>
      </c>
      <c r="H157" s="195">
        <v>1435</v>
      </c>
      <c r="I157" s="196"/>
      <c r="J157" s="197">
        <f>ROUND(I157*H157,2)</f>
        <v>0</v>
      </c>
      <c r="K157" s="193" t="s">
        <v>171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0.316</v>
      </c>
      <c r="T157" s="201">
        <f>S157*H157</f>
        <v>453.46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172</v>
      </c>
      <c r="AT157" s="202" t="s">
        <v>167</v>
      </c>
      <c r="AU157" s="202" t="s">
        <v>84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172</v>
      </c>
      <c r="BM157" s="202" t="s">
        <v>216</v>
      </c>
    </row>
    <row r="158" spans="1:47" s="2" customFormat="1" ht="19.5">
      <c r="A158" s="34"/>
      <c r="B158" s="35"/>
      <c r="C158" s="36"/>
      <c r="D158" s="204" t="s">
        <v>174</v>
      </c>
      <c r="E158" s="36"/>
      <c r="F158" s="205" t="s">
        <v>217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84</v>
      </c>
    </row>
    <row r="159" spans="2:51" s="13" customFormat="1" ht="12">
      <c r="B159" s="209"/>
      <c r="C159" s="210"/>
      <c r="D159" s="204" t="s">
        <v>176</v>
      </c>
      <c r="E159" s="211" t="s">
        <v>1</v>
      </c>
      <c r="F159" s="212" t="s">
        <v>206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176</v>
      </c>
      <c r="AU159" s="218" t="s">
        <v>84</v>
      </c>
      <c r="AV159" s="13" t="s">
        <v>82</v>
      </c>
      <c r="AW159" s="13" t="s">
        <v>30</v>
      </c>
      <c r="AX159" s="13" t="s">
        <v>74</v>
      </c>
      <c r="AY159" s="218" t="s">
        <v>165</v>
      </c>
    </row>
    <row r="160" spans="2:51" s="14" customFormat="1" ht="12">
      <c r="B160" s="219"/>
      <c r="C160" s="220"/>
      <c r="D160" s="204" t="s">
        <v>176</v>
      </c>
      <c r="E160" s="221" t="s">
        <v>1</v>
      </c>
      <c r="F160" s="222" t="s">
        <v>207</v>
      </c>
      <c r="G160" s="220"/>
      <c r="H160" s="223">
        <v>1435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1:65" s="2" customFormat="1" ht="16.5" customHeight="1">
      <c r="A161" s="34"/>
      <c r="B161" s="35"/>
      <c r="C161" s="191" t="s">
        <v>218</v>
      </c>
      <c r="D161" s="191" t="s">
        <v>167</v>
      </c>
      <c r="E161" s="192" t="s">
        <v>219</v>
      </c>
      <c r="F161" s="193" t="s">
        <v>220</v>
      </c>
      <c r="G161" s="194" t="s">
        <v>221</v>
      </c>
      <c r="H161" s="195">
        <v>312</v>
      </c>
      <c r="I161" s="196"/>
      <c r="J161" s="197">
        <f>ROUND(I161*H161,2)</f>
        <v>0</v>
      </c>
      <c r="K161" s="193" t="s">
        <v>171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0.29</v>
      </c>
      <c r="T161" s="201">
        <f>S161*H161</f>
        <v>90.47999999999999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84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222</v>
      </c>
    </row>
    <row r="162" spans="1:47" s="2" customFormat="1" ht="19.5">
      <c r="A162" s="34"/>
      <c r="B162" s="35"/>
      <c r="C162" s="36"/>
      <c r="D162" s="204" t="s">
        <v>174</v>
      </c>
      <c r="E162" s="36"/>
      <c r="F162" s="205" t="s">
        <v>223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84</v>
      </c>
    </row>
    <row r="163" spans="2:51" s="13" customFormat="1" ht="12">
      <c r="B163" s="209"/>
      <c r="C163" s="210"/>
      <c r="D163" s="204" t="s">
        <v>176</v>
      </c>
      <c r="E163" s="211" t="s">
        <v>1</v>
      </c>
      <c r="F163" s="212" t="s">
        <v>224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176</v>
      </c>
      <c r="AU163" s="218" t="s">
        <v>84</v>
      </c>
      <c r="AV163" s="13" t="s">
        <v>82</v>
      </c>
      <c r="AW163" s="13" t="s">
        <v>30</v>
      </c>
      <c r="AX163" s="13" t="s">
        <v>74</v>
      </c>
      <c r="AY163" s="218" t="s">
        <v>165</v>
      </c>
    </row>
    <row r="164" spans="2:51" s="13" customFormat="1" ht="12">
      <c r="B164" s="209"/>
      <c r="C164" s="210"/>
      <c r="D164" s="204" t="s">
        <v>176</v>
      </c>
      <c r="E164" s="211" t="s">
        <v>1</v>
      </c>
      <c r="F164" s="212" t="s">
        <v>225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176</v>
      </c>
      <c r="AU164" s="218" t="s">
        <v>84</v>
      </c>
      <c r="AV164" s="13" t="s">
        <v>82</v>
      </c>
      <c r="AW164" s="13" t="s">
        <v>30</v>
      </c>
      <c r="AX164" s="13" t="s">
        <v>74</v>
      </c>
      <c r="AY164" s="218" t="s">
        <v>165</v>
      </c>
    </row>
    <row r="165" spans="2:51" s="14" customFormat="1" ht="12">
      <c r="B165" s="219"/>
      <c r="C165" s="220"/>
      <c r="D165" s="204" t="s">
        <v>176</v>
      </c>
      <c r="E165" s="221" t="s">
        <v>1</v>
      </c>
      <c r="F165" s="222" t="s">
        <v>226</v>
      </c>
      <c r="G165" s="220"/>
      <c r="H165" s="223">
        <v>312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1:65" s="2" customFormat="1" ht="16.5" customHeight="1">
      <c r="A166" s="34"/>
      <c r="B166" s="35"/>
      <c r="C166" s="191" t="s">
        <v>227</v>
      </c>
      <c r="D166" s="191" t="s">
        <v>167</v>
      </c>
      <c r="E166" s="192" t="s">
        <v>228</v>
      </c>
      <c r="F166" s="193" t="s">
        <v>220</v>
      </c>
      <c r="G166" s="194" t="s">
        <v>221</v>
      </c>
      <c r="H166" s="195">
        <v>38</v>
      </c>
      <c r="I166" s="196"/>
      <c r="J166" s="197">
        <f>ROUND(I166*H166,2)</f>
        <v>0</v>
      </c>
      <c r="K166" s="193" t="s">
        <v>171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</v>
      </c>
      <c r="R166" s="200">
        <f>Q166*H166</f>
        <v>0</v>
      </c>
      <c r="S166" s="200">
        <v>0.165</v>
      </c>
      <c r="T166" s="201">
        <f>S166*H166</f>
        <v>6.2700000000000005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229</v>
      </c>
    </row>
    <row r="167" spans="1:47" s="2" customFormat="1" ht="19.5">
      <c r="A167" s="34"/>
      <c r="B167" s="35"/>
      <c r="C167" s="36"/>
      <c r="D167" s="204" t="s">
        <v>174</v>
      </c>
      <c r="E167" s="36"/>
      <c r="F167" s="205" t="s">
        <v>223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2:51" s="13" customFormat="1" ht="22.5">
      <c r="B168" s="209"/>
      <c r="C168" s="210"/>
      <c r="D168" s="204" t="s">
        <v>176</v>
      </c>
      <c r="E168" s="211" t="s">
        <v>1</v>
      </c>
      <c r="F168" s="212" t="s">
        <v>230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176</v>
      </c>
      <c r="AU168" s="218" t="s">
        <v>84</v>
      </c>
      <c r="AV168" s="13" t="s">
        <v>82</v>
      </c>
      <c r="AW168" s="13" t="s">
        <v>30</v>
      </c>
      <c r="AX168" s="13" t="s">
        <v>74</v>
      </c>
      <c r="AY168" s="218" t="s">
        <v>165</v>
      </c>
    </row>
    <row r="169" spans="2:51" s="13" customFormat="1" ht="12">
      <c r="B169" s="209"/>
      <c r="C169" s="210"/>
      <c r="D169" s="204" t="s">
        <v>176</v>
      </c>
      <c r="E169" s="211" t="s">
        <v>1</v>
      </c>
      <c r="F169" s="212" t="s">
        <v>225</v>
      </c>
      <c r="G169" s="210"/>
      <c r="H169" s="211" t="s">
        <v>1</v>
      </c>
      <c r="I169" s="213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176</v>
      </c>
      <c r="AU169" s="218" t="s">
        <v>84</v>
      </c>
      <c r="AV169" s="13" t="s">
        <v>82</v>
      </c>
      <c r="AW169" s="13" t="s">
        <v>30</v>
      </c>
      <c r="AX169" s="13" t="s">
        <v>74</v>
      </c>
      <c r="AY169" s="218" t="s">
        <v>165</v>
      </c>
    </row>
    <row r="170" spans="2:51" s="14" customFormat="1" ht="12">
      <c r="B170" s="219"/>
      <c r="C170" s="220"/>
      <c r="D170" s="204" t="s">
        <v>176</v>
      </c>
      <c r="E170" s="221" t="s">
        <v>1</v>
      </c>
      <c r="F170" s="222" t="s">
        <v>231</v>
      </c>
      <c r="G170" s="220"/>
      <c r="H170" s="223">
        <v>38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176</v>
      </c>
      <c r="AU170" s="229" t="s">
        <v>84</v>
      </c>
      <c r="AV170" s="14" t="s">
        <v>84</v>
      </c>
      <c r="AW170" s="14" t="s">
        <v>30</v>
      </c>
      <c r="AX170" s="14" t="s">
        <v>74</v>
      </c>
      <c r="AY170" s="229" t="s">
        <v>165</v>
      </c>
    </row>
    <row r="171" spans="1:65" s="2" customFormat="1" ht="16.5" customHeight="1">
      <c r="A171" s="34"/>
      <c r="B171" s="35"/>
      <c r="C171" s="191" t="s">
        <v>232</v>
      </c>
      <c r="D171" s="191" t="s">
        <v>167</v>
      </c>
      <c r="E171" s="192" t="s">
        <v>233</v>
      </c>
      <c r="F171" s="193" t="s">
        <v>234</v>
      </c>
      <c r="G171" s="194" t="s">
        <v>221</v>
      </c>
      <c r="H171" s="195">
        <v>570</v>
      </c>
      <c r="I171" s="196"/>
      <c r="J171" s="197">
        <f>ROUND(I171*H171,2)</f>
        <v>0</v>
      </c>
      <c r="K171" s="193" t="s">
        <v>171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0.205</v>
      </c>
      <c r="T171" s="201">
        <f>S171*H171</f>
        <v>116.85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84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235</v>
      </c>
    </row>
    <row r="172" spans="1:47" s="2" customFormat="1" ht="19.5">
      <c r="A172" s="34"/>
      <c r="B172" s="35"/>
      <c r="C172" s="36"/>
      <c r="D172" s="204" t="s">
        <v>174</v>
      </c>
      <c r="E172" s="36"/>
      <c r="F172" s="205" t="s">
        <v>236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84</v>
      </c>
    </row>
    <row r="173" spans="2:51" s="13" customFormat="1" ht="12">
      <c r="B173" s="209"/>
      <c r="C173" s="210"/>
      <c r="D173" s="204" t="s">
        <v>176</v>
      </c>
      <c r="E173" s="211" t="s">
        <v>1</v>
      </c>
      <c r="F173" s="212" t="s">
        <v>237</v>
      </c>
      <c r="G173" s="210"/>
      <c r="H173" s="211" t="s">
        <v>1</v>
      </c>
      <c r="I173" s="213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176</v>
      </c>
      <c r="AU173" s="218" t="s">
        <v>84</v>
      </c>
      <c r="AV173" s="13" t="s">
        <v>82</v>
      </c>
      <c r="AW173" s="13" t="s">
        <v>30</v>
      </c>
      <c r="AX173" s="13" t="s">
        <v>74</v>
      </c>
      <c r="AY173" s="218" t="s">
        <v>165</v>
      </c>
    </row>
    <row r="174" spans="2:51" s="13" customFormat="1" ht="12">
      <c r="B174" s="209"/>
      <c r="C174" s="210"/>
      <c r="D174" s="204" t="s">
        <v>176</v>
      </c>
      <c r="E174" s="211" t="s">
        <v>1</v>
      </c>
      <c r="F174" s="212" t="s">
        <v>225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176</v>
      </c>
      <c r="AU174" s="218" t="s">
        <v>84</v>
      </c>
      <c r="AV174" s="13" t="s">
        <v>82</v>
      </c>
      <c r="AW174" s="13" t="s">
        <v>30</v>
      </c>
      <c r="AX174" s="13" t="s">
        <v>74</v>
      </c>
      <c r="AY174" s="218" t="s">
        <v>165</v>
      </c>
    </row>
    <row r="175" spans="2:51" s="14" customFormat="1" ht="12">
      <c r="B175" s="219"/>
      <c r="C175" s="220"/>
      <c r="D175" s="204" t="s">
        <v>176</v>
      </c>
      <c r="E175" s="221" t="s">
        <v>1</v>
      </c>
      <c r="F175" s="222" t="s">
        <v>238</v>
      </c>
      <c r="G175" s="220"/>
      <c r="H175" s="223">
        <v>570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1:65" s="2" customFormat="1" ht="21.75" customHeight="1">
      <c r="A176" s="34"/>
      <c r="B176" s="35"/>
      <c r="C176" s="191" t="s">
        <v>239</v>
      </c>
      <c r="D176" s="191" t="s">
        <v>167</v>
      </c>
      <c r="E176" s="192" t="s">
        <v>240</v>
      </c>
      <c r="F176" s="193" t="s">
        <v>241</v>
      </c>
      <c r="G176" s="194" t="s">
        <v>242</v>
      </c>
      <c r="H176" s="195">
        <v>1202.4</v>
      </c>
      <c r="I176" s="196"/>
      <c r="J176" s="197">
        <f>ROUND(I176*H176,2)</f>
        <v>0</v>
      </c>
      <c r="K176" s="193" t="s">
        <v>171</v>
      </c>
      <c r="L176" s="39"/>
      <c r="M176" s="198" t="s">
        <v>1</v>
      </c>
      <c r="N176" s="199" t="s">
        <v>39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172</v>
      </c>
      <c r="AT176" s="202" t="s">
        <v>167</v>
      </c>
      <c r="AU176" s="202" t="s">
        <v>84</v>
      </c>
      <c r="AY176" s="17" t="s">
        <v>165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82</v>
      </c>
      <c r="BK176" s="203">
        <f>ROUND(I176*H176,2)</f>
        <v>0</v>
      </c>
      <c r="BL176" s="17" t="s">
        <v>172</v>
      </c>
      <c r="BM176" s="202" t="s">
        <v>243</v>
      </c>
    </row>
    <row r="177" spans="1:47" s="2" customFormat="1" ht="12">
      <c r="A177" s="34"/>
      <c r="B177" s="35"/>
      <c r="C177" s="36"/>
      <c r="D177" s="204" t="s">
        <v>174</v>
      </c>
      <c r="E177" s="36"/>
      <c r="F177" s="205" t="s">
        <v>244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174</v>
      </c>
      <c r="AU177" s="17" t="s">
        <v>84</v>
      </c>
    </row>
    <row r="178" spans="2:51" s="13" customFormat="1" ht="12">
      <c r="B178" s="209"/>
      <c r="C178" s="210"/>
      <c r="D178" s="204" t="s">
        <v>176</v>
      </c>
      <c r="E178" s="211" t="s">
        <v>1</v>
      </c>
      <c r="F178" s="212" t="s">
        <v>245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2">
      <c r="B179" s="219"/>
      <c r="C179" s="220"/>
      <c r="D179" s="204" t="s">
        <v>176</v>
      </c>
      <c r="E179" s="221" t="s">
        <v>1</v>
      </c>
      <c r="F179" s="222" t="s">
        <v>246</v>
      </c>
      <c r="G179" s="220"/>
      <c r="H179" s="223">
        <v>1202.4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1:65" s="2" customFormat="1" ht="16.5" customHeight="1">
      <c r="A180" s="34"/>
      <c r="B180" s="35"/>
      <c r="C180" s="191" t="s">
        <v>247</v>
      </c>
      <c r="D180" s="191" t="s">
        <v>167</v>
      </c>
      <c r="E180" s="192" t="s">
        <v>248</v>
      </c>
      <c r="F180" s="193" t="s">
        <v>249</v>
      </c>
      <c r="G180" s="194" t="s">
        <v>242</v>
      </c>
      <c r="H180" s="195">
        <v>237.25</v>
      </c>
      <c r="I180" s="196"/>
      <c r="J180" s="197">
        <f>ROUND(I180*H180,2)</f>
        <v>0</v>
      </c>
      <c r="K180" s="193" t="s">
        <v>171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0</v>
      </c>
      <c r="R180" s="200">
        <f>Q180*H180</f>
        <v>0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250</v>
      </c>
    </row>
    <row r="181" spans="1:47" s="2" customFormat="1" ht="19.5">
      <c r="A181" s="34"/>
      <c r="B181" s="35"/>
      <c r="C181" s="36"/>
      <c r="D181" s="204" t="s">
        <v>174</v>
      </c>
      <c r="E181" s="36"/>
      <c r="F181" s="205" t="s">
        <v>251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51" s="13" customFormat="1" ht="12">
      <c r="B182" s="209"/>
      <c r="C182" s="210"/>
      <c r="D182" s="204" t="s">
        <v>176</v>
      </c>
      <c r="E182" s="211" t="s">
        <v>1</v>
      </c>
      <c r="F182" s="212" t="s">
        <v>252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176</v>
      </c>
      <c r="AU182" s="218" t="s">
        <v>84</v>
      </c>
      <c r="AV182" s="13" t="s">
        <v>82</v>
      </c>
      <c r="AW182" s="13" t="s">
        <v>30</v>
      </c>
      <c r="AX182" s="13" t="s">
        <v>74</v>
      </c>
      <c r="AY182" s="218" t="s">
        <v>165</v>
      </c>
    </row>
    <row r="183" spans="2:51" s="14" customFormat="1" ht="12">
      <c r="B183" s="219"/>
      <c r="C183" s="220"/>
      <c r="D183" s="204" t="s">
        <v>176</v>
      </c>
      <c r="E183" s="221" t="s">
        <v>1</v>
      </c>
      <c r="F183" s="222" t="s">
        <v>253</v>
      </c>
      <c r="G183" s="220"/>
      <c r="H183" s="223">
        <v>105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84</v>
      </c>
      <c r="AV183" s="14" t="s">
        <v>84</v>
      </c>
      <c r="AW183" s="14" t="s">
        <v>30</v>
      </c>
      <c r="AX183" s="14" t="s">
        <v>74</v>
      </c>
      <c r="AY183" s="229" t="s">
        <v>165</v>
      </c>
    </row>
    <row r="184" spans="2:51" s="14" customFormat="1" ht="12">
      <c r="B184" s="219"/>
      <c r="C184" s="220"/>
      <c r="D184" s="204" t="s">
        <v>176</v>
      </c>
      <c r="E184" s="221" t="s">
        <v>1</v>
      </c>
      <c r="F184" s="222" t="s">
        <v>253</v>
      </c>
      <c r="G184" s="220"/>
      <c r="H184" s="223">
        <v>105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176</v>
      </c>
      <c r="AU184" s="229" t="s">
        <v>84</v>
      </c>
      <c r="AV184" s="14" t="s">
        <v>84</v>
      </c>
      <c r="AW184" s="14" t="s">
        <v>30</v>
      </c>
      <c r="AX184" s="14" t="s">
        <v>74</v>
      </c>
      <c r="AY184" s="229" t="s">
        <v>165</v>
      </c>
    </row>
    <row r="185" spans="2:51" s="14" customFormat="1" ht="12">
      <c r="B185" s="219"/>
      <c r="C185" s="220"/>
      <c r="D185" s="204" t="s">
        <v>176</v>
      </c>
      <c r="E185" s="221" t="s">
        <v>1</v>
      </c>
      <c r="F185" s="222" t="s">
        <v>254</v>
      </c>
      <c r="G185" s="220"/>
      <c r="H185" s="223">
        <v>13.75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2:51" s="14" customFormat="1" ht="12">
      <c r="B186" s="219"/>
      <c r="C186" s="220"/>
      <c r="D186" s="204" t="s">
        <v>176</v>
      </c>
      <c r="E186" s="221" t="s">
        <v>1</v>
      </c>
      <c r="F186" s="222" t="s">
        <v>255</v>
      </c>
      <c r="G186" s="220"/>
      <c r="H186" s="223">
        <v>10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74</v>
      </c>
      <c r="AY186" s="229" t="s">
        <v>165</v>
      </c>
    </row>
    <row r="187" spans="2:51" s="14" customFormat="1" ht="12">
      <c r="B187" s="219"/>
      <c r="C187" s="220"/>
      <c r="D187" s="204" t="s">
        <v>176</v>
      </c>
      <c r="E187" s="221" t="s">
        <v>1</v>
      </c>
      <c r="F187" s="222" t="s">
        <v>256</v>
      </c>
      <c r="G187" s="220"/>
      <c r="H187" s="223">
        <v>1.5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176</v>
      </c>
      <c r="AU187" s="229" t="s">
        <v>84</v>
      </c>
      <c r="AV187" s="14" t="s">
        <v>84</v>
      </c>
      <c r="AW187" s="14" t="s">
        <v>30</v>
      </c>
      <c r="AX187" s="14" t="s">
        <v>74</v>
      </c>
      <c r="AY187" s="229" t="s">
        <v>165</v>
      </c>
    </row>
    <row r="188" spans="2:51" s="13" customFormat="1" ht="12">
      <c r="B188" s="209"/>
      <c r="C188" s="210"/>
      <c r="D188" s="204" t="s">
        <v>176</v>
      </c>
      <c r="E188" s="211" t="s">
        <v>1</v>
      </c>
      <c r="F188" s="212" t="s">
        <v>257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176</v>
      </c>
      <c r="AU188" s="218" t="s">
        <v>84</v>
      </c>
      <c r="AV188" s="13" t="s">
        <v>82</v>
      </c>
      <c r="AW188" s="13" t="s">
        <v>30</v>
      </c>
      <c r="AX188" s="13" t="s">
        <v>74</v>
      </c>
      <c r="AY188" s="218" t="s">
        <v>165</v>
      </c>
    </row>
    <row r="189" spans="2:51" s="14" customFormat="1" ht="12">
      <c r="B189" s="219"/>
      <c r="C189" s="220"/>
      <c r="D189" s="204" t="s">
        <v>176</v>
      </c>
      <c r="E189" s="221" t="s">
        <v>1</v>
      </c>
      <c r="F189" s="222" t="s">
        <v>84</v>
      </c>
      <c r="G189" s="220"/>
      <c r="H189" s="223">
        <v>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176</v>
      </c>
      <c r="AU189" s="229" t="s">
        <v>84</v>
      </c>
      <c r="AV189" s="14" t="s">
        <v>84</v>
      </c>
      <c r="AW189" s="14" t="s">
        <v>30</v>
      </c>
      <c r="AX189" s="14" t="s">
        <v>74</v>
      </c>
      <c r="AY189" s="229" t="s">
        <v>165</v>
      </c>
    </row>
    <row r="190" spans="1:65" s="2" customFormat="1" ht="21.75" customHeight="1">
      <c r="A190" s="34"/>
      <c r="B190" s="35"/>
      <c r="C190" s="191" t="s">
        <v>258</v>
      </c>
      <c r="D190" s="191" t="s">
        <v>167</v>
      </c>
      <c r="E190" s="192" t="s">
        <v>259</v>
      </c>
      <c r="F190" s="193" t="s">
        <v>260</v>
      </c>
      <c r="G190" s="194" t="s">
        <v>242</v>
      </c>
      <c r="H190" s="195">
        <v>8.4</v>
      </c>
      <c r="I190" s="196"/>
      <c r="J190" s="197">
        <f>ROUND(I190*H190,2)</f>
        <v>0</v>
      </c>
      <c r="K190" s="193" t="s">
        <v>171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261</v>
      </c>
    </row>
    <row r="191" spans="1:47" s="2" customFormat="1" ht="19.5">
      <c r="A191" s="34"/>
      <c r="B191" s="35"/>
      <c r="C191" s="36"/>
      <c r="D191" s="204" t="s">
        <v>174</v>
      </c>
      <c r="E191" s="36"/>
      <c r="F191" s="205" t="s">
        <v>262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3" customFormat="1" ht="12">
      <c r="B192" s="209"/>
      <c r="C192" s="210"/>
      <c r="D192" s="204" t="s">
        <v>176</v>
      </c>
      <c r="E192" s="211" t="s">
        <v>1</v>
      </c>
      <c r="F192" s="212" t="s">
        <v>263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4" customFormat="1" ht="12">
      <c r="B193" s="219"/>
      <c r="C193" s="220"/>
      <c r="D193" s="204" t="s">
        <v>176</v>
      </c>
      <c r="E193" s="221" t="s">
        <v>1</v>
      </c>
      <c r="F193" s="222" t="s">
        <v>264</v>
      </c>
      <c r="G193" s="220"/>
      <c r="H193" s="223">
        <v>8.4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176</v>
      </c>
      <c r="AU193" s="229" t="s">
        <v>84</v>
      </c>
      <c r="AV193" s="14" t="s">
        <v>84</v>
      </c>
      <c r="AW193" s="14" t="s">
        <v>30</v>
      </c>
      <c r="AX193" s="14" t="s">
        <v>74</v>
      </c>
      <c r="AY193" s="229" t="s">
        <v>165</v>
      </c>
    </row>
    <row r="194" spans="1:65" s="2" customFormat="1" ht="24.2" customHeight="1">
      <c r="A194" s="34"/>
      <c r="B194" s="35"/>
      <c r="C194" s="191" t="s">
        <v>8</v>
      </c>
      <c r="D194" s="191" t="s">
        <v>167</v>
      </c>
      <c r="E194" s="192" t="s">
        <v>265</v>
      </c>
      <c r="F194" s="193" t="s">
        <v>266</v>
      </c>
      <c r="G194" s="194" t="s">
        <v>242</v>
      </c>
      <c r="H194" s="195">
        <v>3</v>
      </c>
      <c r="I194" s="196"/>
      <c r="J194" s="197">
        <f>ROUND(I194*H194,2)</f>
        <v>0</v>
      </c>
      <c r="K194" s="193" t="s">
        <v>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267</v>
      </c>
    </row>
    <row r="195" spans="1:47" s="2" customFormat="1" ht="19.5">
      <c r="A195" s="34"/>
      <c r="B195" s="35"/>
      <c r="C195" s="36"/>
      <c r="D195" s="204" t="s">
        <v>174</v>
      </c>
      <c r="E195" s="36"/>
      <c r="F195" s="205" t="s">
        <v>268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2:51" s="13" customFormat="1" ht="12">
      <c r="B196" s="209"/>
      <c r="C196" s="210"/>
      <c r="D196" s="204" t="s">
        <v>176</v>
      </c>
      <c r="E196" s="211" t="s">
        <v>1</v>
      </c>
      <c r="F196" s="212" t="s">
        <v>269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176</v>
      </c>
      <c r="AU196" s="218" t="s">
        <v>84</v>
      </c>
      <c r="AV196" s="13" t="s">
        <v>82</v>
      </c>
      <c r="AW196" s="13" t="s">
        <v>30</v>
      </c>
      <c r="AX196" s="13" t="s">
        <v>74</v>
      </c>
      <c r="AY196" s="218" t="s">
        <v>165</v>
      </c>
    </row>
    <row r="197" spans="2:51" s="13" customFormat="1" ht="12">
      <c r="B197" s="209"/>
      <c r="C197" s="210"/>
      <c r="D197" s="204" t="s">
        <v>176</v>
      </c>
      <c r="E197" s="211" t="s">
        <v>1</v>
      </c>
      <c r="F197" s="212" t="s">
        <v>257</v>
      </c>
      <c r="G197" s="210"/>
      <c r="H197" s="211" t="s">
        <v>1</v>
      </c>
      <c r="I197" s="213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176</v>
      </c>
      <c r="AU197" s="218" t="s">
        <v>84</v>
      </c>
      <c r="AV197" s="13" t="s">
        <v>82</v>
      </c>
      <c r="AW197" s="13" t="s">
        <v>30</v>
      </c>
      <c r="AX197" s="13" t="s">
        <v>74</v>
      </c>
      <c r="AY197" s="218" t="s">
        <v>165</v>
      </c>
    </row>
    <row r="198" spans="2:51" s="14" customFormat="1" ht="12">
      <c r="B198" s="219"/>
      <c r="C198" s="220"/>
      <c r="D198" s="204" t="s">
        <v>176</v>
      </c>
      <c r="E198" s="221" t="s">
        <v>1</v>
      </c>
      <c r="F198" s="222" t="s">
        <v>270</v>
      </c>
      <c r="G198" s="220"/>
      <c r="H198" s="223">
        <v>3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176</v>
      </c>
      <c r="AU198" s="229" t="s">
        <v>84</v>
      </c>
      <c r="AV198" s="14" t="s">
        <v>84</v>
      </c>
      <c r="AW198" s="14" t="s">
        <v>30</v>
      </c>
      <c r="AX198" s="14" t="s">
        <v>74</v>
      </c>
      <c r="AY198" s="229" t="s">
        <v>165</v>
      </c>
    </row>
    <row r="199" spans="1:65" s="2" customFormat="1" ht="24.2" customHeight="1">
      <c r="A199" s="34"/>
      <c r="B199" s="35"/>
      <c r="C199" s="191" t="s">
        <v>271</v>
      </c>
      <c r="D199" s="191" t="s">
        <v>167</v>
      </c>
      <c r="E199" s="192" t="s">
        <v>272</v>
      </c>
      <c r="F199" s="193" t="s">
        <v>273</v>
      </c>
      <c r="G199" s="194" t="s">
        <v>242</v>
      </c>
      <c r="H199" s="195">
        <v>1446.05</v>
      </c>
      <c r="I199" s="196"/>
      <c r="J199" s="197">
        <f>ROUND(I199*H199,2)</f>
        <v>0</v>
      </c>
      <c r="K199" s="193" t="s">
        <v>1</v>
      </c>
      <c r="L199" s="39"/>
      <c r="M199" s="198" t="s">
        <v>1</v>
      </c>
      <c r="N199" s="199" t="s">
        <v>39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172</v>
      </c>
      <c r="AT199" s="202" t="s">
        <v>167</v>
      </c>
      <c r="AU199" s="202" t="s">
        <v>84</v>
      </c>
      <c r="AY199" s="17" t="s">
        <v>165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172</v>
      </c>
      <c r="BM199" s="202" t="s">
        <v>274</v>
      </c>
    </row>
    <row r="200" spans="1:47" s="2" customFormat="1" ht="19.5">
      <c r="A200" s="34"/>
      <c r="B200" s="35"/>
      <c r="C200" s="36"/>
      <c r="D200" s="204" t="s">
        <v>174</v>
      </c>
      <c r="E200" s="36"/>
      <c r="F200" s="205" t="s">
        <v>275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174</v>
      </c>
      <c r="AU200" s="17" t="s">
        <v>84</v>
      </c>
    </row>
    <row r="201" spans="2:51" s="13" customFormat="1" ht="12">
      <c r="B201" s="209"/>
      <c r="C201" s="210"/>
      <c r="D201" s="204" t="s">
        <v>176</v>
      </c>
      <c r="E201" s="211" t="s">
        <v>1</v>
      </c>
      <c r="F201" s="212" t="s">
        <v>245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2">
      <c r="B202" s="219"/>
      <c r="C202" s="220"/>
      <c r="D202" s="204" t="s">
        <v>176</v>
      </c>
      <c r="E202" s="221" t="s">
        <v>1</v>
      </c>
      <c r="F202" s="222" t="s">
        <v>246</v>
      </c>
      <c r="G202" s="220"/>
      <c r="H202" s="223">
        <v>1202.4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2">
      <c r="B203" s="209"/>
      <c r="C203" s="210"/>
      <c r="D203" s="204" t="s">
        <v>176</v>
      </c>
      <c r="E203" s="211" t="s">
        <v>1</v>
      </c>
      <c r="F203" s="212" t="s">
        <v>252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2">
      <c r="B204" s="219"/>
      <c r="C204" s="220"/>
      <c r="D204" s="204" t="s">
        <v>176</v>
      </c>
      <c r="E204" s="221" t="s">
        <v>1</v>
      </c>
      <c r="F204" s="222" t="s">
        <v>253</v>
      </c>
      <c r="G204" s="220"/>
      <c r="H204" s="223">
        <v>105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2:51" s="14" customFormat="1" ht="12">
      <c r="B205" s="219"/>
      <c r="C205" s="220"/>
      <c r="D205" s="204" t="s">
        <v>176</v>
      </c>
      <c r="E205" s="221" t="s">
        <v>1</v>
      </c>
      <c r="F205" s="222" t="s">
        <v>253</v>
      </c>
      <c r="G205" s="220"/>
      <c r="H205" s="223">
        <v>105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30</v>
      </c>
      <c r="AX205" s="14" t="s">
        <v>74</v>
      </c>
      <c r="AY205" s="229" t="s">
        <v>165</v>
      </c>
    </row>
    <row r="206" spans="2:51" s="14" customFormat="1" ht="12">
      <c r="B206" s="219"/>
      <c r="C206" s="220"/>
      <c r="D206" s="204" t="s">
        <v>176</v>
      </c>
      <c r="E206" s="221" t="s">
        <v>1</v>
      </c>
      <c r="F206" s="222" t="s">
        <v>254</v>
      </c>
      <c r="G206" s="220"/>
      <c r="H206" s="223">
        <v>13.75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176</v>
      </c>
      <c r="AU206" s="229" t="s">
        <v>84</v>
      </c>
      <c r="AV206" s="14" t="s">
        <v>84</v>
      </c>
      <c r="AW206" s="14" t="s">
        <v>30</v>
      </c>
      <c r="AX206" s="14" t="s">
        <v>74</v>
      </c>
      <c r="AY206" s="229" t="s">
        <v>165</v>
      </c>
    </row>
    <row r="207" spans="2:51" s="14" customFormat="1" ht="12">
      <c r="B207" s="219"/>
      <c r="C207" s="220"/>
      <c r="D207" s="204" t="s">
        <v>176</v>
      </c>
      <c r="E207" s="221" t="s">
        <v>1</v>
      </c>
      <c r="F207" s="222" t="s">
        <v>255</v>
      </c>
      <c r="G207" s="220"/>
      <c r="H207" s="223">
        <v>10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176</v>
      </c>
      <c r="AU207" s="229" t="s">
        <v>84</v>
      </c>
      <c r="AV207" s="14" t="s">
        <v>84</v>
      </c>
      <c r="AW207" s="14" t="s">
        <v>30</v>
      </c>
      <c r="AX207" s="14" t="s">
        <v>74</v>
      </c>
      <c r="AY207" s="229" t="s">
        <v>165</v>
      </c>
    </row>
    <row r="208" spans="2:51" s="14" customFormat="1" ht="12">
      <c r="B208" s="219"/>
      <c r="C208" s="220"/>
      <c r="D208" s="204" t="s">
        <v>176</v>
      </c>
      <c r="E208" s="221" t="s">
        <v>1</v>
      </c>
      <c r="F208" s="222" t="s">
        <v>256</v>
      </c>
      <c r="G208" s="220"/>
      <c r="H208" s="223">
        <v>1.5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3" customFormat="1" ht="12">
      <c r="B209" s="209"/>
      <c r="C209" s="210"/>
      <c r="D209" s="204" t="s">
        <v>176</v>
      </c>
      <c r="E209" s="211" t="s">
        <v>1</v>
      </c>
      <c r="F209" s="212" t="s">
        <v>263</v>
      </c>
      <c r="G209" s="210"/>
      <c r="H209" s="211" t="s">
        <v>1</v>
      </c>
      <c r="I209" s="213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176</v>
      </c>
      <c r="AU209" s="218" t="s">
        <v>84</v>
      </c>
      <c r="AV209" s="13" t="s">
        <v>82</v>
      </c>
      <c r="AW209" s="13" t="s">
        <v>30</v>
      </c>
      <c r="AX209" s="13" t="s">
        <v>74</v>
      </c>
      <c r="AY209" s="218" t="s">
        <v>165</v>
      </c>
    </row>
    <row r="210" spans="2:51" s="14" customFormat="1" ht="12">
      <c r="B210" s="219"/>
      <c r="C210" s="220"/>
      <c r="D210" s="204" t="s">
        <v>176</v>
      </c>
      <c r="E210" s="221" t="s">
        <v>1</v>
      </c>
      <c r="F210" s="222" t="s">
        <v>264</v>
      </c>
      <c r="G210" s="220"/>
      <c r="H210" s="223">
        <v>8.4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176</v>
      </c>
      <c r="AU210" s="229" t="s">
        <v>84</v>
      </c>
      <c r="AV210" s="14" t="s">
        <v>84</v>
      </c>
      <c r="AW210" s="14" t="s">
        <v>30</v>
      </c>
      <c r="AX210" s="14" t="s">
        <v>74</v>
      </c>
      <c r="AY210" s="229" t="s">
        <v>165</v>
      </c>
    </row>
    <row r="211" spans="1:65" s="2" customFormat="1" ht="16.5" customHeight="1">
      <c r="A211" s="34"/>
      <c r="B211" s="35"/>
      <c r="C211" s="191" t="s">
        <v>276</v>
      </c>
      <c r="D211" s="191" t="s">
        <v>167</v>
      </c>
      <c r="E211" s="192" t="s">
        <v>277</v>
      </c>
      <c r="F211" s="193" t="s">
        <v>278</v>
      </c>
      <c r="G211" s="194" t="s">
        <v>242</v>
      </c>
      <c r="H211" s="195">
        <v>1.5</v>
      </c>
      <c r="I211" s="196"/>
      <c r="J211" s="197">
        <f>ROUND(I211*H211,2)</f>
        <v>0</v>
      </c>
      <c r="K211" s="193" t="s">
        <v>171</v>
      </c>
      <c r="L211" s="39"/>
      <c r="M211" s="198" t="s">
        <v>1</v>
      </c>
      <c r="N211" s="199" t="s">
        <v>39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172</v>
      </c>
      <c r="AT211" s="202" t="s">
        <v>167</v>
      </c>
      <c r="AU211" s="202" t="s">
        <v>84</v>
      </c>
      <c r="AY211" s="17" t="s">
        <v>165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172</v>
      </c>
      <c r="BM211" s="202" t="s">
        <v>279</v>
      </c>
    </row>
    <row r="212" spans="1:47" s="2" customFormat="1" ht="19.5">
      <c r="A212" s="34"/>
      <c r="B212" s="35"/>
      <c r="C212" s="36"/>
      <c r="D212" s="204" t="s">
        <v>174</v>
      </c>
      <c r="E212" s="36"/>
      <c r="F212" s="205" t="s">
        <v>280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174</v>
      </c>
      <c r="AU212" s="17" t="s">
        <v>84</v>
      </c>
    </row>
    <row r="213" spans="2:51" s="13" customFormat="1" ht="12">
      <c r="B213" s="209"/>
      <c r="C213" s="210"/>
      <c r="D213" s="204" t="s">
        <v>176</v>
      </c>
      <c r="E213" s="211" t="s">
        <v>1</v>
      </c>
      <c r="F213" s="212" t="s">
        <v>257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176</v>
      </c>
      <c r="AU213" s="218" t="s">
        <v>84</v>
      </c>
      <c r="AV213" s="13" t="s">
        <v>82</v>
      </c>
      <c r="AW213" s="13" t="s">
        <v>30</v>
      </c>
      <c r="AX213" s="13" t="s">
        <v>74</v>
      </c>
      <c r="AY213" s="218" t="s">
        <v>165</v>
      </c>
    </row>
    <row r="214" spans="2:51" s="14" customFormat="1" ht="12">
      <c r="B214" s="219"/>
      <c r="C214" s="220"/>
      <c r="D214" s="204" t="s">
        <v>176</v>
      </c>
      <c r="E214" s="221" t="s">
        <v>1</v>
      </c>
      <c r="F214" s="222" t="s">
        <v>281</v>
      </c>
      <c r="G214" s="220"/>
      <c r="H214" s="223">
        <v>1.5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30</v>
      </c>
      <c r="AX214" s="14" t="s">
        <v>74</v>
      </c>
      <c r="AY214" s="229" t="s">
        <v>165</v>
      </c>
    </row>
    <row r="215" spans="1:65" s="2" customFormat="1" ht="16.5" customHeight="1">
      <c r="A215" s="34"/>
      <c r="B215" s="35"/>
      <c r="C215" s="191" t="s">
        <v>282</v>
      </c>
      <c r="D215" s="191" t="s">
        <v>167</v>
      </c>
      <c r="E215" s="192" t="s">
        <v>283</v>
      </c>
      <c r="F215" s="193" t="s">
        <v>284</v>
      </c>
      <c r="G215" s="194" t="s">
        <v>242</v>
      </c>
      <c r="H215" s="195">
        <v>38.4</v>
      </c>
      <c r="I215" s="196"/>
      <c r="J215" s="197">
        <f>ROUND(I215*H215,2)</f>
        <v>0</v>
      </c>
      <c r="K215" s="193" t="s">
        <v>171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285</v>
      </c>
    </row>
    <row r="216" spans="1:47" s="2" customFormat="1" ht="19.5">
      <c r="A216" s="34"/>
      <c r="B216" s="35"/>
      <c r="C216" s="36"/>
      <c r="D216" s="204" t="s">
        <v>174</v>
      </c>
      <c r="E216" s="36"/>
      <c r="F216" s="205" t="s">
        <v>286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3" customFormat="1" ht="12">
      <c r="B217" s="209"/>
      <c r="C217" s="210"/>
      <c r="D217" s="204" t="s">
        <v>176</v>
      </c>
      <c r="E217" s="211" t="s">
        <v>1</v>
      </c>
      <c r="F217" s="212" t="s">
        <v>287</v>
      </c>
      <c r="G217" s="210"/>
      <c r="H217" s="211" t="s">
        <v>1</v>
      </c>
      <c r="I217" s="213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176</v>
      </c>
      <c r="AU217" s="218" t="s">
        <v>84</v>
      </c>
      <c r="AV217" s="13" t="s">
        <v>82</v>
      </c>
      <c r="AW217" s="13" t="s">
        <v>30</v>
      </c>
      <c r="AX217" s="13" t="s">
        <v>74</v>
      </c>
      <c r="AY217" s="218" t="s">
        <v>165</v>
      </c>
    </row>
    <row r="218" spans="2:51" s="14" customFormat="1" ht="12">
      <c r="B218" s="219"/>
      <c r="C218" s="220"/>
      <c r="D218" s="204" t="s">
        <v>176</v>
      </c>
      <c r="E218" s="221" t="s">
        <v>1</v>
      </c>
      <c r="F218" s="222" t="s">
        <v>288</v>
      </c>
      <c r="G218" s="220"/>
      <c r="H218" s="223">
        <v>38.4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176</v>
      </c>
      <c r="AU218" s="229" t="s">
        <v>84</v>
      </c>
      <c r="AV218" s="14" t="s">
        <v>84</v>
      </c>
      <c r="AW218" s="14" t="s">
        <v>30</v>
      </c>
      <c r="AX218" s="14" t="s">
        <v>74</v>
      </c>
      <c r="AY218" s="229" t="s">
        <v>165</v>
      </c>
    </row>
    <row r="219" spans="1:65" s="2" customFormat="1" ht="16.5" customHeight="1">
      <c r="A219" s="34"/>
      <c r="B219" s="35"/>
      <c r="C219" s="230" t="s">
        <v>289</v>
      </c>
      <c r="D219" s="230" t="s">
        <v>290</v>
      </c>
      <c r="E219" s="231" t="s">
        <v>291</v>
      </c>
      <c r="F219" s="232" t="s">
        <v>292</v>
      </c>
      <c r="G219" s="233" t="s">
        <v>293</v>
      </c>
      <c r="H219" s="234">
        <v>69.12</v>
      </c>
      <c r="I219" s="235"/>
      <c r="J219" s="236">
        <f>ROUND(I219*H219,2)</f>
        <v>0</v>
      </c>
      <c r="K219" s="232" t="s">
        <v>1</v>
      </c>
      <c r="L219" s="237"/>
      <c r="M219" s="238" t="s">
        <v>1</v>
      </c>
      <c r="N219" s="239" t="s">
        <v>39</v>
      </c>
      <c r="O219" s="71"/>
      <c r="P219" s="200">
        <f>O219*H219</f>
        <v>0</v>
      </c>
      <c r="Q219" s="200">
        <v>1</v>
      </c>
      <c r="R219" s="200">
        <f>Q219*H219</f>
        <v>69.12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213</v>
      </c>
      <c r="AT219" s="202" t="s">
        <v>290</v>
      </c>
      <c r="AU219" s="202" t="s">
        <v>84</v>
      </c>
      <c r="AY219" s="17" t="s">
        <v>165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172</v>
      </c>
      <c r="BM219" s="202" t="s">
        <v>294</v>
      </c>
    </row>
    <row r="220" spans="1:47" s="2" customFormat="1" ht="12">
      <c r="A220" s="34"/>
      <c r="B220" s="35"/>
      <c r="C220" s="36"/>
      <c r="D220" s="204" t="s">
        <v>174</v>
      </c>
      <c r="E220" s="36"/>
      <c r="F220" s="205" t="s">
        <v>292</v>
      </c>
      <c r="G220" s="36"/>
      <c r="H220" s="36"/>
      <c r="I220" s="206"/>
      <c r="J220" s="36"/>
      <c r="K220" s="36"/>
      <c r="L220" s="39"/>
      <c r="M220" s="207"/>
      <c r="N220" s="208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174</v>
      </c>
      <c r="AU220" s="17" t="s">
        <v>84</v>
      </c>
    </row>
    <row r="221" spans="2:51" s="13" customFormat="1" ht="12">
      <c r="B221" s="209"/>
      <c r="C221" s="210"/>
      <c r="D221" s="204" t="s">
        <v>176</v>
      </c>
      <c r="E221" s="211" t="s">
        <v>1</v>
      </c>
      <c r="F221" s="212" t="s">
        <v>287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176</v>
      </c>
      <c r="AU221" s="218" t="s">
        <v>84</v>
      </c>
      <c r="AV221" s="13" t="s">
        <v>82</v>
      </c>
      <c r="AW221" s="13" t="s">
        <v>30</v>
      </c>
      <c r="AX221" s="13" t="s">
        <v>74</v>
      </c>
      <c r="AY221" s="218" t="s">
        <v>165</v>
      </c>
    </row>
    <row r="222" spans="2:51" s="14" customFormat="1" ht="12">
      <c r="B222" s="219"/>
      <c r="C222" s="220"/>
      <c r="D222" s="204" t="s">
        <v>176</v>
      </c>
      <c r="E222" s="221" t="s">
        <v>1</v>
      </c>
      <c r="F222" s="222" t="s">
        <v>288</v>
      </c>
      <c r="G222" s="220"/>
      <c r="H222" s="223">
        <v>38.4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176</v>
      </c>
      <c r="AU222" s="229" t="s">
        <v>84</v>
      </c>
      <c r="AV222" s="14" t="s">
        <v>84</v>
      </c>
      <c r="AW222" s="14" t="s">
        <v>30</v>
      </c>
      <c r="AX222" s="14" t="s">
        <v>74</v>
      </c>
      <c r="AY222" s="229" t="s">
        <v>165</v>
      </c>
    </row>
    <row r="223" spans="2:51" s="14" customFormat="1" ht="12">
      <c r="B223" s="219"/>
      <c r="C223" s="220"/>
      <c r="D223" s="204" t="s">
        <v>176</v>
      </c>
      <c r="E223" s="220"/>
      <c r="F223" s="222" t="s">
        <v>295</v>
      </c>
      <c r="G223" s="220"/>
      <c r="H223" s="223">
        <v>69.12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84</v>
      </c>
      <c r="AV223" s="14" t="s">
        <v>84</v>
      </c>
      <c r="AW223" s="14" t="s">
        <v>4</v>
      </c>
      <c r="AX223" s="14" t="s">
        <v>82</v>
      </c>
      <c r="AY223" s="229" t="s">
        <v>165</v>
      </c>
    </row>
    <row r="224" spans="1:65" s="2" customFormat="1" ht="21.75" customHeight="1">
      <c r="A224" s="34"/>
      <c r="B224" s="35"/>
      <c r="C224" s="191" t="s">
        <v>296</v>
      </c>
      <c r="D224" s="191" t="s">
        <v>167</v>
      </c>
      <c r="E224" s="192" t="s">
        <v>297</v>
      </c>
      <c r="F224" s="193" t="s">
        <v>298</v>
      </c>
      <c r="G224" s="194" t="s">
        <v>242</v>
      </c>
      <c r="H224" s="195">
        <v>1202.4</v>
      </c>
      <c r="I224" s="196"/>
      <c r="J224" s="197">
        <f>ROUND(I224*H224,2)</f>
        <v>0</v>
      </c>
      <c r="K224" s="193" t="s">
        <v>171</v>
      </c>
      <c r="L224" s="39"/>
      <c r="M224" s="198" t="s">
        <v>1</v>
      </c>
      <c r="N224" s="199" t="s">
        <v>39</v>
      </c>
      <c r="O224" s="71"/>
      <c r="P224" s="200">
        <f>O224*H224</f>
        <v>0</v>
      </c>
      <c r="Q224" s="200">
        <v>0</v>
      </c>
      <c r="R224" s="200">
        <f>Q224*H224</f>
        <v>0</v>
      </c>
      <c r="S224" s="200">
        <v>0</v>
      </c>
      <c r="T224" s="201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02" t="s">
        <v>172</v>
      </c>
      <c r="AT224" s="202" t="s">
        <v>167</v>
      </c>
      <c r="AU224" s="202" t="s">
        <v>84</v>
      </c>
      <c r="AY224" s="17" t="s">
        <v>165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17" t="s">
        <v>82</v>
      </c>
      <c r="BK224" s="203">
        <f>ROUND(I224*H224,2)</f>
        <v>0</v>
      </c>
      <c r="BL224" s="17" t="s">
        <v>172</v>
      </c>
      <c r="BM224" s="202" t="s">
        <v>299</v>
      </c>
    </row>
    <row r="225" spans="1:47" s="2" customFormat="1" ht="19.5">
      <c r="A225" s="34"/>
      <c r="B225" s="35"/>
      <c r="C225" s="36"/>
      <c r="D225" s="204" t="s">
        <v>174</v>
      </c>
      <c r="E225" s="36"/>
      <c r="F225" s="205" t="s">
        <v>300</v>
      </c>
      <c r="G225" s="36"/>
      <c r="H225" s="36"/>
      <c r="I225" s="206"/>
      <c r="J225" s="36"/>
      <c r="K225" s="36"/>
      <c r="L225" s="39"/>
      <c r="M225" s="207"/>
      <c r="N225" s="208"/>
      <c r="O225" s="71"/>
      <c r="P225" s="71"/>
      <c r="Q225" s="71"/>
      <c r="R225" s="71"/>
      <c r="S225" s="71"/>
      <c r="T225" s="72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T225" s="17" t="s">
        <v>174</v>
      </c>
      <c r="AU225" s="17" t="s">
        <v>84</v>
      </c>
    </row>
    <row r="226" spans="2:51" s="13" customFormat="1" ht="12">
      <c r="B226" s="209"/>
      <c r="C226" s="210"/>
      <c r="D226" s="204" t="s">
        <v>176</v>
      </c>
      <c r="E226" s="211" t="s">
        <v>1</v>
      </c>
      <c r="F226" s="212" t="s">
        <v>245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176</v>
      </c>
      <c r="AU226" s="218" t="s">
        <v>84</v>
      </c>
      <c r="AV226" s="13" t="s">
        <v>82</v>
      </c>
      <c r="AW226" s="13" t="s">
        <v>30</v>
      </c>
      <c r="AX226" s="13" t="s">
        <v>74</v>
      </c>
      <c r="AY226" s="218" t="s">
        <v>165</v>
      </c>
    </row>
    <row r="227" spans="2:51" s="14" customFormat="1" ht="12">
      <c r="B227" s="219"/>
      <c r="C227" s="220"/>
      <c r="D227" s="204" t="s">
        <v>176</v>
      </c>
      <c r="E227" s="221" t="s">
        <v>1</v>
      </c>
      <c r="F227" s="222" t="s">
        <v>246</v>
      </c>
      <c r="G227" s="220"/>
      <c r="H227" s="223">
        <v>1202.4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176</v>
      </c>
      <c r="AU227" s="229" t="s">
        <v>84</v>
      </c>
      <c r="AV227" s="14" t="s">
        <v>84</v>
      </c>
      <c r="AW227" s="14" t="s">
        <v>30</v>
      </c>
      <c r="AX227" s="14" t="s">
        <v>74</v>
      </c>
      <c r="AY227" s="229" t="s">
        <v>165</v>
      </c>
    </row>
    <row r="228" spans="1:65" s="2" customFormat="1" ht="24.2" customHeight="1">
      <c r="A228" s="34"/>
      <c r="B228" s="35"/>
      <c r="C228" s="230" t="s">
        <v>7</v>
      </c>
      <c r="D228" s="230" t="s">
        <v>290</v>
      </c>
      <c r="E228" s="231" t="s">
        <v>301</v>
      </c>
      <c r="F228" s="232" t="s">
        <v>302</v>
      </c>
      <c r="G228" s="233" t="s">
        <v>293</v>
      </c>
      <c r="H228" s="234">
        <v>2404.8</v>
      </c>
      <c r="I228" s="235"/>
      <c r="J228" s="236">
        <f>ROUND(I228*H228,2)</f>
        <v>0</v>
      </c>
      <c r="K228" s="232" t="s">
        <v>1</v>
      </c>
      <c r="L228" s="237"/>
      <c r="M228" s="238" t="s">
        <v>1</v>
      </c>
      <c r="N228" s="239" t="s">
        <v>39</v>
      </c>
      <c r="O228" s="71"/>
      <c r="P228" s="200">
        <f>O228*H228</f>
        <v>0</v>
      </c>
      <c r="Q228" s="200">
        <v>1</v>
      </c>
      <c r="R228" s="200">
        <f>Q228*H228</f>
        <v>2404.8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213</v>
      </c>
      <c r="AT228" s="202" t="s">
        <v>290</v>
      </c>
      <c r="AU228" s="202" t="s">
        <v>84</v>
      </c>
      <c r="AY228" s="17" t="s">
        <v>165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82</v>
      </c>
      <c r="BK228" s="203">
        <f>ROUND(I228*H228,2)</f>
        <v>0</v>
      </c>
      <c r="BL228" s="17" t="s">
        <v>172</v>
      </c>
      <c r="BM228" s="202" t="s">
        <v>303</v>
      </c>
    </row>
    <row r="229" spans="1:47" s="2" customFormat="1" ht="12">
      <c r="A229" s="34"/>
      <c r="B229" s="35"/>
      <c r="C229" s="36"/>
      <c r="D229" s="204" t="s">
        <v>174</v>
      </c>
      <c r="E229" s="36"/>
      <c r="F229" s="205" t="s">
        <v>302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174</v>
      </c>
      <c r="AU229" s="17" t="s">
        <v>84</v>
      </c>
    </row>
    <row r="230" spans="2:51" s="13" customFormat="1" ht="12">
      <c r="B230" s="209"/>
      <c r="C230" s="210"/>
      <c r="D230" s="204" t="s">
        <v>176</v>
      </c>
      <c r="E230" s="211" t="s">
        <v>1</v>
      </c>
      <c r="F230" s="212" t="s">
        <v>245</v>
      </c>
      <c r="G230" s="210"/>
      <c r="H230" s="211" t="s">
        <v>1</v>
      </c>
      <c r="I230" s="213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176</v>
      </c>
      <c r="AU230" s="218" t="s">
        <v>84</v>
      </c>
      <c r="AV230" s="13" t="s">
        <v>82</v>
      </c>
      <c r="AW230" s="13" t="s">
        <v>30</v>
      </c>
      <c r="AX230" s="13" t="s">
        <v>74</v>
      </c>
      <c r="AY230" s="218" t="s">
        <v>165</v>
      </c>
    </row>
    <row r="231" spans="2:51" s="14" customFormat="1" ht="12">
      <c r="B231" s="219"/>
      <c r="C231" s="220"/>
      <c r="D231" s="204" t="s">
        <v>176</v>
      </c>
      <c r="E231" s="221" t="s">
        <v>1</v>
      </c>
      <c r="F231" s="222" t="s">
        <v>246</v>
      </c>
      <c r="G231" s="220"/>
      <c r="H231" s="223">
        <v>1202.4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176</v>
      </c>
      <c r="AU231" s="229" t="s">
        <v>84</v>
      </c>
      <c r="AV231" s="14" t="s">
        <v>84</v>
      </c>
      <c r="AW231" s="14" t="s">
        <v>30</v>
      </c>
      <c r="AX231" s="14" t="s">
        <v>74</v>
      </c>
      <c r="AY231" s="229" t="s">
        <v>165</v>
      </c>
    </row>
    <row r="232" spans="2:51" s="14" customFormat="1" ht="12">
      <c r="B232" s="219"/>
      <c r="C232" s="220"/>
      <c r="D232" s="204" t="s">
        <v>176</v>
      </c>
      <c r="E232" s="220"/>
      <c r="F232" s="222" t="s">
        <v>304</v>
      </c>
      <c r="G232" s="220"/>
      <c r="H232" s="223">
        <v>2404.8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176</v>
      </c>
      <c r="AU232" s="229" t="s">
        <v>84</v>
      </c>
      <c r="AV232" s="14" t="s">
        <v>84</v>
      </c>
      <c r="AW232" s="14" t="s">
        <v>4</v>
      </c>
      <c r="AX232" s="14" t="s">
        <v>82</v>
      </c>
      <c r="AY232" s="229" t="s">
        <v>165</v>
      </c>
    </row>
    <row r="233" spans="1:65" s="2" customFormat="1" ht="16.5" customHeight="1">
      <c r="A233" s="34"/>
      <c r="B233" s="35"/>
      <c r="C233" s="191" t="s">
        <v>305</v>
      </c>
      <c r="D233" s="191" t="s">
        <v>167</v>
      </c>
      <c r="E233" s="192" t="s">
        <v>306</v>
      </c>
      <c r="F233" s="193" t="s">
        <v>307</v>
      </c>
      <c r="G233" s="194" t="s">
        <v>170</v>
      </c>
      <c r="H233" s="195">
        <v>4008</v>
      </c>
      <c r="I233" s="196"/>
      <c r="J233" s="197">
        <f>ROUND(I233*H233,2)</f>
        <v>0</v>
      </c>
      <c r="K233" s="193" t="s">
        <v>171</v>
      </c>
      <c r="L233" s="39"/>
      <c r="M233" s="198" t="s">
        <v>1</v>
      </c>
      <c r="N233" s="199" t="s">
        <v>39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172</v>
      </c>
      <c r="AT233" s="202" t="s">
        <v>167</v>
      </c>
      <c r="AU233" s="202" t="s">
        <v>84</v>
      </c>
      <c r="AY233" s="17" t="s">
        <v>165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172</v>
      </c>
      <c r="BM233" s="202" t="s">
        <v>308</v>
      </c>
    </row>
    <row r="234" spans="1:47" s="2" customFormat="1" ht="12">
      <c r="A234" s="34"/>
      <c r="B234" s="35"/>
      <c r="C234" s="36"/>
      <c r="D234" s="204" t="s">
        <v>174</v>
      </c>
      <c r="E234" s="36"/>
      <c r="F234" s="205" t="s">
        <v>309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174</v>
      </c>
      <c r="AU234" s="17" t="s">
        <v>84</v>
      </c>
    </row>
    <row r="235" spans="2:51" s="13" customFormat="1" ht="12">
      <c r="B235" s="209"/>
      <c r="C235" s="210"/>
      <c r="D235" s="204" t="s">
        <v>176</v>
      </c>
      <c r="E235" s="211" t="s">
        <v>1</v>
      </c>
      <c r="F235" s="212" t="s">
        <v>245</v>
      </c>
      <c r="G235" s="210"/>
      <c r="H235" s="211" t="s">
        <v>1</v>
      </c>
      <c r="I235" s="213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176</v>
      </c>
      <c r="AU235" s="218" t="s">
        <v>84</v>
      </c>
      <c r="AV235" s="13" t="s">
        <v>82</v>
      </c>
      <c r="AW235" s="13" t="s">
        <v>30</v>
      </c>
      <c r="AX235" s="13" t="s">
        <v>74</v>
      </c>
      <c r="AY235" s="218" t="s">
        <v>165</v>
      </c>
    </row>
    <row r="236" spans="2:51" s="14" customFormat="1" ht="12">
      <c r="B236" s="219"/>
      <c r="C236" s="220"/>
      <c r="D236" s="204" t="s">
        <v>176</v>
      </c>
      <c r="E236" s="221" t="s">
        <v>1</v>
      </c>
      <c r="F236" s="222" t="s">
        <v>310</v>
      </c>
      <c r="G236" s="220"/>
      <c r="H236" s="223">
        <v>4008</v>
      </c>
      <c r="I236" s="224"/>
      <c r="J236" s="220"/>
      <c r="K236" s="220"/>
      <c r="L236" s="225"/>
      <c r="M236" s="226"/>
      <c r="N236" s="227"/>
      <c r="O236" s="227"/>
      <c r="P236" s="227"/>
      <c r="Q236" s="227"/>
      <c r="R236" s="227"/>
      <c r="S236" s="227"/>
      <c r="T236" s="228"/>
      <c r="AT236" s="229" t="s">
        <v>176</v>
      </c>
      <c r="AU236" s="229" t="s">
        <v>84</v>
      </c>
      <c r="AV236" s="14" t="s">
        <v>84</v>
      </c>
      <c r="AW236" s="14" t="s">
        <v>30</v>
      </c>
      <c r="AX236" s="14" t="s">
        <v>74</v>
      </c>
      <c r="AY236" s="229" t="s">
        <v>165</v>
      </c>
    </row>
    <row r="237" spans="1:65" s="2" customFormat="1" ht="16.5" customHeight="1">
      <c r="A237" s="34"/>
      <c r="B237" s="35"/>
      <c r="C237" s="191" t="s">
        <v>311</v>
      </c>
      <c r="D237" s="191" t="s">
        <v>167</v>
      </c>
      <c r="E237" s="192" t="s">
        <v>312</v>
      </c>
      <c r="F237" s="193" t="s">
        <v>313</v>
      </c>
      <c r="G237" s="194" t="s">
        <v>293</v>
      </c>
      <c r="H237" s="195">
        <v>2892.1</v>
      </c>
      <c r="I237" s="196"/>
      <c r="J237" s="197">
        <f>ROUND(I237*H237,2)</f>
        <v>0</v>
      </c>
      <c r="K237" s="193" t="s">
        <v>171</v>
      </c>
      <c r="L237" s="39"/>
      <c r="M237" s="198" t="s">
        <v>1</v>
      </c>
      <c r="N237" s="199" t="s">
        <v>39</v>
      </c>
      <c r="O237" s="71"/>
      <c r="P237" s="200">
        <f>O237*H237</f>
        <v>0</v>
      </c>
      <c r="Q237" s="200">
        <v>0</v>
      </c>
      <c r="R237" s="200">
        <f>Q237*H237</f>
        <v>0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172</v>
      </c>
      <c r="AT237" s="202" t="s">
        <v>167</v>
      </c>
      <c r="AU237" s="202" t="s">
        <v>84</v>
      </c>
      <c r="AY237" s="17" t="s">
        <v>165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82</v>
      </c>
      <c r="BK237" s="203">
        <f>ROUND(I237*H237,2)</f>
        <v>0</v>
      </c>
      <c r="BL237" s="17" t="s">
        <v>172</v>
      </c>
      <c r="BM237" s="202" t="s">
        <v>314</v>
      </c>
    </row>
    <row r="238" spans="1:47" s="2" customFormat="1" ht="19.5">
      <c r="A238" s="34"/>
      <c r="B238" s="35"/>
      <c r="C238" s="36"/>
      <c r="D238" s="204" t="s">
        <v>174</v>
      </c>
      <c r="E238" s="36"/>
      <c r="F238" s="205" t="s">
        <v>315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174</v>
      </c>
      <c r="AU238" s="17" t="s">
        <v>84</v>
      </c>
    </row>
    <row r="239" spans="2:51" s="13" customFormat="1" ht="12">
      <c r="B239" s="209"/>
      <c r="C239" s="210"/>
      <c r="D239" s="204" t="s">
        <v>176</v>
      </c>
      <c r="E239" s="211" t="s">
        <v>1</v>
      </c>
      <c r="F239" s="212" t="s">
        <v>245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176</v>
      </c>
      <c r="AU239" s="218" t="s">
        <v>84</v>
      </c>
      <c r="AV239" s="13" t="s">
        <v>82</v>
      </c>
      <c r="AW239" s="13" t="s">
        <v>30</v>
      </c>
      <c r="AX239" s="13" t="s">
        <v>74</v>
      </c>
      <c r="AY239" s="218" t="s">
        <v>165</v>
      </c>
    </row>
    <row r="240" spans="2:51" s="14" customFormat="1" ht="12">
      <c r="B240" s="219"/>
      <c r="C240" s="220"/>
      <c r="D240" s="204" t="s">
        <v>176</v>
      </c>
      <c r="E240" s="221" t="s">
        <v>1</v>
      </c>
      <c r="F240" s="222" t="s">
        <v>246</v>
      </c>
      <c r="G240" s="220"/>
      <c r="H240" s="223">
        <v>1202.4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176</v>
      </c>
      <c r="AU240" s="229" t="s">
        <v>84</v>
      </c>
      <c r="AV240" s="14" t="s">
        <v>84</v>
      </c>
      <c r="AW240" s="14" t="s">
        <v>30</v>
      </c>
      <c r="AX240" s="14" t="s">
        <v>74</v>
      </c>
      <c r="AY240" s="229" t="s">
        <v>165</v>
      </c>
    </row>
    <row r="241" spans="2:51" s="13" customFormat="1" ht="12">
      <c r="B241" s="209"/>
      <c r="C241" s="210"/>
      <c r="D241" s="204" t="s">
        <v>176</v>
      </c>
      <c r="E241" s="211" t="s">
        <v>1</v>
      </c>
      <c r="F241" s="212" t="s">
        <v>252</v>
      </c>
      <c r="G241" s="210"/>
      <c r="H241" s="211" t="s">
        <v>1</v>
      </c>
      <c r="I241" s="213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176</v>
      </c>
      <c r="AU241" s="218" t="s">
        <v>84</v>
      </c>
      <c r="AV241" s="13" t="s">
        <v>82</v>
      </c>
      <c r="AW241" s="13" t="s">
        <v>30</v>
      </c>
      <c r="AX241" s="13" t="s">
        <v>74</v>
      </c>
      <c r="AY241" s="218" t="s">
        <v>165</v>
      </c>
    </row>
    <row r="242" spans="2:51" s="14" customFormat="1" ht="12">
      <c r="B242" s="219"/>
      <c r="C242" s="220"/>
      <c r="D242" s="204" t="s">
        <v>176</v>
      </c>
      <c r="E242" s="221" t="s">
        <v>1</v>
      </c>
      <c r="F242" s="222" t="s">
        <v>253</v>
      </c>
      <c r="G242" s="220"/>
      <c r="H242" s="223">
        <v>105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176</v>
      </c>
      <c r="AU242" s="229" t="s">
        <v>84</v>
      </c>
      <c r="AV242" s="14" t="s">
        <v>84</v>
      </c>
      <c r="AW242" s="14" t="s">
        <v>30</v>
      </c>
      <c r="AX242" s="14" t="s">
        <v>74</v>
      </c>
      <c r="AY242" s="229" t="s">
        <v>165</v>
      </c>
    </row>
    <row r="243" spans="2:51" s="14" customFormat="1" ht="12">
      <c r="B243" s="219"/>
      <c r="C243" s="220"/>
      <c r="D243" s="204" t="s">
        <v>176</v>
      </c>
      <c r="E243" s="221" t="s">
        <v>1</v>
      </c>
      <c r="F243" s="222" t="s">
        <v>253</v>
      </c>
      <c r="G243" s="220"/>
      <c r="H243" s="223">
        <v>105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84</v>
      </c>
      <c r="AV243" s="14" t="s">
        <v>84</v>
      </c>
      <c r="AW243" s="14" t="s">
        <v>30</v>
      </c>
      <c r="AX243" s="14" t="s">
        <v>74</v>
      </c>
      <c r="AY243" s="229" t="s">
        <v>165</v>
      </c>
    </row>
    <row r="244" spans="2:51" s="14" customFormat="1" ht="12">
      <c r="B244" s="219"/>
      <c r="C244" s="220"/>
      <c r="D244" s="204" t="s">
        <v>176</v>
      </c>
      <c r="E244" s="221" t="s">
        <v>1</v>
      </c>
      <c r="F244" s="222" t="s">
        <v>254</v>
      </c>
      <c r="G244" s="220"/>
      <c r="H244" s="223">
        <v>13.75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30</v>
      </c>
      <c r="AX244" s="14" t="s">
        <v>74</v>
      </c>
      <c r="AY244" s="229" t="s">
        <v>165</v>
      </c>
    </row>
    <row r="245" spans="2:51" s="14" customFormat="1" ht="12">
      <c r="B245" s="219"/>
      <c r="C245" s="220"/>
      <c r="D245" s="204" t="s">
        <v>176</v>
      </c>
      <c r="E245" s="221" t="s">
        <v>1</v>
      </c>
      <c r="F245" s="222" t="s">
        <v>255</v>
      </c>
      <c r="G245" s="220"/>
      <c r="H245" s="223">
        <v>10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4" customFormat="1" ht="12">
      <c r="B246" s="219"/>
      <c r="C246" s="220"/>
      <c r="D246" s="204" t="s">
        <v>176</v>
      </c>
      <c r="E246" s="221" t="s">
        <v>1</v>
      </c>
      <c r="F246" s="222" t="s">
        <v>256</v>
      </c>
      <c r="G246" s="220"/>
      <c r="H246" s="223">
        <v>1.5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176</v>
      </c>
      <c r="AU246" s="229" t="s">
        <v>84</v>
      </c>
      <c r="AV246" s="14" t="s">
        <v>84</v>
      </c>
      <c r="AW246" s="14" t="s">
        <v>30</v>
      </c>
      <c r="AX246" s="14" t="s">
        <v>74</v>
      </c>
      <c r="AY246" s="229" t="s">
        <v>165</v>
      </c>
    </row>
    <row r="247" spans="2:51" s="13" customFormat="1" ht="12">
      <c r="B247" s="209"/>
      <c r="C247" s="210"/>
      <c r="D247" s="204" t="s">
        <v>176</v>
      </c>
      <c r="E247" s="211" t="s">
        <v>1</v>
      </c>
      <c r="F247" s="212" t="s">
        <v>263</v>
      </c>
      <c r="G247" s="210"/>
      <c r="H247" s="211" t="s">
        <v>1</v>
      </c>
      <c r="I247" s="213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176</v>
      </c>
      <c r="AU247" s="218" t="s">
        <v>84</v>
      </c>
      <c r="AV247" s="13" t="s">
        <v>82</v>
      </c>
      <c r="AW247" s="13" t="s">
        <v>30</v>
      </c>
      <c r="AX247" s="13" t="s">
        <v>74</v>
      </c>
      <c r="AY247" s="218" t="s">
        <v>165</v>
      </c>
    </row>
    <row r="248" spans="2:51" s="14" customFormat="1" ht="12">
      <c r="B248" s="219"/>
      <c r="C248" s="220"/>
      <c r="D248" s="204" t="s">
        <v>176</v>
      </c>
      <c r="E248" s="221" t="s">
        <v>1</v>
      </c>
      <c r="F248" s="222" t="s">
        <v>264</v>
      </c>
      <c r="G248" s="220"/>
      <c r="H248" s="223">
        <v>8.4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176</v>
      </c>
      <c r="AU248" s="229" t="s">
        <v>84</v>
      </c>
      <c r="AV248" s="14" t="s">
        <v>84</v>
      </c>
      <c r="AW248" s="14" t="s">
        <v>30</v>
      </c>
      <c r="AX248" s="14" t="s">
        <v>74</v>
      </c>
      <c r="AY248" s="229" t="s">
        <v>165</v>
      </c>
    </row>
    <row r="249" spans="2:51" s="14" customFormat="1" ht="12">
      <c r="B249" s="219"/>
      <c r="C249" s="220"/>
      <c r="D249" s="204" t="s">
        <v>176</v>
      </c>
      <c r="E249" s="220"/>
      <c r="F249" s="222" t="s">
        <v>316</v>
      </c>
      <c r="G249" s="220"/>
      <c r="H249" s="223">
        <v>2892.1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4</v>
      </c>
      <c r="AX249" s="14" t="s">
        <v>82</v>
      </c>
      <c r="AY249" s="229" t="s">
        <v>165</v>
      </c>
    </row>
    <row r="250" spans="1:65" s="2" customFormat="1" ht="16.5" customHeight="1">
      <c r="A250" s="34"/>
      <c r="B250" s="35"/>
      <c r="C250" s="191" t="s">
        <v>317</v>
      </c>
      <c r="D250" s="191" t="s">
        <v>167</v>
      </c>
      <c r="E250" s="192" t="s">
        <v>318</v>
      </c>
      <c r="F250" s="193" t="s">
        <v>319</v>
      </c>
      <c r="G250" s="194" t="s">
        <v>242</v>
      </c>
      <c r="H250" s="195">
        <v>1.5</v>
      </c>
      <c r="I250" s="196"/>
      <c r="J250" s="197">
        <f>ROUND(I250*H250,2)</f>
        <v>0</v>
      </c>
      <c r="K250" s="193" t="s">
        <v>171</v>
      </c>
      <c r="L250" s="39"/>
      <c r="M250" s="198" t="s">
        <v>1</v>
      </c>
      <c r="N250" s="199" t="s">
        <v>39</v>
      </c>
      <c r="O250" s="71"/>
      <c r="P250" s="200">
        <f>O250*H250</f>
        <v>0</v>
      </c>
      <c r="Q250" s="200">
        <v>0</v>
      </c>
      <c r="R250" s="200">
        <f>Q250*H250</f>
        <v>0</v>
      </c>
      <c r="S250" s="200">
        <v>0</v>
      </c>
      <c r="T250" s="201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02" t="s">
        <v>172</v>
      </c>
      <c r="AT250" s="202" t="s">
        <v>167</v>
      </c>
      <c r="AU250" s="202" t="s">
        <v>84</v>
      </c>
      <c r="AY250" s="17" t="s">
        <v>165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17" t="s">
        <v>82</v>
      </c>
      <c r="BK250" s="203">
        <f>ROUND(I250*H250,2)</f>
        <v>0</v>
      </c>
      <c r="BL250" s="17" t="s">
        <v>172</v>
      </c>
      <c r="BM250" s="202" t="s">
        <v>320</v>
      </c>
    </row>
    <row r="251" spans="1:47" s="2" customFormat="1" ht="12">
      <c r="A251" s="34"/>
      <c r="B251" s="35"/>
      <c r="C251" s="36"/>
      <c r="D251" s="204" t="s">
        <v>174</v>
      </c>
      <c r="E251" s="36"/>
      <c r="F251" s="205" t="s">
        <v>321</v>
      </c>
      <c r="G251" s="36"/>
      <c r="H251" s="36"/>
      <c r="I251" s="206"/>
      <c r="J251" s="36"/>
      <c r="K251" s="36"/>
      <c r="L251" s="39"/>
      <c r="M251" s="207"/>
      <c r="N251" s="208"/>
      <c r="O251" s="71"/>
      <c r="P251" s="71"/>
      <c r="Q251" s="71"/>
      <c r="R251" s="71"/>
      <c r="S251" s="71"/>
      <c r="T251" s="72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T251" s="17" t="s">
        <v>174</v>
      </c>
      <c r="AU251" s="17" t="s">
        <v>84</v>
      </c>
    </row>
    <row r="252" spans="2:51" s="13" customFormat="1" ht="12">
      <c r="B252" s="209"/>
      <c r="C252" s="210"/>
      <c r="D252" s="204" t="s">
        <v>176</v>
      </c>
      <c r="E252" s="211" t="s">
        <v>1</v>
      </c>
      <c r="F252" s="212" t="s">
        <v>322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176</v>
      </c>
      <c r="AU252" s="218" t="s">
        <v>84</v>
      </c>
      <c r="AV252" s="13" t="s">
        <v>82</v>
      </c>
      <c r="AW252" s="13" t="s">
        <v>30</v>
      </c>
      <c r="AX252" s="13" t="s">
        <v>74</v>
      </c>
      <c r="AY252" s="218" t="s">
        <v>165</v>
      </c>
    </row>
    <row r="253" spans="2:51" s="13" customFormat="1" ht="12">
      <c r="B253" s="209"/>
      <c r="C253" s="210"/>
      <c r="D253" s="204" t="s">
        <v>176</v>
      </c>
      <c r="E253" s="211" t="s">
        <v>1</v>
      </c>
      <c r="F253" s="212" t="s">
        <v>257</v>
      </c>
      <c r="G253" s="210"/>
      <c r="H253" s="211" t="s">
        <v>1</v>
      </c>
      <c r="I253" s="213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176</v>
      </c>
      <c r="AU253" s="218" t="s">
        <v>84</v>
      </c>
      <c r="AV253" s="13" t="s">
        <v>82</v>
      </c>
      <c r="AW253" s="13" t="s">
        <v>30</v>
      </c>
      <c r="AX253" s="13" t="s">
        <v>74</v>
      </c>
      <c r="AY253" s="218" t="s">
        <v>165</v>
      </c>
    </row>
    <row r="254" spans="2:51" s="14" customFormat="1" ht="12">
      <c r="B254" s="219"/>
      <c r="C254" s="220"/>
      <c r="D254" s="204" t="s">
        <v>176</v>
      </c>
      <c r="E254" s="221" t="s">
        <v>1</v>
      </c>
      <c r="F254" s="222" t="s">
        <v>281</v>
      </c>
      <c r="G254" s="220"/>
      <c r="H254" s="223">
        <v>1.5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176</v>
      </c>
      <c r="AU254" s="229" t="s">
        <v>84</v>
      </c>
      <c r="AV254" s="14" t="s">
        <v>84</v>
      </c>
      <c r="AW254" s="14" t="s">
        <v>30</v>
      </c>
      <c r="AX254" s="14" t="s">
        <v>74</v>
      </c>
      <c r="AY254" s="229" t="s">
        <v>165</v>
      </c>
    </row>
    <row r="255" spans="1:65" s="2" customFormat="1" ht="16.5" customHeight="1">
      <c r="A255" s="34"/>
      <c r="B255" s="35"/>
      <c r="C255" s="191" t="s">
        <v>323</v>
      </c>
      <c r="D255" s="191" t="s">
        <v>167</v>
      </c>
      <c r="E255" s="192" t="s">
        <v>324</v>
      </c>
      <c r="F255" s="193" t="s">
        <v>325</v>
      </c>
      <c r="G255" s="194" t="s">
        <v>242</v>
      </c>
      <c r="H255" s="195">
        <v>1.5</v>
      </c>
      <c r="I255" s="196"/>
      <c r="J255" s="197">
        <f>ROUND(I255*H255,2)</f>
        <v>0</v>
      </c>
      <c r="K255" s="193" t="s">
        <v>171</v>
      </c>
      <c r="L255" s="39"/>
      <c r="M255" s="198" t="s">
        <v>1</v>
      </c>
      <c r="N255" s="199" t="s">
        <v>39</v>
      </c>
      <c r="O255" s="7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172</v>
      </c>
      <c r="AT255" s="202" t="s">
        <v>167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172</v>
      </c>
      <c r="BM255" s="202" t="s">
        <v>326</v>
      </c>
    </row>
    <row r="256" spans="1:47" s="2" customFormat="1" ht="19.5">
      <c r="A256" s="34"/>
      <c r="B256" s="35"/>
      <c r="C256" s="36"/>
      <c r="D256" s="204" t="s">
        <v>174</v>
      </c>
      <c r="E256" s="36"/>
      <c r="F256" s="205" t="s">
        <v>327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2:51" s="13" customFormat="1" ht="12">
      <c r="B257" s="209"/>
      <c r="C257" s="210"/>
      <c r="D257" s="204" t="s">
        <v>176</v>
      </c>
      <c r="E257" s="211" t="s">
        <v>1</v>
      </c>
      <c r="F257" s="212" t="s">
        <v>257</v>
      </c>
      <c r="G257" s="210"/>
      <c r="H257" s="211" t="s">
        <v>1</v>
      </c>
      <c r="I257" s="213"/>
      <c r="J257" s="210"/>
      <c r="K257" s="210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176</v>
      </c>
      <c r="AU257" s="218" t="s">
        <v>84</v>
      </c>
      <c r="AV257" s="13" t="s">
        <v>82</v>
      </c>
      <c r="AW257" s="13" t="s">
        <v>30</v>
      </c>
      <c r="AX257" s="13" t="s">
        <v>74</v>
      </c>
      <c r="AY257" s="218" t="s">
        <v>165</v>
      </c>
    </row>
    <row r="258" spans="2:51" s="14" customFormat="1" ht="12">
      <c r="B258" s="219"/>
      <c r="C258" s="220"/>
      <c r="D258" s="204" t="s">
        <v>176</v>
      </c>
      <c r="E258" s="221" t="s">
        <v>1</v>
      </c>
      <c r="F258" s="222" t="s">
        <v>281</v>
      </c>
      <c r="G258" s="220"/>
      <c r="H258" s="223">
        <v>1.5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176</v>
      </c>
      <c r="AU258" s="229" t="s">
        <v>84</v>
      </c>
      <c r="AV258" s="14" t="s">
        <v>84</v>
      </c>
      <c r="AW258" s="14" t="s">
        <v>30</v>
      </c>
      <c r="AX258" s="14" t="s">
        <v>74</v>
      </c>
      <c r="AY258" s="229" t="s">
        <v>165</v>
      </c>
    </row>
    <row r="259" spans="1:65" s="2" customFormat="1" ht="16.5" customHeight="1">
      <c r="A259" s="34"/>
      <c r="B259" s="35"/>
      <c r="C259" s="191" t="s">
        <v>328</v>
      </c>
      <c r="D259" s="191" t="s">
        <v>167</v>
      </c>
      <c r="E259" s="192" t="s">
        <v>329</v>
      </c>
      <c r="F259" s="193" t="s">
        <v>330</v>
      </c>
      <c r="G259" s="194" t="s">
        <v>170</v>
      </c>
      <c r="H259" s="195">
        <v>2341</v>
      </c>
      <c r="I259" s="196"/>
      <c r="J259" s="197">
        <f>ROUND(I259*H259,2)</f>
        <v>0</v>
      </c>
      <c r="K259" s="193" t="s">
        <v>1</v>
      </c>
      <c r="L259" s="39"/>
      <c r="M259" s="198" t="s">
        <v>1</v>
      </c>
      <c r="N259" s="199" t="s">
        <v>39</v>
      </c>
      <c r="O259" s="71"/>
      <c r="P259" s="200">
        <f>O259*H259</f>
        <v>0</v>
      </c>
      <c r="Q259" s="200">
        <v>0</v>
      </c>
      <c r="R259" s="200">
        <f>Q259*H259</f>
        <v>0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172</v>
      </c>
      <c r="AT259" s="202" t="s">
        <v>167</v>
      </c>
      <c r="AU259" s="202" t="s">
        <v>84</v>
      </c>
      <c r="AY259" s="17" t="s">
        <v>165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172</v>
      </c>
      <c r="BM259" s="202" t="s">
        <v>331</v>
      </c>
    </row>
    <row r="260" spans="1:47" s="2" customFormat="1" ht="12">
      <c r="A260" s="34"/>
      <c r="B260" s="35"/>
      <c r="C260" s="36"/>
      <c r="D260" s="204" t="s">
        <v>174</v>
      </c>
      <c r="E260" s="36"/>
      <c r="F260" s="205" t="s">
        <v>332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174</v>
      </c>
      <c r="AU260" s="17" t="s">
        <v>84</v>
      </c>
    </row>
    <row r="261" spans="1:47" s="2" customFormat="1" ht="19.5">
      <c r="A261" s="34"/>
      <c r="B261" s="35"/>
      <c r="C261" s="36"/>
      <c r="D261" s="204" t="s">
        <v>333</v>
      </c>
      <c r="E261" s="36"/>
      <c r="F261" s="240" t="s">
        <v>334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333</v>
      </c>
      <c r="AU261" s="17" t="s">
        <v>84</v>
      </c>
    </row>
    <row r="262" spans="2:51" s="13" customFormat="1" ht="12">
      <c r="B262" s="209"/>
      <c r="C262" s="210"/>
      <c r="D262" s="204" t="s">
        <v>176</v>
      </c>
      <c r="E262" s="211" t="s">
        <v>1</v>
      </c>
      <c r="F262" s="212" t="s">
        <v>335</v>
      </c>
      <c r="G262" s="210"/>
      <c r="H262" s="211" t="s">
        <v>1</v>
      </c>
      <c r="I262" s="213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176</v>
      </c>
      <c r="AU262" s="218" t="s">
        <v>84</v>
      </c>
      <c r="AV262" s="13" t="s">
        <v>82</v>
      </c>
      <c r="AW262" s="13" t="s">
        <v>30</v>
      </c>
      <c r="AX262" s="13" t="s">
        <v>74</v>
      </c>
      <c r="AY262" s="218" t="s">
        <v>165</v>
      </c>
    </row>
    <row r="263" spans="2:51" s="14" customFormat="1" ht="12">
      <c r="B263" s="219"/>
      <c r="C263" s="220"/>
      <c r="D263" s="204" t="s">
        <v>176</v>
      </c>
      <c r="E263" s="221" t="s">
        <v>1</v>
      </c>
      <c r="F263" s="222" t="s">
        <v>336</v>
      </c>
      <c r="G263" s="220"/>
      <c r="H263" s="223">
        <v>116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3" customFormat="1" ht="22.5">
      <c r="B264" s="209"/>
      <c r="C264" s="210"/>
      <c r="D264" s="204" t="s">
        <v>176</v>
      </c>
      <c r="E264" s="211" t="s">
        <v>1</v>
      </c>
      <c r="F264" s="212" t="s">
        <v>337</v>
      </c>
      <c r="G264" s="210"/>
      <c r="H264" s="211" t="s">
        <v>1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176</v>
      </c>
      <c r="AU264" s="218" t="s">
        <v>84</v>
      </c>
      <c r="AV264" s="13" t="s">
        <v>82</v>
      </c>
      <c r="AW264" s="13" t="s">
        <v>30</v>
      </c>
      <c r="AX264" s="13" t="s">
        <v>74</v>
      </c>
      <c r="AY264" s="218" t="s">
        <v>165</v>
      </c>
    </row>
    <row r="265" spans="2:51" s="13" customFormat="1" ht="12">
      <c r="B265" s="209"/>
      <c r="C265" s="210"/>
      <c r="D265" s="204" t="s">
        <v>176</v>
      </c>
      <c r="E265" s="211" t="s">
        <v>1</v>
      </c>
      <c r="F265" s="212" t="s">
        <v>338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176</v>
      </c>
      <c r="AU265" s="218" t="s">
        <v>84</v>
      </c>
      <c r="AV265" s="13" t="s">
        <v>82</v>
      </c>
      <c r="AW265" s="13" t="s">
        <v>30</v>
      </c>
      <c r="AX265" s="13" t="s">
        <v>74</v>
      </c>
      <c r="AY265" s="218" t="s">
        <v>165</v>
      </c>
    </row>
    <row r="266" spans="2:51" s="14" customFormat="1" ht="12">
      <c r="B266" s="219"/>
      <c r="C266" s="220"/>
      <c r="D266" s="204" t="s">
        <v>176</v>
      </c>
      <c r="E266" s="221" t="s">
        <v>1</v>
      </c>
      <c r="F266" s="222" t="s">
        <v>339</v>
      </c>
      <c r="G266" s="220"/>
      <c r="H266" s="223">
        <v>1870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84</v>
      </c>
      <c r="AV266" s="14" t="s">
        <v>84</v>
      </c>
      <c r="AW266" s="14" t="s">
        <v>30</v>
      </c>
      <c r="AX266" s="14" t="s">
        <v>74</v>
      </c>
      <c r="AY266" s="229" t="s">
        <v>165</v>
      </c>
    </row>
    <row r="267" spans="2:51" s="13" customFormat="1" ht="22.5">
      <c r="B267" s="209"/>
      <c r="C267" s="210"/>
      <c r="D267" s="204" t="s">
        <v>176</v>
      </c>
      <c r="E267" s="211" t="s">
        <v>1</v>
      </c>
      <c r="F267" s="212" t="s">
        <v>340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2">
      <c r="B268" s="219"/>
      <c r="C268" s="220"/>
      <c r="D268" s="204" t="s">
        <v>176</v>
      </c>
      <c r="E268" s="221" t="s">
        <v>1</v>
      </c>
      <c r="F268" s="222" t="s">
        <v>341</v>
      </c>
      <c r="G268" s="220"/>
      <c r="H268" s="223">
        <v>355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1:65" s="2" customFormat="1" ht="16.5" customHeight="1">
      <c r="A269" s="34"/>
      <c r="B269" s="35"/>
      <c r="C269" s="191" t="s">
        <v>342</v>
      </c>
      <c r="D269" s="191" t="s">
        <v>167</v>
      </c>
      <c r="E269" s="192" t="s">
        <v>329</v>
      </c>
      <c r="F269" s="193" t="s">
        <v>330</v>
      </c>
      <c r="G269" s="194" t="s">
        <v>170</v>
      </c>
      <c r="H269" s="195">
        <v>1658</v>
      </c>
      <c r="I269" s="196"/>
      <c r="J269" s="197">
        <f>ROUND(I269*H269,2)</f>
        <v>0</v>
      </c>
      <c r="K269" s="193" t="s">
        <v>1</v>
      </c>
      <c r="L269" s="39"/>
      <c r="M269" s="198" t="s">
        <v>1</v>
      </c>
      <c r="N269" s="199" t="s">
        <v>39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172</v>
      </c>
      <c r="AT269" s="202" t="s">
        <v>167</v>
      </c>
      <c r="AU269" s="202" t="s">
        <v>84</v>
      </c>
      <c r="AY269" s="17" t="s">
        <v>165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82</v>
      </c>
      <c r="BK269" s="203">
        <f>ROUND(I269*H269,2)</f>
        <v>0</v>
      </c>
      <c r="BL269" s="17" t="s">
        <v>172</v>
      </c>
      <c r="BM269" s="202" t="s">
        <v>343</v>
      </c>
    </row>
    <row r="270" spans="1:47" s="2" customFormat="1" ht="12">
      <c r="A270" s="34"/>
      <c r="B270" s="35"/>
      <c r="C270" s="36"/>
      <c r="D270" s="204" t="s">
        <v>174</v>
      </c>
      <c r="E270" s="36"/>
      <c r="F270" s="205" t="s">
        <v>332</v>
      </c>
      <c r="G270" s="36"/>
      <c r="H270" s="36"/>
      <c r="I270" s="206"/>
      <c r="J270" s="36"/>
      <c r="K270" s="36"/>
      <c r="L270" s="39"/>
      <c r="M270" s="207"/>
      <c r="N270" s="208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174</v>
      </c>
      <c r="AU270" s="17" t="s">
        <v>84</v>
      </c>
    </row>
    <row r="271" spans="1:47" s="2" customFormat="1" ht="19.5">
      <c r="A271" s="34"/>
      <c r="B271" s="35"/>
      <c r="C271" s="36"/>
      <c r="D271" s="204" t="s">
        <v>333</v>
      </c>
      <c r="E271" s="36"/>
      <c r="F271" s="240" t="s">
        <v>344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333</v>
      </c>
      <c r="AU271" s="17" t="s">
        <v>84</v>
      </c>
    </row>
    <row r="272" spans="2:51" s="13" customFormat="1" ht="22.5">
      <c r="B272" s="209"/>
      <c r="C272" s="210"/>
      <c r="D272" s="204" t="s">
        <v>176</v>
      </c>
      <c r="E272" s="211" t="s">
        <v>1</v>
      </c>
      <c r="F272" s="212" t="s">
        <v>345</v>
      </c>
      <c r="G272" s="210"/>
      <c r="H272" s="211" t="s">
        <v>1</v>
      </c>
      <c r="I272" s="213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176</v>
      </c>
      <c r="AU272" s="218" t="s">
        <v>84</v>
      </c>
      <c r="AV272" s="13" t="s">
        <v>82</v>
      </c>
      <c r="AW272" s="13" t="s">
        <v>30</v>
      </c>
      <c r="AX272" s="13" t="s">
        <v>74</v>
      </c>
      <c r="AY272" s="218" t="s">
        <v>165</v>
      </c>
    </row>
    <row r="273" spans="2:51" s="14" customFormat="1" ht="12">
      <c r="B273" s="219"/>
      <c r="C273" s="220"/>
      <c r="D273" s="204" t="s">
        <v>176</v>
      </c>
      <c r="E273" s="221" t="s">
        <v>1</v>
      </c>
      <c r="F273" s="222" t="s">
        <v>346</v>
      </c>
      <c r="G273" s="220"/>
      <c r="H273" s="223">
        <v>745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84</v>
      </c>
      <c r="AV273" s="14" t="s">
        <v>84</v>
      </c>
      <c r="AW273" s="14" t="s">
        <v>30</v>
      </c>
      <c r="AX273" s="14" t="s">
        <v>74</v>
      </c>
      <c r="AY273" s="229" t="s">
        <v>165</v>
      </c>
    </row>
    <row r="274" spans="2:51" s="13" customFormat="1" ht="12">
      <c r="B274" s="209"/>
      <c r="C274" s="210"/>
      <c r="D274" s="204" t="s">
        <v>176</v>
      </c>
      <c r="E274" s="211" t="s">
        <v>1</v>
      </c>
      <c r="F274" s="212" t="s">
        <v>347</v>
      </c>
      <c r="G274" s="210"/>
      <c r="H274" s="211" t="s">
        <v>1</v>
      </c>
      <c r="I274" s="213"/>
      <c r="J274" s="210"/>
      <c r="K274" s="210"/>
      <c r="L274" s="214"/>
      <c r="M274" s="215"/>
      <c r="N274" s="216"/>
      <c r="O274" s="216"/>
      <c r="P274" s="216"/>
      <c r="Q274" s="216"/>
      <c r="R274" s="216"/>
      <c r="S274" s="216"/>
      <c r="T274" s="217"/>
      <c r="AT274" s="218" t="s">
        <v>176</v>
      </c>
      <c r="AU274" s="218" t="s">
        <v>84</v>
      </c>
      <c r="AV274" s="13" t="s">
        <v>82</v>
      </c>
      <c r="AW274" s="13" t="s">
        <v>30</v>
      </c>
      <c r="AX274" s="13" t="s">
        <v>74</v>
      </c>
      <c r="AY274" s="218" t="s">
        <v>165</v>
      </c>
    </row>
    <row r="275" spans="2:51" s="13" customFormat="1" ht="12">
      <c r="B275" s="209"/>
      <c r="C275" s="210"/>
      <c r="D275" s="204" t="s">
        <v>176</v>
      </c>
      <c r="E275" s="211" t="s">
        <v>1</v>
      </c>
      <c r="F275" s="212" t="s">
        <v>338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176</v>
      </c>
      <c r="AU275" s="218" t="s">
        <v>84</v>
      </c>
      <c r="AV275" s="13" t="s">
        <v>82</v>
      </c>
      <c r="AW275" s="13" t="s">
        <v>30</v>
      </c>
      <c r="AX275" s="13" t="s">
        <v>74</v>
      </c>
      <c r="AY275" s="218" t="s">
        <v>165</v>
      </c>
    </row>
    <row r="276" spans="2:51" s="14" customFormat="1" ht="12">
      <c r="B276" s="219"/>
      <c r="C276" s="220"/>
      <c r="D276" s="204" t="s">
        <v>176</v>
      </c>
      <c r="E276" s="221" t="s">
        <v>1</v>
      </c>
      <c r="F276" s="222" t="s">
        <v>348</v>
      </c>
      <c r="G276" s="220"/>
      <c r="H276" s="223">
        <v>620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84</v>
      </c>
      <c r="AV276" s="14" t="s">
        <v>84</v>
      </c>
      <c r="AW276" s="14" t="s">
        <v>30</v>
      </c>
      <c r="AX276" s="14" t="s">
        <v>74</v>
      </c>
      <c r="AY276" s="229" t="s">
        <v>165</v>
      </c>
    </row>
    <row r="277" spans="2:51" s="13" customFormat="1" ht="12">
      <c r="B277" s="209"/>
      <c r="C277" s="210"/>
      <c r="D277" s="204" t="s">
        <v>176</v>
      </c>
      <c r="E277" s="211" t="s">
        <v>1</v>
      </c>
      <c r="F277" s="212" t="s">
        <v>349</v>
      </c>
      <c r="G277" s="210"/>
      <c r="H277" s="211" t="s">
        <v>1</v>
      </c>
      <c r="I277" s="213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176</v>
      </c>
      <c r="AU277" s="218" t="s">
        <v>84</v>
      </c>
      <c r="AV277" s="13" t="s">
        <v>82</v>
      </c>
      <c r="AW277" s="13" t="s">
        <v>30</v>
      </c>
      <c r="AX277" s="13" t="s">
        <v>74</v>
      </c>
      <c r="AY277" s="218" t="s">
        <v>165</v>
      </c>
    </row>
    <row r="278" spans="2:51" s="13" customFormat="1" ht="12">
      <c r="B278" s="209"/>
      <c r="C278" s="210"/>
      <c r="D278" s="204" t="s">
        <v>176</v>
      </c>
      <c r="E278" s="211" t="s">
        <v>1</v>
      </c>
      <c r="F278" s="212" t="s">
        <v>350</v>
      </c>
      <c r="G278" s="210"/>
      <c r="H278" s="211" t="s">
        <v>1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176</v>
      </c>
      <c r="AU278" s="218" t="s">
        <v>84</v>
      </c>
      <c r="AV278" s="13" t="s">
        <v>82</v>
      </c>
      <c r="AW278" s="13" t="s">
        <v>30</v>
      </c>
      <c r="AX278" s="13" t="s">
        <v>74</v>
      </c>
      <c r="AY278" s="218" t="s">
        <v>165</v>
      </c>
    </row>
    <row r="279" spans="2:51" s="14" customFormat="1" ht="12">
      <c r="B279" s="219"/>
      <c r="C279" s="220"/>
      <c r="D279" s="204" t="s">
        <v>176</v>
      </c>
      <c r="E279" s="221" t="s">
        <v>1</v>
      </c>
      <c r="F279" s="222" t="s">
        <v>351</v>
      </c>
      <c r="G279" s="220"/>
      <c r="H279" s="223">
        <v>94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176</v>
      </c>
      <c r="AU279" s="229" t="s">
        <v>84</v>
      </c>
      <c r="AV279" s="14" t="s">
        <v>84</v>
      </c>
      <c r="AW279" s="14" t="s">
        <v>30</v>
      </c>
      <c r="AX279" s="14" t="s">
        <v>74</v>
      </c>
      <c r="AY279" s="229" t="s">
        <v>165</v>
      </c>
    </row>
    <row r="280" spans="2:51" s="13" customFormat="1" ht="22.5">
      <c r="B280" s="209"/>
      <c r="C280" s="210"/>
      <c r="D280" s="204" t="s">
        <v>176</v>
      </c>
      <c r="E280" s="211" t="s">
        <v>1</v>
      </c>
      <c r="F280" s="212" t="s">
        <v>352</v>
      </c>
      <c r="G280" s="210"/>
      <c r="H280" s="211" t="s">
        <v>1</v>
      </c>
      <c r="I280" s="213"/>
      <c r="J280" s="210"/>
      <c r="K280" s="210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176</v>
      </c>
      <c r="AU280" s="218" t="s">
        <v>84</v>
      </c>
      <c r="AV280" s="13" t="s">
        <v>82</v>
      </c>
      <c r="AW280" s="13" t="s">
        <v>30</v>
      </c>
      <c r="AX280" s="13" t="s">
        <v>74</v>
      </c>
      <c r="AY280" s="218" t="s">
        <v>165</v>
      </c>
    </row>
    <row r="281" spans="2:51" s="13" customFormat="1" ht="12">
      <c r="B281" s="209"/>
      <c r="C281" s="210"/>
      <c r="D281" s="204" t="s">
        <v>176</v>
      </c>
      <c r="E281" s="211" t="s">
        <v>1</v>
      </c>
      <c r="F281" s="212" t="s">
        <v>353</v>
      </c>
      <c r="G281" s="210"/>
      <c r="H281" s="211" t="s">
        <v>1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176</v>
      </c>
      <c r="AU281" s="218" t="s">
        <v>84</v>
      </c>
      <c r="AV281" s="13" t="s">
        <v>82</v>
      </c>
      <c r="AW281" s="13" t="s">
        <v>30</v>
      </c>
      <c r="AX281" s="13" t="s">
        <v>74</v>
      </c>
      <c r="AY281" s="218" t="s">
        <v>165</v>
      </c>
    </row>
    <row r="282" spans="2:51" s="14" customFormat="1" ht="12">
      <c r="B282" s="219"/>
      <c r="C282" s="220"/>
      <c r="D282" s="204" t="s">
        <v>176</v>
      </c>
      <c r="E282" s="221" t="s">
        <v>1</v>
      </c>
      <c r="F282" s="222" t="s">
        <v>354</v>
      </c>
      <c r="G282" s="220"/>
      <c r="H282" s="223">
        <v>43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3" customFormat="1" ht="12">
      <c r="B283" s="209"/>
      <c r="C283" s="210"/>
      <c r="D283" s="204" t="s">
        <v>176</v>
      </c>
      <c r="E283" s="211" t="s">
        <v>1</v>
      </c>
      <c r="F283" s="212" t="s">
        <v>355</v>
      </c>
      <c r="G283" s="210"/>
      <c r="H283" s="211" t="s">
        <v>1</v>
      </c>
      <c r="I283" s="213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176</v>
      </c>
      <c r="AU283" s="218" t="s">
        <v>84</v>
      </c>
      <c r="AV283" s="13" t="s">
        <v>82</v>
      </c>
      <c r="AW283" s="13" t="s">
        <v>30</v>
      </c>
      <c r="AX283" s="13" t="s">
        <v>74</v>
      </c>
      <c r="AY283" s="218" t="s">
        <v>165</v>
      </c>
    </row>
    <row r="284" spans="2:51" s="14" customFormat="1" ht="12">
      <c r="B284" s="219"/>
      <c r="C284" s="220"/>
      <c r="D284" s="204" t="s">
        <v>176</v>
      </c>
      <c r="E284" s="221" t="s">
        <v>1</v>
      </c>
      <c r="F284" s="222" t="s">
        <v>356</v>
      </c>
      <c r="G284" s="220"/>
      <c r="H284" s="223">
        <v>32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2:51" s="13" customFormat="1" ht="12">
      <c r="B285" s="209"/>
      <c r="C285" s="210"/>
      <c r="D285" s="204" t="s">
        <v>176</v>
      </c>
      <c r="E285" s="211" t="s">
        <v>1</v>
      </c>
      <c r="F285" s="212" t="s">
        <v>357</v>
      </c>
      <c r="G285" s="210"/>
      <c r="H285" s="211" t="s">
        <v>1</v>
      </c>
      <c r="I285" s="213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176</v>
      </c>
      <c r="AU285" s="218" t="s">
        <v>84</v>
      </c>
      <c r="AV285" s="13" t="s">
        <v>82</v>
      </c>
      <c r="AW285" s="13" t="s">
        <v>30</v>
      </c>
      <c r="AX285" s="13" t="s">
        <v>74</v>
      </c>
      <c r="AY285" s="218" t="s">
        <v>165</v>
      </c>
    </row>
    <row r="286" spans="2:51" s="14" customFormat="1" ht="12">
      <c r="B286" s="219"/>
      <c r="C286" s="220"/>
      <c r="D286" s="204" t="s">
        <v>176</v>
      </c>
      <c r="E286" s="221" t="s">
        <v>1</v>
      </c>
      <c r="F286" s="222" t="s">
        <v>358</v>
      </c>
      <c r="G286" s="220"/>
      <c r="H286" s="223">
        <v>53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3" customFormat="1" ht="12">
      <c r="B287" s="209"/>
      <c r="C287" s="210"/>
      <c r="D287" s="204" t="s">
        <v>176</v>
      </c>
      <c r="E287" s="211" t="s">
        <v>1</v>
      </c>
      <c r="F287" s="212" t="s">
        <v>359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4" customFormat="1" ht="12">
      <c r="B288" s="219"/>
      <c r="C288" s="220"/>
      <c r="D288" s="204" t="s">
        <v>176</v>
      </c>
      <c r="E288" s="221" t="s">
        <v>1</v>
      </c>
      <c r="F288" s="222" t="s">
        <v>360</v>
      </c>
      <c r="G288" s="220"/>
      <c r="H288" s="223">
        <v>60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176</v>
      </c>
      <c r="AU288" s="229" t="s">
        <v>84</v>
      </c>
      <c r="AV288" s="14" t="s">
        <v>84</v>
      </c>
      <c r="AW288" s="14" t="s">
        <v>30</v>
      </c>
      <c r="AX288" s="14" t="s">
        <v>74</v>
      </c>
      <c r="AY288" s="229" t="s">
        <v>165</v>
      </c>
    </row>
    <row r="289" spans="2:51" s="13" customFormat="1" ht="12">
      <c r="B289" s="209"/>
      <c r="C289" s="210"/>
      <c r="D289" s="204" t="s">
        <v>176</v>
      </c>
      <c r="E289" s="211" t="s">
        <v>1</v>
      </c>
      <c r="F289" s="212" t="s">
        <v>361</v>
      </c>
      <c r="G289" s="210"/>
      <c r="H289" s="211" t="s">
        <v>1</v>
      </c>
      <c r="I289" s="213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176</v>
      </c>
      <c r="AU289" s="218" t="s">
        <v>84</v>
      </c>
      <c r="AV289" s="13" t="s">
        <v>82</v>
      </c>
      <c r="AW289" s="13" t="s">
        <v>30</v>
      </c>
      <c r="AX289" s="13" t="s">
        <v>74</v>
      </c>
      <c r="AY289" s="218" t="s">
        <v>165</v>
      </c>
    </row>
    <row r="290" spans="2:51" s="14" customFormat="1" ht="12">
      <c r="B290" s="219"/>
      <c r="C290" s="220"/>
      <c r="D290" s="204" t="s">
        <v>176</v>
      </c>
      <c r="E290" s="221" t="s">
        <v>1</v>
      </c>
      <c r="F290" s="222" t="s">
        <v>232</v>
      </c>
      <c r="G290" s="220"/>
      <c r="H290" s="223">
        <v>11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74</v>
      </c>
      <c r="AY290" s="229" t="s">
        <v>165</v>
      </c>
    </row>
    <row r="291" spans="2:63" s="12" customFormat="1" ht="22.9" customHeight="1">
      <c r="B291" s="175"/>
      <c r="C291" s="176"/>
      <c r="D291" s="177" t="s">
        <v>73</v>
      </c>
      <c r="E291" s="189" t="s">
        <v>84</v>
      </c>
      <c r="F291" s="189" t="s">
        <v>362</v>
      </c>
      <c r="G291" s="176"/>
      <c r="H291" s="176"/>
      <c r="I291" s="179"/>
      <c r="J291" s="190">
        <f>BK291</f>
        <v>0</v>
      </c>
      <c r="K291" s="176"/>
      <c r="L291" s="181"/>
      <c r="M291" s="182"/>
      <c r="N291" s="183"/>
      <c r="O291" s="183"/>
      <c r="P291" s="184">
        <f>SUM(P292:P314)</f>
        <v>0</v>
      </c>
      <c r="Q291" s="183"/>
      <c r="R291" s="184">
        <f>SUM(R292:R314)</f>
        <v>2.794679999999999</v>
      </c>
      <c r="S291" s="183"/>
      <c r="T291" s="185">
        <f>SUM(T292:T314)</f>
        <v>0</v>
      </c>
      <c r="AR291" s="186" t="s">
        <v>82</v>
      </c>
      <c r="AT291" s="187" t="s">
        <v>73</v>
      </c>
      <c r="AU291" s="187" t="s">
        <v>82</v>
      </c>
      <c r="AY291" s="186" t="s">
        <v>165</v>
      </c>
      <c r="BK291" s="188">
        <f>SUM(BK292:BK314)</f>
        <v>0</v>
      </c>
    </row>
    <row r="292" spans="1:65" s="2" customFormat="1" ht="16.5" customHeight="1">
      <c r="A292" s="34"/>
      <c r="B292" s="35"/>
      <c r="C292" s="191" t="s">
        <v>363</v>
      </c>
      <c r="D292" s="191" t="s">
        <v>167</v>
      </c>
      <c r="E292" s="192" t="s">
        <v>364</v>
      </c>
      <c r="F292" s="193" t="s">
        <v>365</v>
      </c>
      <c r="G292" s="194" t="s">
        <v>242</v>
      </c>
      <c r="H292" s="195">
        <v>6.72</v>
      </c>
      <c r="I292" s="196"/>
      <c r="J292" s="197">
        <f>ROUND(I292*H292,2)</f>
        <v>0</v>
      </c>
      <c r="K292" s="193" t="s">
        <v>1</v>
      </c>
      <c r="L292" s="39"/>
      <c r="M292" s="198" t="s">
        <v>1</v>
      </c>
      <c r="N292" s="199" t="s">
        <v>39</v>
      </c>
      <c r="O292" s="71"/>
      <c r="P292" s="200">
        <f>O292*H292</f>
        <v>0</v>
      </c>
      <c r="Q292" s="200">
        <v>0</v>
      </c>
      <c r="R292" s="200">
        <f>Q292*H292</f>
        <v>0</v>
      </c>
      <c r="S292" s="200">
        <v>0</v>
      </c>
      <c r="T292" s="201">
        <f>S292*H292</f>
        <v>0</v>
      </c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R292" s="202" t="s">
        <v>172</v>
      </c>
      <c r="AT292" s="202" t="s">
        <v>167</v>
      </c>
      <c r="AU292" s="202" t="s">
        <v>84</v>
      </c>
      <c r="AY292" s="17" t="s">
        <v>165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17" t="s">
        <v>82</v>
      </c>
      <c r="BK292" s="203">
        <f>ROUND(I292*H292,2)</f>
        <v>0</v>
      </c>
      <c r="BL292" s="17" t="s">
        <v>172</v>
      </c>
      <c r="BM292" s="202" t="s">
        <v>366</v>
      </c>
    </row>
    <row r="293" spans="1:47" s="2" customFormat="1" ht="19.5">
      <c r="A293" s="34"/>
      <c r="B293" s="35"/>
      <c r="C293" s="36"/>
      <c r="D293" s="204" t="s">
        <v>174</v>
      </c>
      <c r="E293" s="36"/>
      <c r="F293" s="205" t="s">
        <v>367</v>
      </c>
      <c r="G293" s="36"/>
      <c r="H293" s="36"/>
      <c r="I293" s="206"/>
      <c r="J293" s="36"/>
      <c r="K293" s="36"/>
      <c r="L293" s="39"/>
      <c r="M293" s="207"/>
      <c r="N293" s="208"/>
      <c r="O293" s="71"/>
      <c r="P293" s="71"/>
      <c r="Q293" s="71"/>
      <c r="R293" s="71"/>
      <c r="S293" s="71"/>
      <c r="T293" s="72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T293" s="17" t="s">
        <v>174</v>
      </c>
      <c r="AU293" s="17" t="s">
        <v>84</v>
      </c>
    </row>
    <row r="294" spans="2:51" s="13" customFormat="1" ht="12">
      <c r="B294" s="209"/>
      <c r="C294" s="210"/>
      <c r="D294" s="204" t="s">
        <v>176</v>
      </c>
      <c r="E294" s="211" t="s">
        <v>1</v>
      </c>
      <c r="F294" s="212" t="s">
        <v>263</v>
      </c>
      <c r="G294" s="210"/>
      <c r="H294" s="211" t="s">
        <v>1</v>
      </c>
      <c r="I294" s="213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176</v>
      </c>
      <c r="AU294" s="218" t="s">
        <v>84</v>
      </c>
      <c r="AV294" s="13" t="s">
        <v>82</v>
      </c>
      <c r="AW294" s="13" t="s">
        <v>30</v>
      </c>
      <c r="AX294" s="13" t="s">
        <v>74</v>
      </c>
      <c r="AY294" s="218" t="s">
        <v>165</v>
      </c>
    </row>
    <row r="295" spans="2:51" s="13" customFormat="1" ht="12">
      <c r="B295" s="209"/>
      <c r="C295" s="210"/>
      <c r="D295" s="204" t="s">
        <v>176</v>
      </c>
      <c r="E295" s="211" t="s">
        <v>1</v>
      </c>
      <c r="F295" s="212" t="s">
        <v>368</v>
      </c>
      <c r="G295" s="210"/>
      <c r="H295" s="211" t="s">
        <v>1</v>
      </c>
      <c r="I295" s="213"/>
      <c r="J295" s="210"/>
      <c r="K295" s="210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176</v>
      </c>
      <c r="AU295" s="218" t="s">
        <v>84</v>
      </c>
      <c r="AV295" s="13" t="s">
        <v>82</v>
      </c>
      <c r="AW295" s="13" t="s">
        <v>30</v>
      </c>
      <c r="AX295" s="13" t="s">
        <v>74</v>
      </c>
      <c r="AY295" s="218" t="s">
        <v>165</v>
      </c>
    </row>
    <row r="296" spans="2:51" s="14" customFormat="1" ht="12">
      <c r="B296" s="219"/>
      <c r="C296" s="220"/>
      <c r="D296" s="204" t="s">
        <v>176</v>
      </c>
      <c r="E296" s="221" t="s">
        <v>1</v>
      </c>
      <c r="F296" s="222" t="s">
        <v>369</v>
      </c>
      <c r="G296" s="220"/>
      <c r="H296" s="223">
        <v>6.72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84</v>
      </c>
      <c r="AV296" s="14" t="s">
        <v>84</v>
      </c>
      <c r="AW296" s="14" t="s">
        <v>30</v>
      </c>
      <c r="AX296" s="14" t="s">
        <v>74</v>
      </c>
      <c r="AY296" s="229" t="s">
        <v>165</v>
      </c>
    </row>
    <row r="297" spans="1:65" s="2" customFormat="1" ht="16.5" customHeight="1">
      <c r="A297" s="34"/>
      <c r="B297" s="35"/>
      <c r="C297" s="191" t="s">
        <v>370</v>
      </c>
      <c r="D297" s="191" t="s">
        <v>167</v>
      </c>
      <c r="E297" s="192" t="s">
        <v>371</v>
      </c>
      <c r="F297" s="193" t="s">
        <v>372</v>
      </c>
      <c r="G297" s="194" t="s">
        <v>170</v>
      </c>
      <c r="H297" s="195">
        <v>84</v>
      </c>
      <c r="I297" s="196"/>
      <c r="J297" s="197">
        <f>ROUND(I297*H297,2)</f>
        <v>0</v>
      </c>
      <c r="K297" s="193" t="s">
        <v>171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0.00031</v>
      </c>
      <c r="R297" s="200">
        <f>Q297*H297</f>
        <v>0.02604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172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172</v>
      </c>
      <c r="BM297" s="202" t="s">
        <v>373</v>
      </c>
    </row>
    <row r="298" spans="1:47" s="2" customFormat="1" ht="19.5">
      <c r="A298" s="34"/>
      <c r="B298" s="35"/>
      <c r="C298" s="36"/>
      <c r="D298" s="204" t="s">
        <v>174</v>
      </c>
      <c r="E298" s="36"/>
      <c r="F298" s="205" t="s">
        <v>374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3" customFormat="1" ht="12">
      <c r="B299" s="209"/>
      <c r="C299" s="210"/>
      <c r="D299" s="204" t="s">
        <v>176</v>
      </c>
      <c r="E299" s="211" t="s">
        <v>1</v>
      </c>
      <c r="F299" s="212" t="s">
        <v>263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176</v>
      </c>
      <c r="AU299" s="218" t="s">
        <v>84</v>
      </c>
      <c r="AV299" s="13" t="s">
        <v>82</v>
      </c>
      <c r="AW299" s="13" t="s">
        <v>30</v>
      </c>
      <c r="AX299" s="13" t="s">
        <v>74</v>
      </c>
      <c r="AY299" s="218" t="s">
        <v>165</v>
      </c>
    </row>
    <row r="300" spans="2:51" s="13" customFormat="1" ht="22.5">
      <c r="B300" s="209"/>
      <c r="C300" s="210"/>
      <c r="D300" s="204" t="s">
        <v>176</v>
      </c>
      <c r="E300" s="211" t="s">
        <v>1</v>
      </c>
      <c r="F300" s="212" t="s">
        <v>375</v>
      </c>
      <c r="G300" s="210"/>
      <c r="H300" s="211" t="s">
        <v>1</v>
      </c>
      <c r="I300" s="213"/>
      <c r="J300" s="210"/>
      <c r="K300" s="210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176</v>
      </c>
      <c r="AU300" s="218" t="s">
        <v>84</v>
      </c>
      <c r="AV300" s="13" t="s">
        <v>82</v>
      </c>
      <c r="AW300" s="13" t="s">
        <v>30</v>
      </c>
      <c r="AX300" s="13" t="s">
        <v>74</v>
      </c>
      <c r="AY300" s="218" t="s">
        <v>165</v>
      </c>
    </row>
    <row r="301" spans="2:51" s="14" customFormat="1" ht="12">
      <c r="B301" s="219"/>
      <c r="C301" s="220"/>
      <c r="D301" s="204" t="s">
        <v>176</v>
      </c>
      <c r="E301" s="221" t="s">
        <v>1</v>
      </c>
      <c r="F301" s="222" t="s">
        <v>376</v>
      </c>
      <c r="G301" s="220"/>
      <c r="H301" s="223">
        <v>84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84</v>
      </c>
      <c r="AV301" s="14" t="s">
        <v>84</v>
      </c>
      <c r="AW301" s="14" t="s">
        <v>30</v>
      </c>
      <c r="AX301" s="14" t="s">
        <v>74</v>
      </c>
      <c r="AY301" s="229" t="s">
        <v>165</v>
      </c>
    </row>
    <row r="302" spans="1:65" s="2" customFormat="1" ht="16.5" customHeight="1">
      <c r="A302" s="34"/>
      <c r="B302" s="35"/>
      <c r="C302" s="230" t="s">
        <v>377</v>
      </c>
      <c r="D302" s="230" t="s">
        <v>290</v>
      </c>
      <c r="E302" s="231" t="s">
        <v>378</v>
      </c>
      <c r="F302" s="232" t="s">
        <v>379</v>
      </c>
      <c r="G302" s="233" t="s">
        <v>170</v>
      </c>
      <c r="H302" s="234">
        <v>96.6</v>
      </c>
      <c r="I302" s="235"/>
      <c r="J302" s="236">
        <f>ROUND(I302*H302,2)</f>
        <v>0</v>
      </c>
      <c r="K302" s="232" t="s">
        <v>171</v>
      </c>
      <c r="L302" s="237"/>
      <c r="M302" s="238" t="s">
        <v>1</v>
      </c>
      <c r="N302" s="239" t="s">
        <v>39</v>
      </c>
      <c r="O302" s="71"/>
      <c r="P302" s="200">
        <f>O302*H302</f>
        <v>0</v>
      </c>
      <c r="Q302" s="200">
        <v>0.0001</v>
      </c>
      <c r="R302" s="200">
        <f>Q302*H302</f>
        <v>0.00966</v>
      </c>
      <c r="S302" s="200">
        <v>0</v>
      </c>
      <c r="T302" s="201">
        <f>S302*H302</f>
        <v>0</v>
      </c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R302" s="202" t="s">
        <v>213</v>
      </c>
      <c r="AT302" s="202" t="s">
        <v>290</v>
      </c>
      <c r="AU302" s="202" t="s">
        <v>84</v>
      </c>
      <c r="AY302" s="17" t="s">
        <v>165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17" t="s">
        <v>82</v>
      </c>
      <c r="BK302" s="203">
        <f>ROUND(I302*H302,2)</f>
        <v>0</v>
      </c>
      <c r="BL302" s="17" t="s">
        <v>172</v>
      </c>
      <c r="BM302" s="202" t="s">
        <v>380</v>
      </c>
    </row>
    <row r="303" spans="1:47" s="2" customFormat="1" ht="12">
      <c r="A303" s="34"/>
      <c r="B303" s="35"/>
      <c r="C303" s="36"/>
      <c r="D303" s="204" t="s">
        <v>174</v>
      </c>
      <c r="E303" s="36"/>
      <c r="F303" s="205" t="s">
        <v>379</v>
      </c>
      <c r="G303" s="36"/>
      <c r="H303" s="36"/>
      <c r="I303" s="206"/>
      <c r="J303" s="36"/>
      <c r="K303" s="36"/>
      <c r="L303" s="39"/>
      <c r="M303" s="207"/>
      <c r="N303" s="208"/>
      <c r="O303" s="71"/>
      <c r="P303" s="71"/>
      <c r="Q303" s="71"/>
      <c r="R303" s="71"/>
      <c r="S303" s="71"/>
      <c r="T303" s="72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T303" s="17" t="s">
        <v>174</v>
      </c>
      <c r="AU303" s="17" t="s">
        <v>84</v>
      </c>
    </row>
    <row r="304" spans="2:51" s="14" customFormat="1" ht="12">
      <c r="B304" s="219"/>
      <c r="C304" s="220"/>
      <c r="D304" s="204" t="s">
        <v>176</v>
      </c>
      <c r="E304" s="220"/>
      <c r="F304" s="222" t="s">
        <v>381</v>
      </c>
      <c r="G304" s="220"/>
      <c r="H304" s="223">
        <v>96.6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176</v>
      </c>
      <c r="AU304" s="229" t="s">
        <v>84</v>
      </c>
      <c r="AV304" s="14" t="s">
        <v>84</v>
      </c>
      <c r="AW304" s="14" t="s">
        <v>4</v>
      </c>
      <c r="AX304" s="14" t="s">
        <v>82</v>
      </c>
      <c r="AY304" s="229" t="s">
        <v>165</v>
      </c>
    </row>
    <row r="305" spans="1:65" s="2" customFormat="1" ht="16.5" customHeight="1">
      <c r="A305" s="34"/>
      <c r="B305" s="35"/>
      <c r="C305" s="191" t="s">
        <v>382</v>
      </c>
      <c r="D305" s="191" t="s">
        <v>167</v>
      </c>
      <c r="E305" s="192" t="s">
        <v>383</v>
      </c>
      <c r="F305" s="193" t="s">
        <v>384</v>
      </c>
      <c r="G305" s="194" t="s">
        <v>242</v>
      </c>
      <c r="H305" s="195">
        <v>1.68</v>
      </c>
      <c r="I305" s="196"/>
      <c r="J305" s="197">
        <f>ROUND(I305*H305,2)</f>
        <v>0</v>
      </c>
      <c r="K305" s="193" t="s">
        <v>171</v>
      </c>
      <c r="L305" s="39"/>
      <c r="M305" s="198" t="s">
        <v>1</v>
      </c>
      <c r="N305" s="199" t="s">
        <v>39</v>
      </c>
      <c r="O305" s="71"/>
      <c r="P305" s="200">
        <f>O305*H305</f>
        <v>0</v>
      </c>
      <c r="Q305" s="200">
        <v>1.63</v>
      </c>
      <c r="R305" s="200">
        <f>Q305*H305</f>
        <v>2.7383999999999995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172</v>
      </c>
      <c r="AT305" s="202" t="s">
        <v>167</v>
      </c>
      <c r="AU305" s="202" t="s">
        <v>84</v>
      </c>
      <c r="AY305" s="17" t="s">
        <v>165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172</v>
      </c>
      <c r="BM305" s="202" t="s">
        <v>385</v>
      </c>
    </row>
    <row r="306" spans="1:47" s="2" customFormat="1" ht="12">
      <c r="A306" s="34"/>
      <c r="B306" s="35"/>
      <c r="C306" s="36"/>
      <c r="D306" s="204" t="s">
        <v>174</v>
      </c>
      <c r="E306" s="36"/>
      <c r="F306" s="205" t="s">
        <v>384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174</v>
      </c>
      <c r="AU306" s="17" t="s">
        <v>84</v>
      </c>
    </row>
    <row r="307" spans="2:51" s="13" customFormat="1" ht="12">
      <c r="B307" s="209"/>
      <c r="C307" s="210"/>
      <c r="D307" s="204" t="s">
        <v>176</v>
      </c>
      <c r="E307" s="211" t="s">
        <v>1</v>
      </c>
      <c r="F307" s="212" t="s">
        <v>263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176</v>
      </c>
      <c r="AU307" s="218" t="s">
        <v>84</v>
      </c>
      <c r="AV307" s="13" t="s">
        <v>82</v>
      </c>
      <c r="AW307" s="13" t="s">
        <v>30</v>
      </c>
      <c r="AX307" s="13" t="s">
        <v>74</v>
      </c>
      <c r="AY307" s="218" t="s">
        <v>165</v>
      </c>
    </row>
    <row r="308" spans="2:51" s="13" customFormat="1" ht="12">
      <c r="B308" s="209"/>
      <c r="C308" s="210"/>
      <c r="D308" s="204" t="s">
        <v>176</v>
      </c>
      <c r="E308" s="211" t="s">
        <v>1</v>
      </c>
      <c r="F308" s="212" t="s">
        <v>386</v>
      </c>
      <c r="G308" s="210"/>
      <c r="H308" s="211" t="s">
        <v>1</v>
      </c>
      <c r="I308" s="213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176</v>
      </c>
      <c r="AU308" s="218" t="s">
        <v>84</v>
      </c>
      <c r="AV308" s="13" t="s">
        <v>82</v>
      </c>
      <c r="AW308" s="13" t="s">
        <v>30</v>
      </c>
      <c r="AX308" s="13" t="s">
        <v>74</v>
      </c>
      <c r="AY308" s="218" t="s">
        <v>165</v>
      </c>
    </row>
    <row r="309" spans="2:51" s="14" customFormat="1" ht="12">
      <c r="B309" s="219"/>
      <c r="C309" s="220"/>
      <c r="D309" s="204" t="s">
        <v>176</v>
      </c>
      <c r="E309" s="221" t="s">
        <v>1</v>
      </c>
      <c r="F309" s="222" t="s">
        <v>387</v>
      </c>
      <c r="G309" s="220"/>
      <c r="H309" s="223">
        <v>1.68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84</v>
      </c>
      <c r="AV309" s="14" t="s">
        <v>84</v>
      </c>
      <c r="AW309" s="14" t="s">
        <v>30</v>
      </c>
      <c r="AX309" s="14" t="s">
        <v>74</v>
      </c>
      <c r="AY309" s="229" t="s">
        <v>165</v>
      </c>
    </row>
    <row r="310" spans="1:65" s="2" customFormat="1" ht="16.5" customHeight="1">
      <c r="A310" s="34"/>
      <c r="B310" s="35"/>
      <c r="C310" s="191" t="s">
        <v>356</v>
      </c>
      <c r="D310" s="191" t="s">
        <v>167</v>
      </c>
      <c r="E310" s="192" t="s">
        <v>388</v>
      </c>
      <c r="F310" s="193" t="s">
        <v>389</v>
      </c>
      <c r="G310" s="194" t="s">
        <v>221</v>
      </c>
      <c r="H310" s="195">
        <v>42</v>
      </c>
      <c r="I310" s="196"/>
      <c r="J310" s="197">
        <f>ROUND(I310*H310,2)</f>
        <v>0</v>
      </c>
      <c r="K310" s="193" t="s">
        <v>171</v>
      </c>
      <c r="L310" s="39"/>
      <c r="M310" s="198" t="s">
        <v>1</v>
      </c>
      <c r="N310" s="199" t="s">
        <v>39</v>
      </c>
      <c r="O310" s="71"/>
      <c r="P310" s="200">
        <f>O310*H310</f>
        <v>0</v>
      </c>
      <c r="Q310" s="200">
        <v>0.00049</v>
      </c>
      <c r="R310" s="200">
        <f>Q310*H310</f>
        <v>0.02058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172</v>
      </c>
      <c r="AT310" s="202" t="s">
        <v>167</v>
      </c>
      <c r="AU310" s="202" t="s">
        <v>84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172</v>
      </c>
      <c r="BM310" s="202" t="s">
        <v>390</v>
      </c>
    </row>
    <row r="311" spans="1:47" s="2" customFormat="1" ht="12">
      <c r="A311" s="34"/>
      <c r="B311" s="35"/>
      <c r="C311" s="36"/>
      <c r="D311" s="204" t="s">
        <v>174</v>
      </c>
      <c r="E311" s="36"/>
      <c r="F311" s="205" t="s">
        <v>391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84</v>
      </c>
    </row>
    <row r="312" spans="2:51" s="13" customFormat="1" ht="12">
      <c r="B312" s="209"/>
      <c r="C312" s="210"/>
      <c r="D312" s="204" t="s">
        <v>176</v>
      </c>
      <c r="E312" s="211" t="s">
        <v>1</v>
      </c>
      <c r="F312" s="212" t="s">
        <v>263</v>
      </c>
      <c r="G312" s="210"/>
      <c r="H312" s="211" t="s">
        <v>1</v>
      </c>
      <c r="I312" s="213"/>
      <c r="J312" s="210"/>
      <c r="K312" s="210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176</v>
      </c>
      <c r="AU312" s="218" t="s">
        <v>84</v>
      </c>
      <c r="AV312" s="13" t="s">
        <v>82</v>
      </c>
      <c r="AW312" s="13" t="s">
        <v>30</v>
      </c>
      <c r="AX312" s="13" t="s">
        <v>74</v>
      </c>
      <c r="AY312" s="218" t="s">
        <v>165</v>
      </c>
    </row>
    <row r="313" spans="2:51" s="13" customFormat="1" ht="12">
      <c r="B313" s="209"/>
      <c r="C313" s="210"/>
      <c r="D313" s="204" t="s">
        <v>176</v>
      </c>
      <c r="E313" s="211" t="s">
        <v>1</v>
      </c>
      <c r="F313" s="212" t="s">
        <v>392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176</v>
      </c>
      <c r="AU313" s="218" t="s">
        <v>84</v>
      </c>
      <c r="AV313" s="13" t="s">
        <v>82</v>
      </c>
      <c r="AW313" s="13" t="s">
        <v>30</v>
      </c>
      <c r="AX313" s="13" t="s">
        <v>74</v>
      </c>
      <c r="AY313" s="218" t="s">
        <v>165</v>
      </c>
    </row>
    <row r="314" spans="2:51" s="14" customFormat="1" ht="12">
      <c r="B314" s="219"/>
      <c r="C314" s="220"/>
      <c r="D314" s="204" t="s">
        <v>176</v>
      </c>
      <c r="E314" s="221" t="s">
        <v>1</v>
      </c>
      <c r="F314" s="222" t="s">
        <v>393</v>
      </c>
      <c r="G314" s="220"/>
      <c r="H314" s="223">
        <v>42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176</v>
      </c>
      <c r="AU314" s="229" t="s">
        <v>84</v>
      </c>
      <c r="AV314" s="14" t="s">
        <v>84</v>
      </c>
      <c r="AW314" s="14" t="s">
        <v>30</v>
      </c>
      <c r="AX314" s="14" t="s">
        <v>74</v>
      </c>
      <c r="AY314" s="229" t="s">
        <v>165</v>
      </c>
    </row>
    <row r="315" spans="2:63" s="12" customFormat="1" ht="22.9" customHeight="1">
      <c r="B315" s="175"/>
      <c r="C315" s="176"/>
      <c r="D315" s="177" t="s">
        <v>73</v>
      </c>
      <c r="E315" s="189" t="s">
        <v>194</v>
      </c>
      <c r="F315" s="189" t="s">
        <v>394</v>
      </c>
      <c r="G315" s="176"/>
      <c r="H315" s="176"/>
      <c r="I315" s="179"/>
      <c r="J315" s="190">
        <f>BK315</f>
        <v>0</v>
      </c>
      <c r="K315" s="176"/>
      <c r="L315" s="181"/>
      <c r="M315" s="182"/>
      <c r="N315" s="183"/>
      <c r="O315" s="183"/>
      <c r="P315" s="184">
        <f>SUM(P316:P514)</f>
        <v>0</v>
      </c>
      <c r="Q315" s="183"/>
      <c r="R315" s="184">
        <f>SUM(R316:R514)</f>
        <v>1564.7323200000003</v>
      </c>
      <c r="S315" s="183"/>
      <c r="T315" s="185">
        <f>SUM(T316:T514)</f>
        <v>0</v>
      </c>
      <c r="AR315" s="186" t="s">
        <v>82</v>
      </c>
      <c r="AT315" s="187" t="s">
        <v>73</v>
      </c>
      <c r="AU315" s="187" t="s">
        <v>82</v>
      </c>
      <c r="AY315" s="186" t="s">
        <v>165</v>
      </c>
      <c r="BK315" s="188">
        <f>SUM(BK316:BK514)</f>
        <v>0</v>
      </c>
    </row>
    <row r="316" spans="1:65" s="2" customFormat="1" ht="16.5" customHeight="1">
      <c r="A316" s="34"/>
      <c r="B316" s="35"/>
      <c r="C316" s="191" t="s">
        <v>395</v>
      </c>
      <c r="D316" s="191" t="s">
        <v>167</v>
      </c>
      <c r="E316" s="192" t="s">
        <v>396</v>
      </c>
      <c r="F316" s="193" t="s">
        <v>397</v>
      </c>
      <c r="G316" s="194" t="s">
        <v>170</v>
      </c>
      <c r="H316" s="195">
        <v>3496</v>
      </c>
      <c r="I316" s="196"/>
      <c r="J316" s="197">
        <f>ROUND(I316*H316,2)</f>
        <v>0</v>
      </c>
      <c r="K316" s="193" t="s">
        <v>171</v>
      </c>
      <c r="L316" s="39"/>
      <c r="M316" s="198" t="s">
        <v>1</v>
      </c>
      <c r="N316" s="199" t="s">
        <v>39</v>
      </c>
      <c r="O316" s="7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172</v>
      </c>
      <c r="AT316" s="202" t="s">
        <v>167</v>
      </c>
      <c r="AU316" s="202" t="s">
        <v>84</v>
      </c>
      <c r="AY316" s="17" t="s">
        <v>165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82</v>
      </c>
      <c r="BK316" s="203">
        <f>ROUND(I316*H316,2)</f>
        <v>0</v>
      </c>
      <c r="BL316" s="17" t="s">
        <v>172</v>
      </c>
      <c r="BM316" s="202" t="s">
        <v>398</v>
      </c>
    </row>
    <row r="317" spans="1:47" s="2" customFormat="1" ht="12">
      <c r="A317" s="34"/>
      <c r="B317" s="35"/>
      <c r="C317" s="36"/>
      <c r="D317" s="204" t="s">
        <v>174</v>
      </c>
      <c r="E317" s="36"/>
      <c r="F317" s="205" t="s">
        <v>399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174</v>
      </c>
      <c r="AU317" s="17" t="s">
        <v>84</v>
      </c>
    </row>
    <row r="318" spans="2:51" s="13" customFormat="1" ht="12">
      <c r="B318" s="209"/>
      <c r="C318" s="210"/>
      <c r="D318" s="204" t="s">
        <v>176</v>
      </c>
      <c r="E318" s="211" t="s">
        <v>1</v>
      </c>
      <c r="F318" s="212" t="s">
        <v>400</v>
      </c>
      <c r="G318" s="210"/>
      <c r="H318" s="211" t="s">
        <v>1</v>
      </c>
      <c r="I318" s="213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176</v>
      </c>
      <c r="AU318" s="218" t="s">
        <v>84</v>
      </c>
      <c r="AV318" s="13" t="s">
        <v>82</v>
      </c>
      <c r="AW318" s="13" t="s">
        <v>30</v>
      </c>
      <c r="AX318" s="13" t="s">
        <v>74</v>
      </c>
      <c r="AY318" s="218" t="s">
        <v>165</v>
      </c>
    </row>
    <row r="319" spans="2:51" s="13" customFormat="1" ht="22.5">
      <c r="B319" s="209"/>
      <c r="C319" s="210"/>
      <c r="D319" s="204" t="s">
        <v>176</v>
      </c>
      <c r="E319" s="211" t="s">
        <v>1</v>
      </c>
      <c r="F319" s="212" t="s">
        <v>337</v>
      </c>
      <c r="G319" s="210"/>
      <c r="H319" s="211" t="s">
        <v>1</v>
      </c>
      <c r="I319" s="213"/>
      <c r="J319" s="210"/>
      <c r="K319" s="210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176</v>
      </c>
      <c r="AU319" s="218" t="s">
        <v>84</v>
      </c>
      <c r="AV319" s="13" t="s">
        <v>82</v>
      </c>
      <c r="AW319" s="13" t="s">
        <v>30</v>
      </c>
      <c r="AX319" s="13" t="s">
        <v>74</v>
      </c>
      <c r="AY319" s="218" t="s">
        <v>165</v>
      </c>
    </row>
    <row r="320" spans="2:51" s="13" customFormat="1" ht="12">
      <c r="B320" s="209"/>
      <c r="C320" s="210"/>
      <c r="D320" s="204" t="s">
        <v>176</v>
      </c>
      <c r="E320" s="211" t="s">
        <v>1</v>
      </c>
      <c r="F320" s="212" t="s">
        <v>338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176</v>
      </c>
      <c r="AU320" s="218" t="s">
        <v>84</v>
      </c>
      <c r="AV320" s="13" t="s">
        <v>82</v>
      </c>
      <c r="AW320" s="13" t="s">
        <v>30</v>
      </c>
      <c r="AX320" s="13" t="s">
        <v>74</v>
      </c>
      <c r="AY320" s="218" t="s">
        <v>165</v>
      </c>
    </row>
    <row r="321" spans="2:51" s="14" customFormat="1" ht="12">
      <c r="B321" s="219"/>
      <c r="C321" s="220"/>
      <c r="D321" s="204" t="s">
        <v>176</v>
      </c>
      <c r="E321" s="221" t="s">
        <v>1</v>
      </c>
      <c r="F321" s="222" t="s">
        <v>339</v>
      </c>
      <c r="G321" s="220"/>
      <c r="H321" s="223">
        <v>1870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176</v>
      </c>
      <c r="AU321" s="229" t="s">
        <v>84</v>
      </c>
      <c r="AV321" s="14" t="s">
        <v>84</v>
      </c>
      <c r="AW321" s="14" t="s">
        <v>30</v>
      </c>
      <c r="AX321" s="14" t="s">
        <v>74</v>
      </c>
      <c r="AY321" s="229" t="s">
        <v>165</v>
      </c>
    </row>
    <row r="322" spans="2:51" s="13" customFormat="1" ht="22.5">
      <c r="B322" s="209"/>
      <c r="C322" s="210"/>
      <c r="D322" s="204" t="s">
        <v>176</v>
      </c>
      <c r="E322" s="211" t="s">
        <v>1</v>
      </c>
      <c r="F322" s="212" t="s">
        <v>345</v>
      </c>
      <c r="G322" s="210"/>
      <c r="H322" s="211" t="s">
        <v>1</v>
      </c>
      <c r="I322" s="213"/>
      <c r="J322" s="210"/>
      <c r="K322" s="210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176</v>
      </c>
      <c r="AU322" s="218" t="s">
        <v>84</v>
      </c>
      <c r="AV322" s="13" t="s">
        <v>82</v>
      </c>
      <c r="AW322" s="13" t="s">
        <v>30</v>
      </c>
      <c r="AX322" s="13" t="s">
        <v>74</v>
      </c>
      <c r="AY322" s="218" t="s">
        <v>165</v>
      </c>
    </row>
    <row r="323" spans="2:51" s="14" customFormat="1" ht="12">
      <c r="B323" s="219"/>
      <c r="C323" s="220"/>
      <c r="D323" s="204" t="s">
        <v>176</v>
      </c>
      <c r="E323" s="221" t="s">
        <v>1</v>
      </c>
      <c r="F323" s="222" t="s">
        <v>346</v>
      </c>
      <c r="G323" s="220"/>
      <c r="H323" s="223">
        <v>745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176</v>
      </c>
      <c r="AU323" s="229" t="s">
        <v>84</v>
      </c>
      <c r="AV323" s="14" t="s">
        <v>84</v>
      </c>
      <c r="AW323" s="14" t="s">
        <v>30</v>
      </c>
      <c r="AX323" s="14" t="s">
        <v>74</v>
      </c>
      <c r="AY323" s="229" t="s">
        <v>165</v>
      </c>
    </row>
    <row r="324" spans="2:51" s="13" customFormat="1" ht="12">
      <c r="B324" s="209"/>
      <c r="C324" s="210"/>
      <c r="D324" s="204" t="s">
        <v>176</v>
      </c>
      <c r="E324" s="211" t="s">
        <v>1</v>
      </c>
      <c r="F324" s="212" t="s">
        <v>347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176</v>
      </c>
      <c r="AU324" s="218" t="s">
        <v>84</v>
      </c>
      <c r="AV324" s="13" t="s">
        <v>82</v>
      </c>
      <c r="AW324" s="13" t="s">
        <v>30</v>
      </c>
      <c r="AX324" s="13" t="s">
        <v>74</v>
      </c>
      <c r="AY324" s="218" t="s">
        <v>165</v>
      </c>
    </row>
    <row r="325" spans="2:51" s="13" customFormat="1" ht="12">
      <c r="B325" s="209"/>
      <c r="C325" s="210"/>
      <c r="D325" s="204" t="s">
        <v>176</v>
      </c>
      <c r="E325" s="211" t="s">
        <v>1</v>
      </c>
      <c r="F325" s="212" t="s">
        <v>338</v>
      </c>
      <c r="G325" s="210"/>
      <c r="H325" s="211" t="s">
        <v>1</v>
      </c>
      <c r="I325" s="213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176</v>
      </c>
      <c r="AU325" s="218" t="s">
        <v>84</v>
      </c>
      <c r="AV325" s="13" t="s">
        <v>82</v>
      </c>
      <c r="AW325" s="13" t="s">
        <v>30</v>
      </c>
      <c r="AX325" s="13" t="s">
        <v>74</v>
      </c>
      <c r="AY325" s="218" t="s">
        <v>165</v>
      </c>
    </row>
    <row r="326" spans="2:51" s="14" customFormat="1" ht="12">
      <c r="B326" s="219"/>
      <c r="C326" s="220"/>
      <c r="D326" s="204" t="s">
        <v>176</v>
      </c>
      <c r="E326" s="221" t="s">
        <v>1</v>
      </c>
      <c r="F326" s="222" t="s">
        <v>348</v>
      </c>
      <c r="G326" s="220"/>
      <c r="H326" s="223">
        <v>620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176</v>
      </c>
      <c r="AU326" s="229" t="s">
        <v>84</v>
      </c>
      <c r="AV326" s="14" t="s">
        <v>84</v>
      </c>
      <c r="AW326" s="14" t="s">
        <v>30</v>
      </c>
      <c r="AX326" s="14" t="s">
        <v>74</v>
      </c>
      <c r="AY326" s="229" t="s">
        <v>165</v>
      </c>
    </row>
    <row r="327" spans="2:51" s="13" customFormat="1" ht="12">
      <c r="B327" s="209"/>
      <c r="C327" s="210"/>
      <c r="D327" s="204" t="s">
        <v>176</v>
      </c>
      <c r="E327" s="211" t="s">
        <v>1</v>
      </c>
      <c r="F327" s="212" t="s">
        <v>349</v>
      </c>
      <c r="G327" s="210"/>
      <c r="H327" s="211" t="s">
        <v>1</v>
      </c>
      <c r="I327" s="213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176</v>
      </c>
      <c r="AU327" s="218" t="s">
        <v>84</v>
      </c>
      <c r="AV327" s="13" t="s">
        <v>82</v>
      </c>
      <c r="AW327" s="13" t="s">
        <v>30</v>
      </c>
      <c r="AX327" s="13" t="s">
        <v>74</v>
      </c>
      <c r="AY327" s="218" t="s">
        <v>165</v>
      </c>
    </row>
    <row r="328" spans="2:51" s="13" customFormat="1" ht="12">
      <c r="B328" s="209"/>
      <c r="C328" s="210"/>
      <c r="D328" s="204" t="s">
        <v>176</v>
      </c>
      <c r="E328" s="211" t="s">
        <v>1</v>
      </c>
      <c r="F328" s="212" t="s">
        <v>350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176</v>
      </c>
      <c r="AU328" s="218" t="s">
        <v>84</v>
      </c>
      <c r="AV328" s="13" t="s">
        <v>82</v>
      </c>
      <c r="AW328" s="13" t="s">
        <v>30</v>
      </c>
      <c r="AX328" s="13" t="s">
        <v>74</v>
      </c>
      <c r="AY328" s="218" t="s">
        <v>165</v>
      </c>
    </row>
    <row r="329" spans="2:51" s="14" customFormat="1" ht="12">
      <c r="B329" s="219"/>
      <c r="C329" s="220"/>
      <c r="D329" s="204" t="s">
        <v>176</v>
      </c>
      <c r="E329" s="221" t="s">
        <v>1</v>
      </c>
      <c r="F329" s="222" t="s">
        <v>351</v>
      </c>
      <c r="G329" s="220"/>
      <c r="H329" s="223">
        <v>94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176</v>
      </c>
      <c r="AU329" s="229" t="s">
        <v>84</v>
      </c>
      <c r="AV329" s="14" t="s">
        <v>84</v>
      </c>
      <c r="AW329" s="14" t="s">
        <v>30</v>
      </c>
      <c r="AX329" s="14" t="s">
        <v>74</v>
      </c>
      <c r="AY329" s="229" t="s">
        <v>165</v>
      </c>
    </row>
    <row r="330" spans="2:51" s="13" customFormat="1" ht="22.5">
      <c r="B330" s="209"/>
      <c r="C330" s="210"/>
      <c r="D330" s="204" t="s">
        <v>176</v>
      </c>
      <c r="E330" s="211" t="s">
        <v>1</v>
      </c>
      <c r="F330" s="212" t="s">
        <v>352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176</v>
      </c>
      <c r="AU330" s="218" t="s">
        <v>84</v>
      </c>
      <c r="AV330" s="13" t="s">
        <v>82</v>
      </c>
      <c r="AW330" s="13" t="s">
        <v>30</v>
      </c>
      <c r="AX330" s="13" t="s">
        <v>74</v>
      </c>
      <c r="AY330" s="218" t="s">
        <v>165</v>
      </c>
    </row>
    <row r="331" spans="2:51" s="13" customFormat="1" ht="12">
      <c r="B331" s="209"/>
      <c r="C331" s="210"/>
      <c r="D331" s="204" t="s">
        <v>176</v>
      </c>
      <c r="E331" s="211" t="s">
        <v>1</v>
      </c>
      <c r="F331" s="212" t="s">
        <v>353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176</v>
      </c>
      <c r="AU331" s="218" t="s">
        <v>84</v>
      </c>
      <c r="AV331" s="13" t="s">
        <v>82</v>
      </c>
      <c r="AW331" s="13" t="s">
        <v>30</v>
      </c>
      <c r="AX331" s="13" t="s">
        <v>74</v>
      </c>
      <c r="AY331" s="218" t="s">
        <v>165</v>
      </c>
    </row>
    <row r="332" spans="2:51" s="14" customFormat="1" ht="12">
      <c r="B332" s="219"/>
      <c r="C332" s="220"/>
      <c r="D332" s="204" t="s">
        <v>176</v>
      </c>
      <c r="E332" s="221" t="s">
        <v>1</v>
      </c>
      <c r="F332" s="222" t="s">
        <v>354</v>
      </c>
      <c r="G332" s="220"/>
      <c r="H332" s="223">
        <v>43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176</v>
      </c>
      <c r="AU332" s="229" t="s">
        <v>84</v>
      </c>
      <c r="AV332" s="14" t="s">
        <v>84</v>
      </c>
      <c r="AW332" s="14" t="s">
        <v>30</v>
      </c>
      <c r="AX332" s="14" t="s">
        <v>74</v>
      </c>
      <c r="AY332" s="229" t="s">
        <v>165</v>
      </c>
    </row>
    <row r="333" spans="2:51" s="13" customFormat="1" ht="12">
      <c r="B333" s="209"/>
      <c r="C333" s="210"/>
      <c r="D333" s="204" t="s">
        <v>176</v>
      </c>
      <c r="E333" s="211" t="s">
        <v>1</v>
      </c>
      <c r="F333" s="212" t="s">
        <v>357</v>
      </c>
      <c r="G333" s="210"/>
      <c r="H333" s="211" t="s">
        <v>1</v>
      </c>
      <c r="I333" s="213"/>
      <c r="J333" s="210"/>
      <c r="K333" s="210"/>
      <c r="L333" s="214"/>
      <c r="M333" s="215"/>
      <c r="N333" s="216"/>
      <c r="O333" s="216"/>
      <c r="P333" s="216"/>
      <c r="Q333" s="216"/>
      <c r="R333" s="216"/>
      <c r="S333" s="216"/>
      <c r="T333" s="217"/>
      <c r="AT333" s="218" t="s">
        <v>176</v>
      </c>
      <c r="AU333" s="218" t="s">
        <v>84</v>
      </c>
      <c r="AV333" s="13" t="s">
        <v>82</v>
      </c>
      <c r="AW333" s="13" t="s">
        <v>30</v>
      </c>
      <c r="AX333" s="13" t="s">
        <v>74</v>
      </c>
      <c r="AY333" s="218" t="s">
        <v>165</v>
      </c>
    </row>
    <row r="334" spans="2:51" s="14" customFormat="1" ht="12">
      <c r="B334" s="219"/>
      <c r="C334" s="220"/>
      <c r="D334" s="204" t="s">
        <v>176</v>
      </c>
      <c r="E334" s="221" t="s">
        <v>1</v>
      </c>
      <c r="F334" s="222" t="s">
        <v>358</v>
      </c>
      <c r="G334" s="220"/>
      <c r="H334" s="223">
        <v>53</v>
      </c>
      <c r="I334" s="224"/>
      <c r="J334" s="220"/>
      <c r="K334" s="220"/>
      <c r="L334" s="225"/>
      <c r="M334" s="226"/>
      <c r="N334" s="227"/>
      <c r="O334" s="227"/>
      <c r="P334" s="227"/>
      <c r="Q334" s="227"/>
      <c r="R334" s="227"/>
      <c r="S334" s="227"/>
      <c r="T334" s="228"/>
      <c r="AT334" s="229" t="s">
        <v>176</v>
      </c>
      <c r="AU334" s="229" t="s">
        <v>84</v>
      </c>
      <c r="AV334" s="14" t="s">
        <v>84</v>
      </c>
      <c r="AW334" s="14" t="s">
        <v>30</v>
      </c>
      <c r="AX334" s="14" t="s">
        <v>74</v>
      </c>
      <c r="AY334" s="229" t="s">
        <v>165</v>
      </c>
    </row>
    <row r="335" spans="2:51" s="13" customFormat="1" ht="12">
      <c r="B335" s="209"/>
      <c r="C335" s="210"/>
      <c r="D335" s="204" t="s">
        <v>176</v>
      </c>
      <c r="E335" s="211" t="s">
        <v>1</v>
      </c>
      <c r="F335" s="212" t="s">
        <v>359</v>
      </c>
      <c r="G335" s="210"/>
      <c r="H335" s="211" t="s">
        <v>1</v>
      </c>
      <c r="I335" s="213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176</v>
      </c>
      <c r="AU335" s="218" t="s">
        <v>84</v>
      </c>
      <c r="AV335" s="13" t="s">
        <v>82</v>
      </c>
      <c r="AW335" s="13" t="s">
        <v>30</v>
      </c>
      <c r="AX335" s="13" t="s">
        <v>74</v>
      </c>
      <c r="AY335" s="218" t="s">
        <v>165</v>
      </c>
    </row>
    <row r="336" spans="2:51" s="14" customFormat="1" ht="12">
      <c r="B336" s="219"/>
      <c r="C336" s="220"/>
      <c r="D336" s="204" t="s">
        <v>176</v>
      </c>
      <c r="E336" s="221" t="s">
        <v>1</v>
      </c>
      <c r="F336" s="222" t="s">
        <v>360</v>
      </c>
      <c r="G336" s="220"/>
      <c r="H336" s="223">
        <v>60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176</v>
      </c>
      <c r="AU336" s="229" t="s">
        <v>84</v>
      </c>
      <c r="AV336" s="14" t="s">
        <v>84</v>
      </c>
      <c r="AW336" s="14" t="s">
        <v>30</v>
      </c>
      <c r="AX336" s="14" t="s">
        <v>74</v>
      </c>
      <c r="AY336" s="229" t="s">
        <v>165</v>
      </c>
    </row>
    <row r="337" spans="2:51" s="13" customFormat="1" ht="12">
      <c r="B337" s="209"/>
      <c r="C337" s="210"/>
      <c r="D337" s="204" t="s">
        <v>176</v>
      </c>
      <c r="E337" s="211" t="s">
        <v>1</v>
      </c>
      <c r="F337" s="212" t="s">
        <v>361</v>
      </c>
      <c r="G337" s="210"/>
      <c r="H337" s="211" t="s">
        <v>1</v>
      </c>
      <c r="I337" s="213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176</v>
      </c>
      <c r="AU337" s="218" t="s">
        <v>84</v>
      </c>
      <c r="AV337" s="13" t="s">
        <v>82</v>
      </c>
      <c r="AW337" s="13" t="s">
        <v>30</v>
      </c>
      <c r="AX337" s="13" t="s">
        <v>74</v>
      </c>
      <c r="AY337" s="218" t="s">
        <v>165</v>
      </c>
    </row>
    <row r="338" spans="2:51" s="14" customFormat="1" ht="12">
      <c r="B338" s="219"/>
      <c r="C338" s="220"/>
      <c r="D338" s="204" t="s">
        <v>176</v>
      </c>
      <c r="E338" s="221" t="s">
        <v>1</v>
      </c>
      <c r="F338" s="222" t="s">
        <v>232</v>
      </c>
      <c r="G338" s="220"/>
      <c r="H338" s="223">
        <v>11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176</v>
      </c>
      <c r="AU338" s="229" t="s">
        <v>84</v>
      </c>
      <c r="AV338" s="14" t="s">
        <v>84</v>
      </c>
      <c r="AW338" s="14" t="s">
        <v>30</v>
      </c>
      <c r="AX338" s="14" t="s">
        <v>74</v>
      </c>
      <c r="AY338" s="229" t="s">
        <v>165</v>
      </c>
    </row>
    <row r="339" spans="1:65" s="2" customFormat="1" ht="16.5" customHeight="1">
      <c r="A339" s="34"/>
      <c r="B339" s="35"/>
      <c r="C339" s="191" t="s">
        <v>401</v>
      </c>
      <c r="D339" s="191" t="s">
        <v>167</v>
      </c>
      <c r="E339" s="192" t="s">
        <v>402</v>
      </c>
      <c r="F339" s="193" t="s">
        <v>403</v>
      </c>
      <c r="G339" s="194" t="s">
        <v>170</v>
      </c>
      <c r="H339" s="195">
        <v>471</v>
      </c>
      <c r="I339" s="196"/>
      <c r="J339" s="197">
        <f>ROUND(I339*H339,2)</f>
        <v>0</v>
      </c>
      <c r="K339" s="193" t="s">
        <v>171</v>
      </c>
      <c r="L339" s="39"/>
      <c r="M339" s="198" t="s">
        <v>1</v>
      </c>
      <c r="N339" s="199" t="s">
        <v>39</v>
      </c>
      <c r="O339" s="71"/>
      <c r="P339" s="200">
        <f>O339*H339</f>
        <v>0</v>
      </c>
      <c r="Q339" s="200">
        <v>0</v>
      </c>
      <c r="R339" s="200">
        <f>Q339*H339</f>
        <v>0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172</v>
      </c>
      <c r="AT339" s="202" t="s">
        <v>167</v>
      </c>
      <c r="AU339" s="202" t="s">
        <v>84</v>
      </c>
      <c r="AY339" s="17" t="s">
        <v>165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82</v>
      </c>
      <c r="BK339" s="203">
        <f>ROUND(I339*H339,2)</f>
        <v>0</v>
      </c>
      <c r="BL339" s="17" t="s">
        <v>172</v>
      </c>
      <c r="BM339" s="202" t="s">
        <v>404</v>
      </c>
    </row>
    <row r="340" spans="1:47" s="2" customFormat="1" ht="12">
      <c r="A340" s="34"/>
      <c r="B340" s="35"/>
      <c r="C340" s="36"/>
      <c r="D340" s="204" t="s">
        <v>174</v>
      </c>
      <c r="E340" s="36"/>
      <c r="F340" s="205" t="s">
        <v>405</v>
      </c>
      <c r="G340" s="36"/>
      <c r="H340" s="36"/>
      <c r="I340" s="206"/>
      <c r="J340" s="36"/>
      <c r="K340" s="36"/>
      <c r="L340" s="39"/>
      <c r="M340" s="207"/>
      <c r="N340" s="208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174</v>
      </c>
      <c r="AU340" s="17" t="s">
        <v>84</v>
      </c>
    </row>
    <row r="341" spans="2:51" s="13" customFormat="1" ht="12">
      <c r="B341" s="209"/>
      <c r="C341" s="210"/>
      <c r="D341" s="204" t="s">
        <v>176</v>
      </c>
      <c r="E341" s="211" t="s">
        <v>1</v>
      </c>
      <c r="F341" s="212" t="s">
        <v>406</v>
      </c>
      <c r="G341" s="210"/>
      <c r="H341" s="211" t="s">
        <v>1</v>
      </c>
      <c r="I341" s="213"/>
      <c r="J341" s="210"/>
      <c r="K341" s="210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176</v>
      </c>
      <c r="AU341" s="218" t="s">
        <v>84</v>
      </c>
      <c r="AV341" s="13" t="s">
        <v>82</v>
      </c>
      <c r="AW341" s="13" t="s">
        <v>30</v>
      </c>
      <c r="AX341" s="13" t="s">
        <v>74</v>
      </c>
      <c r="AY341" s="218" t="s">
        <v>165</v>
      </c>
    </row>
    <row r="342" spans="2:51" s="13" customFormat="1" ht="12">
      <c r="B342" s="209"/>
      <c r="C342" s="210"/>
      <c r="D342" s="204" t="s">
        <v>176</v>
      </c>
      <c r="E342" s="211" t="s">
        <v>1</v>
      </c>
      <c r="F342" s="212" t="s">
        <v>335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176</v>
      </c>
      <c r="AU342" s="218" t="s">
        <v>84</v>
      </c>
      <c r="AV342" s="13" t="s">
        <v>82</v>
      </c>
      <c r="AW342" s="13" t="s">
        <v>30</v>
      </c>
      <c r="AX342" s="13" t="s">
        <v>74</v>
      </c>
      <c r="AY342" s="218" t="s">
        <v>165</v>
      </c>
    </row>
    <row r="343" spans="2:51" s="14" customFormat="1" ht="12">
      <c r="B343" s="219"/>
      <c r="C343" s="220"/>
      <c r="D343" s="204" t="s">
        <v>176</v>
      </c>
      <c r="E343" s="221" t="s">
        <v>1</v>
      </c>
      <c r="F343" s="222" t="s">
        <v>336</v>
      </c>
      <c r="G343" s="220"/>
      <c r="H343" s="223">
        <v>116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176</v>
      </c>
      <c r="AU343" s="229" t="s">
        <v>84</v>
      </c>
      <c r="AV343" s="14" t="s">
        <v>84</v>
      </c>
      <c r="AW343" s="14" t="s">
        <v>30</v>
      </c>
      <c r="AX343" s="14" t="s">
        <v>74</v>
      </c>
      <c r="AY343" s="229" t="s">
        <v>165</v>
      </c>
    </row>
    <row r="344" spans="2:51" s="13" customFormat="1" ht="22.5">
      <c r="B344" s="209"/>
      <c r="C344" s="210"/>
      <c r="D344" s="204" t="s">
        <v>176</v>
      </c>
      <c r="E344" s="211" t="s">
        <v>1</v>
      </c>
      <c r="F344" s="212" t="s">
        <v>340</v>
      </c>
      <c r="G344" s="210"/>
      <c r="H344" s="211" t="s">
        <v>1</v>
      </c>
      <c r="I344" s="213"/>
      <c r="J344" s="210"/>
      <c r="K344" s="210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176</v>
      </c>
      <c r="AU344" s="218" t="s">
        <v>84</v>
      </c>
      <c r="AV344" s="13" t="s">
        <v>82</v>
      </c>
      <c r="AW344" s="13" t="s">
        <v>30</v>
      </c>
      <c r="AX344" s="13" t="s">
        <v>74</v>
      </c>
      <c r="AY344" s="218" t="s">
        <v>165</v>
      </c>
    </row>
    <row r="345" spans="2:51" s="14" customFormat="1" ht="12">
      <c r="B345" s="219"/>
      <c r="C345" s="220"/>
      <c r="D345" s="204" t="s">
        <v>176</v>
      </c>
      <c r="E345" s="221" t="s">
        <v>1</v>
      </c>
      <c r="F345" s="222" t="s">
        <v>341</v>
      </c>
      <c r="G345" s="220"/>
      <c r="H345" s="223">
        <v>355</v>
      </c>
      <c r="I345" s="224"/>
      <c r="J345" s="220"/>
      <c r="K345" s="220"/>
      <c r="L345" s="225"/>
      <c r="M345" s="226"/>
      <c r="N345" s="227"/>
      <c r="O345" s="227"/>
      <c r="P345" s="227"/>
      <c r="Q345" s="227"/>
      <c r="R345" s="227"/>
      <c r="S345" s="227"/>
      <c r="T345" s="228"/>
      <c r="AT345" s="229" t="s">
        <v>176</v>
      </c>
      <c r="AU345" s="229" t="s">
        <v>84</v>
      </c>
      <c r="AV345" s="14" t="s">
        <v>84</v>
      </c>
      <c r="AW345" s="14" t="s">
        <v>30</v>
      </c>
      <c r="AX345" s="14" t="s">
        <v>74</v>
      </c>
      <c r="AY345" s="229" t="s">
        <v>165</v>
      </c>
    </row>
    <row r="346" spans="1:65" s="2" customFormat="1" ht="16.5" customHeight="1">
      <c r="A346" s="34"/>
      <c r="B346" s="35"/>
      <c r="C346" s="191" t="s">
        <v>407</v>
      </c>
      <c r="D346" s="191" t="s">
        <v>167</v>
      </c>
      <c r="E346" s="192" t="s">
        <v>408</v>
      </c>
      <c r="F346" s="193" t="s">
        <v>409</v>
      </c>
      <c r="G346" s="194" t="s">
        <v>170</v>
      </c>
      <c r="H346" s="195">
        <v>53</v>
      </c>
      <c r="I346" s="196"/>
      <c r="J346" s="197">
        <f>ROUND(I346*H346,2)</f>
        <v>0</v>
      </c>
      <c r="K346" s="193" t="s">
        <v>171</v>
      </c>
      <c r="L346" s="39"/>
      <c r="M346" s="198" t="s">
        <v>1</v>
      </c>
      <c r="N346" s="199" t="s">
        <v>39</v>
      </c>
      <c r="O346" s="71"/>
      <c r="P346" s="200">
        <f>O346*H346</f>
        <v>0</v>
      </c>
      <c r="Q346" s="200">
        <v>0</v>
      </c>
      <c r="R346" s="200">
        <f>Q346*H346</f>
        <v>0</v>
      </c>
      <c r="S346" s="200">
        <v>0</v>
      </c>
      <c r="T346" s="20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2" t="s">
        <v>172</v>
      </c>
      <c r="AT346" s="202" t="s">
        <v>167</v>
      </c>
      <c r="AU346" s="202" t="s">
        <v>84</v>
      </c>
      <c r="AY346" s="17" t="s">
        <v>165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7" t="s">
        <v>82</v>
      </c>
      <c r="BK346" s="203">
        <f>ROUND(I346*H346,2)</f>
        <v>0</v>
      </c>
      <c r="BL346" s="17" t="s">
        <v>172</v>
      </c>
      <c r="BM346" s="202" t="s">
        <v>410</v>
      </c>
    </row>
    <row r="347" spans="1:47" s="2" customFormat="1" ht="12">
      <c r="A347" s="34"/>
      <c r="B347" s="35"/>
      <c r="C347" s="36"/>
      <c r="D347" s="204" t="s">
        <v>174</v>
      </c>
      <c r="E347" s="36"/>
      <c r="F347" s="205" t="s">
        <v>411</v>
      </c>
      <c r="G347" s="36"/>
      <c r="H347" s="36"/>
      <c r="I347" s="206"/>
      <c r="J347" s="36"/>
      <c r="K347" s="36"/>
      <c r="L347" s="39"/>
      <c r="M347" s="207"/>
      <c r="N347" s="208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174</v>
      </c>
      <c r="AU347" s="17" t="s">
        <v>84</v>
      </c>
    </row>
    <row r="348" spans="2:51" s="13" customFormat="1" ht="12">
      <c r="B348" s="209"/>
      <c r="C348" s="210"/>
      <c r="D348" s="204" t="s">
        <v>176</v>
      </c>
      <c r="E348" s="211" t="s">
        <v>1</v>
      </c>
      <c r="F348" s="212" t="s">
        <v>357</v>
      </c>
      <c r="G348" s="210"/>
      <c r="H348" s="211" t="s">
        <v>1</v>
      </c>
      <c r="I348" s="213"/>
      <c r="J348" s="210"/>
      <c r="K348" s="210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176</v>
      </c>
      <c r="AU348" s="218" t="s">
        <v>84</v>
      </c>
      <c r="AV348" s="13" t="s">
        <v>82</v>
      </c>
      <c r="AW348" s="13" t="s">
        <v>30</v>
      </c>
      <c r="AX348" s="13" t="s">
        <v>74</v>
      </c>
      <c r="AY348" s="218" t="s">
        <v>165</v>
      </c>
    </row>
    <row r="349" spans="2:51" s="14" customFormat="1" ht="12">
      <c r="B349" s="219"/>
      <c r="C349" s="220"/>
      <c r="D349" s="204" t="s">
        <v>176</v>
      </c>
      <c r="E349" s="221" t="s">
        <v>1</v>
      </c>
      <c r="F349" s="222" t="s">
        <v>358</v>
      </c>
      <c r="G349" s="220"/>
      <c r="H349" s="223">
        <v>53</v>
      </c>
      <c r="I349" s="224"/>
      <c r="J349" s="220"/>
      <c r="K349" s="220"/>
      <c r="L349" s="225"/>
      <c r="M349" s="226"/>
      <c r="N349" s="227"/>
      <c r="O349" s="227"/>
      <c r="P349" s="227"/>
      <c r="Q349" s="227"/>
      <c r="R349" s="227"/>
      <c r="S349" s="227"/>
      <c r="T349" s="228"/>
      <c r="AT349" s="229" t="s">
        <v>176</v>
      </c>
      <c r="AU349" s="229" t="s">
        <v>84</v>
      </c>
      <c r="AV349" s="14" t="s">
        <v>84</v>
      </c>
      <c r="AW349" s="14" t="s">
        <v>30</v>
      </c>
      <c r="AX349" s="14" t="s">
        <v>74</v>
      </c>
      <c r="AY349" s="229" t="s">
        <v>165</v>
      </c>
    </row>
    <row r="350" spans="1:65" s="2" customFormat="1" ht="16.5" customHeight="1">
      <c r="A350" s="34"/>
      <c r="B350" s="35"/>
      <c r="C350" s="191" t="s">
        <v>412</v>
      </c>
      <c r="D350" s="191" t="s">
        <v>167</v>
      </c>
      <c r="E350" s="192" t="s">
        <v>413</v>
      </c>
      <c r="F350" s="193" t="s">
        <v>414</v>
      </c>
      <c r="G350" s="194" t="s">
        <v>170</v>
      </c>
      <c r="H350" s="195">
        <v>2700</v>
      </c>
      <c r="I350" s="196"/>
      <c r="J350" s="197">
        <f>ROUND(I350*H350,2)</f>
        <v>0</v>
      </c>
      <c r="K350" s="193" t="s">
        <v>171</v>
      </c>
      <c r="L350" s="39"/>
      <c r="M350" s="198" t="s">
        <v>1</v>
      </c>
      <c r="N350" s="199" t="s">
        <v>39</v>
      </c>
      <c r="O350" s="7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172</v>
      </c>
      <c r="AT350" s="202" t="s">
        <v>167</v>
      </c>
      <c r="AU350" s="202" t="s">
        <v>84</v>
      </c>
      <c r="AY350" s="17" t="s">
        <v>165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82</v>
      </c>
      <c r="BK350" s="203">
        <f>ROUND(I350*H350,2)</f>
        <v>0</v>
      </c>
      <c r="BL350" s="17" t="s">
        <v>172</v>
      </c>
      <c r="BM350" s="202" t="s">
        <v>415</v>
      </c>
    </row>
    <row r="351" spans="1:47" s="2" customFormat="1" ht="12">
      <c r="A351" s="34"/>
      <c r="B351" s="35"/>
      <c r="C351" s="36"/>
      <c r="D351" s="204" t="s">
        <v>174</v>
      </c>
      <c r="E351" s="36"/>
      <c r="F351" s="205" t="s">
        <v>416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174</v>
      </c>
      <c r="AU351" s="17" t="s">
        <v>84</v>
      </c>
    </row>
    <row r="352" spans="2:51" s="13" customFormat="1" ht="12">
      <c r="B352" s="209"/>
      <c r="C352" s="210"/>
      <c r="D352" s="204" t="s">
        <v>176</v>
      </c>
      <c r="E352" s="211" t="s">
        <v>1</v>
      </c>
      <c r="F352" s="212" t="s">
        <v>335</v>
      </c>
      <c r="G352" s="210"/>
      <c r="H352" s="211" t="s">
        <v>1</v>
      </c>
      <c r="I352" s="213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176</v>
      </c>
      <c r="AU352" s="218" t="s">
        <v>84</v>
      </c>
      <c r="AV352" s="13" t="s">
        <v>82</v>
      </c>
      <c r="AW352" s="13" t="s">
        <v>30</v>
      </c>
      <c r="AX352" s="13" t="s">
        <v>74</v>
      </c>
      <c r="AY352" s="218" t="s">
        <v>165</v>
      </c>
    </row>
    <row r="353" spans="2:51" s="14" customFormat="1" ht="12">
      <c r="B353" s="219"/>
      <c r="C353" s="220"/>
      <c r="D353" s="204" t="s">
        <v>176</v>
      </c>
      <c r="E353" s="221" t="s">
        <v>1</v>
      </c>
      <c r="F353" s="222" t="s">
        <v>336</v>
      </c>
      <c r="G353" s="220"/>
      <c r="H353" s="223">
        <v>116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176</v>
      </c>
      <c r="AU353" s="229" t="s">
        <v>84</v>
      </c>
      <c r="AV353" s="14" t="s">
        <v>84</v>
      </c>
      <c r="AW353" s="14" t="s">
        <v>30</v>
      </c>
      <c r="AX353" s="14" t="s">
        <v>74</v>
      </c>
      <c r="AY353" s="229" t="s">
        <v>165</v>
      </c>
    </row>
    <row r="354" spans="2:51" s="13" customFormat="1" ht="22.5">
      <c r="B354" s="209"/>
      <c r="C354" s="210"/>
      <c r="D354" s="204" t="s">
        <v>176</v>
      </c>
      <c r="E354" s="211" t="s">
        <v>1</v>
      </c>
      <c r="F354" s="212" t="s">
        <v>337</v>
      </c>
      <c r="G354" s="210"/>
      <c r="H354" s="211" t="s">
        <v>1</v>
      </c>
      <c r="I354" s="213"/>
      <c r="J354" s="210"/>
      <c r="K354" s="210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176</v>
      </c>
      <c r="AU354" s="218" t="s">
        <v>84</v>
      </c>
      <c r="AV354" s="13" t="s">
        <v>82</v>
      </c>
      <c r="AW354" s="13" t="s">
        <v>30</v>
      </c>
      <c r="AX354" s="13" t="s">
        <v>74</v>
      </c>
      <c r="AY354" s="218" t="s">
        <v>165</v>
      </c>
    </row>
    <row r="355" spans="2:51" s="13" customFormat="1" ht="12">
      <c r="B355" s="209"/>
      <c r="C355" s="210"/>
      <c r="D355" s="204" t="s">
        <v>176</v>
      </c>
      <c r="E355" s="211" t="s">
        <v>1</v>
      </c>
      <c r="F355" s="212" t="s">
        <v>338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176</v>
      </c>
      <c r="AU355" s="218" t="s">
        <v>84</v>
      </c>
      <c r="AV355" s="13" t="s">
        <v>82</v>
      </c>
      <c r="AW355" s="13" t="s">
        <v>30</v>
      </c>
      <c r="AX355" s="13" t="s">
        <v>74</v>
      </c>
      <c r="AY355" s="218" t="s">
        <v>165</v>
      </c>
    </row>
    <row r="356" spans="2:51" s="14" customFormat="1" ht="12">
      <c r="B356" s="219"/>
      <c r="C356" s="220"/>
      <c r="D356" s="204" t="s">
        <v>176</v>
      </c>
      <c r="E356" s="221" t="s">
        <v>1</v>
      </c>
      <c r="F356" s="222" t="s">
        <v>339</v>
      </c>
      <c r="G356" s="220"/>
      <c r="H356" s="223">
        <v>1870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176</v>
      </c>
      <c r="AU356" s="229" t="s">
        <v>84</v>
      </c>
      <c r="AV356" s="14" t="s">
        <v>84</v>
      </c>
      <c r="AW356" s="14" t="s">
        <v>30</v>
      </c>
      <c r="AX356" s="14" t="s">
        <v>74</v>
      </c>
      <c r="AY356" s="229" t="s">
        <v>165</v>
      </c>
    </row>
    <row r="357" spans="2:51" s="13" customFormat="1" ht="12">
      <c r="B357" s="209"/>
      <c r="C357" s="210"/>
      <c r="D357" s="204" t="s">
        <v>176</v>
      </c>
      <c r="E357" s="211" t="s">
        <v>1</v>
      </c>
      <c r="F357" s="212" t="s">
        <v>347</v>
      </c>
      <c r="G357" s="210"/>
      <c r="H357" s="211" t="s">
        <v>1</v>
      </c>
      <c r="I357" s="213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176</v>
      </c>
      <c r="AU357" s="218" t="s">
        <v>84</v>
      </c>
      <c r="AV357" s="13" t="s">
        <v>82</v>
      </c>
      <c r="AW357" s="13" t="s">
        <v>30</v>
      </c>
      <c r="AX357" s="13" t="s">
        <v>74</v>
      </c>
      <c r="AY357" s="218" t="s">
        <v>165</v>
      </c>
    </row>
    <row r="358" spans="2:51" s="13" customFormat="1" ht="12">
      <c r="B358" s="209"/>
      <c r="C358" s="210"/>
      <c r="D358" s="204" t="s">
        <v>176</v>
      </c>
      <c r="E358" s="211" t="s">
        <v>1</v>
      </c>
      <c r="F358" s="212" t="s">
        <v>338</v>
      </c>
      <c r="G358" s="210"/>
      <c r="H358" s="211" t="s">
        <v>1</v>
      </c>
      <c r="I358" s="213"/>
      <c r="J358" s="210"/>
      <c r="K358" s="210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176</v>
      </c>
      <c r="AU358" s="218" t="s">
        <v>84</v>
      </c>
      <c r="AV358" s="13" t="s">
        <v>82</v>
      </c>
      <c r="AW358" s="13" t="s">
        <v>30</v>
      </c>
      <c r="AX358" s="13" t="s">
        <v>74</v>
      </c>
      <c r="AY358" s="218" t="s">
        <v>165</v>
      </c>
    </row>
    <row r="359" spans="2:51" s="14" customFormat="1" ht="12">
      <c r="B359" s="219"/>
      <c r="C359" s="220"/>
      <c r="D359" s="204" t="s">
        <v>176</v>
      </c>
      <c r="E359" s="221" t="s">
        <v>1</v>
      </c>
      <c r="F359" s="222" t="s">
        <v>348</v>
      </c>
      <c r="G359" s="220"/>
      <c r="H359" s="223">
        <v>620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176</v>
      </c>
      <c r="AU359" s="229" t="s">
        <v>84</v>
      </c>
      <c r="AV359" s="14" t="s">
        <v>84</v>
      </c>
      <c r="AW359" s="14" t="s">
        <v>30</v>
      </c>
      <c r="AX359" s="14" t="s">
        <v>74</v>
      </c>
      <c r="AY359" s="229" t="s">
        <v>165</v>
      </c>
    </row>
    <row r="360" spans="2:51" s="13" customFormat="1" ht="12">
      <c r="B360" s="209"/>
      <c r="C360" s="210"/>
      <c r="D360" s="204" t="s">
        <v>176</v>
      </c>
      <c r="E360" s="211" t="s">
        <v>1</v>
      </c>
      <c r="F360" s="212" t="s">
        <v>349</v>
      </c>
      <c r="G360" s="210"/>
      <c r="H360" s="211" t="s">
        <v>1</v>
      </c>
      <c r="I360" s="213"/>
      <c r="J360" s="210"/>
      <c r="K360" s="210"/>
      <c r="L360" s="214"/>
      <c r="M360" s="215"/>
      <c r="N360" s="216"/>
      <c r="O360" s="216"/>
      <c r="P360" s="216"/>
      <c r="Q360" s="216"/>
      <c r="R360" s="216"/>
      <c r="S360" s="216"/>
      <c r="T360" s="217"/>
      <c r="AT360" s="218" t="s">
        <v>176</v>
      </c>
      <c r="AU360" s="218" t="s">
        <v>84</v>
      </c>
      <c r="AV360" s="13" t="s">
        <v>82</v>
      </c>
      <c r="AW360" s="13" t="s">
        <v>30</v>
      </c>
      <c r="AX360" s="13" t="s">
        <v>74</v>
      </c>
      <c r="AY360" s="218" t="s">
        <v>165</v>
      </c>
    </row>
    <row r="361" spans="2:51" s="13" customFormat="1" ht="12">
      <c r="B361" s="209"/>
      <c r="C361" s="210"/>
      <c r="D361" s="204" t="s">
        <v>176</v>
      </c>
      <c r="E361" s="211" t="s">
        <v>1</v>
      </c>
      <c r="F361" s="212" t="s">
        <v>350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176</v>
      </c>
      <c r="AU361" s="218" t="s">
        <v>84</v>
      </c>
      <c r="AV361" s="13" t="s">
        <v>82</v>
      </c>
      <c r="AW361" s="13" t="s">
        <v>30</v>
      </c>
      <c r="AX361" s="13" t="s">
        <v>74</v>
      </c>
      <c r="AY361" s="218" t="s">
        <v>165</v>
      </c>
    </row>
    <row r="362" spans="2:51" s="14" customFormat="1" ht="12">
      <c r="B362" s="219"/>
      <c r="C362" s="220"/>
      <c r="D362" s="204" t="s">
        <v>176</v>
      </c>
      <c r="E362" s="221" t="s">
        <v>1</v>
      </c>
      <c r="F362" s="222" t="s">
        <v>351</v>
      </c>
      <c r="G362" s="220"/>
      <c r="H362" s="223">
        <v>94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176</v>
      </c>
      <c r="AU362" s="229" t="s">
        <v>84</v>
      </c>
      <c r="AV362" s="14" t="s">
        <v>84</v>
      </c>
      <c r="AW362" s="14" t="s">
        <v>30</v>
      </c>
      <c r="AX362" s="14" t="s">
        <v>74</v>
      </c>
      <c r="AY362" s="229" t="s">
        <v>165</v>
      </c>
    </row>
    <row r="363" spans="1:65" s="2" customFormat="1" ht="16.5" customHeight="1">
      <c r="A363" s="34"/>
      <c r="B363" s="35"/>
      <c r="C363" s="191" t="s">
        <v>417</v>
      </c>
      <c r="D363" s="191" t="s">
        <v>167</v>
      </c>
      <c r="E363" s="192" t="s">
        <v>418</v>
      </c>
      <c r="F363" s="193" t="s">
        <v>419</v>
      </c>
      <c r="G363" s="194" t="s">
        <v>170</v>
      </c>
      <c r="H363" s="195">
        <v>116</v>
      </c>
      <c r="I363" s="196"/>
      <c r="J363" s="197">
        <f>ROUND(I363*H363,2)</f>
        <v>0</v>
      </c>
      <c r="K363" s="193" t="s">
        <v>171</v>
      </c>
      <c r="L363" s="39"/>
      <c r="M363" s="198" t="s">
        <v>1</v>
      </c>
      <c r="N363" s="199" t="s">
        <v>39</v>
      </c>
      <c r="O363" s="71"/>
      <c r="P363" s="200">
        <f>O363*H363</f>
        <v>0</v>
      </c>
      <c r="Q363" s="200">
        <v>0</v>
      </c>
      <c r="R363" s="200">
        <f>Q363*H363</f>
        <v>0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172</v>
      </c>
      <c r="AT363" s="202" t="s">
        <v>167</v>
      </c>
      <c r="AU363" s="202" t="s">
        <v>84</v>
      </c>
      <c r="AY363" s="17" t="s">
        <v>165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82</v>
      </c>
      <c r="BK363" s="203">
        <f>ROUND(I363*H363,2)</f>
        <v>0</v>
      </c>
      <c r="BL363" s="17" t="s">
        <v>172</v>
      </c>
      <c r="BM363" s="202" t="s">
        <v>420</v>
      </c>
    </row>
    <row r="364" spans="1:47" s="2" customFormat="1" ht="19.5">
      <c r="A364" s="34"/>
      <c r="B364" s="35"/>
      <c r="C364" s="36"/>
      <c r="D364" s="204" t="s">
        <v>174</v>
      </c>
      <c r="E364" s="36"/>
      <c r="F364" s="205" t="s">
        <v>421</v>
      </c>
      <c r="G364" s="36"/>
      <c r="H364" s="36"/>
      <c r="I364" s="206"/>
      <c r="J364" s="36"/>
      <c r="K364" s="36"/>
      <c r="L364" s="39"/>
      <c r="M364" s="207"/>
      <c r="N364" s="208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174</v>
      </c>
      <c r="AU364" s="17" t="s">
        <v>84</v>
      </c>
    </row>
    <row r="365" spans="2:51" s="13" customFormat="1" ht="12">
      <c r="B365" s="209"/>
      <c r="C365" s="210"/>
      <c r="D365" s="204" t="s">
        <v>176</v>
      </c>
      <c r="E365" s="211" t="s">
        <v>1</v>
      </c>
      <c r="F365" s="212" t="s">
        <v>335</v>
      </c>
      <c r="G365" s="210"/>
      <c r="H365" s="211" t="s">
        <v>1</v>
      </c>
      <c r="I365" s="213"/>
      <c r="J365" s="210"/>
      <c r="K365" s="210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176</v>
      </c>
      <c r="AU365" s="218" t="s">
        <v>84</v>
      </c>
      <c r="AV365" s="13" t="s">
        <v>82</v>
      </c>
      <c r="AW365" s="13" t="s">
        <v>30</v>
      </c>
      <c r="AX365" s="13" t="s">
        <v>74</v>
      </c>
      <c r="AY365" s="218" t="s">
        <v>165</v>
      </c>
    </row>
    <row r="366" spans="2:51" s="14" customFormat="1" ht="12">
      <c r="B366" s="219"/>
      <c r="C366" s="220"/>
      <c r="D366" s="204" t="s">
        <v>176</v>
      </c>
      <c r="E366" s="221" t="s">
        <v>1</v>
      </c>
      <c r="F366" s="222" t="s">
        <v>336</v>
      </c>
      <c r="G366" s="220"/>
      <c r="H366" s="223">
        <v>116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176</v>
      </c>
      <c r="AU366" s="229" t="s">
        <v>84</v>
      </c>
      <c r="AV366" s="14" t="s">
        <v>84</v>
      </c>
      <c r="AW366" s="14" t="s">
        <v>30</v>
      </c>
      <c r="AX366" s="14" t="s">
        <v>74</v>
      </c>
      <c r="AY366" s="229" t="s">
        <v>165</v>
      </c>
    </row>
    <row r="367" spans="1:65" s="2" customFormat="1" ht="16.5" customHeight="1">
      <c r="A367" s="34"/>
      <c r="B367" s="35"/>
      <c r="C367" s="191" t="s">
        <v>231</v>
      </c>
      <c r="D367" s="191" t="s">
        <v>167</v>
      </c>
      <c r="E367" s="192" t="s">
        <v>422</v>
      </c>
      <c r="F367" s="193" t="s">
        <v>423</v>
      </c>
      <c r="G367" s="194" t="s">
        <v>170</v>
      </c>
      <c r="H367" s="195">
        <v>338</v>
      </c>
      <c r="I367" s="196"/>
      <c r="J367" s="197">
        <f>ROUND(I367*H367,2)</f>
        <v>0</v>
      </c>
      <c r="K367" s="193" t="s">
        <v>171</v>
      </c>
      <c r="L367" s="39"/>
      <c r="M367" s="198" t="s">
        <v>1</v>
      </c>
      <c r="N367" s="199" t="s">
        <v>39</v>
      </c>
      <c r="O367" s="7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2" t="s">
        <v>172</v>
      </c>
      <c r="AT367" s="202" t="s">
        <v>167</v>
      </c>
      <c r="AU367" s="202" t="s">
        <v>84</v>
      </c>
      <c r="AY367" s="17" t="s">
        <v>165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82</v>
      </c>
      <c r="BK367" s="203">
        <f>ROUND(I367*H367,2)</f>
        <v>0</v>
      </c>
      <c r="BL367" s="17" t="s">
        <v>172</v>
      </c>
      <c r="BM367" s="202" t="s">
        <v>424</v>
      </c>
    </row>
    <row r="368" spans="1:47" s="2" customFormat="1" ht="12">
      <c r="A368" s="34"/>
      <c r="B368" s="35"/>
      <c r="C368" s="36"/>
      <c r="D368" s="204" t="s">
        <v>174</v>
      </c>
      <c r="E368" s="36"/>
      <c r="F368" s="205" t="s">
        <v>425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174</v>
      </c>
      <c r="AU368" s="17" t="s">
        <v>84</v>
      </c>
    </row>
    <row r="369" spans="2:51" s="13" customFormat="1" ht="12">
      <c r="B369" s="209"/>
      <c r="C369" s="210"/>
      <c r="D369" s="204" t="s">
        <v>176</v>
      </c>
      <c r="E369" s="211" t="s">
        <v>1</v>
      </c>
      <c r="F369" s="212" t="s">
        <v>426</v>
      </c>
      <c r="G369" s="210"/>
      <c r="H369" s="211" t="s">
        <v>1</v>
      </c>
      <c r="I369" s="213"/>
      <c r="J369" s="210"/>
      <c r="K369" s="210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176</v>
      </c>
      <c r="AU369" s="218" t="s">
        <v>84</v>
      </c>
      <c r="AV369" s="13" t="s">
        <v>82</v>
      </c>
      <c r="AW369" s="13" t="s">
        <v>30</v>
      </c>
      <c r="AX369" s="13" t="s">
        <v>74</v>
      </c>
      <c r="AY369" s="218" t="s">
        <v>165</v>
      </c>
    </row>
    <row r="370" spans="2:51" s="13" customFormat="1" ht="12">
      <c r="B370" s="209"/>
      <c r="C370" s="210"/>
      <c r="D370" s="204" t="s">
        <v>176</v>
      </c>
      <c r="E370" s="211" t="s">
        <v>1</v>
      </c>
      <c r="F370" s="212" t="s">
        <v>335</v>
      </c>
      <c r="G370" s="210"/>
      <c r="H370" s="211" t="s">
        <v>1</v>
      </c>
      <c r="I370" s="213"/>
      <c r="J370" s="210"/>
      <c r="K370" s="210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176</v>
      </c>
      <c r="AU370" s="218" t="s">
        <v>84</v>
      </c>
      <c r="AV370" s="13" t="s">
        <v>82</v>
      </c>
      <c r="AW370" s="13" t="s">
        <v>30</v>
      </c>
      <c r="AX370" s="13" t="s">
        <v>74</v>
      </c>
      <c r="AY370" s="218" t="s">
        <v>165</v>
      </c>
    </row>
    <row r="371" spans="2:51" s="14" customFormat="1" ht="12">
      <c r="B371" s="219"/>
      <c r="C371" s="220"/>
      <c r="D371" s="204" t="s">
        <v>176</v>
      </c>
      <c r="E371" s="221" t="s">
        <v>1</v>
      </c>
      <c r="F371" s="222" t="s">
        <v>427</v>
      </c>
      <c r="G371" s="220"/>
      <c r="H371" s="223">
        <v>232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3" customFormat="1" ht="12">
      <c r="B372" s="209"/>
      <c r="C372" s="210"/>
      <c r="D372" s="204" t="s">
        <v>176</v>
      </c>
      <c r="E372" s="211" t="s">
        <v>1</v>
      </c>
      <c r="F372" s="212" t="s">
        <v>357</v>
      </c>
      <c r="G372" s="210"/>
      <c r="H372" s="211" t="s">
        <v>1</v>
      </c>
      <c r="I372" s="213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176</v>
      </c>
      <c r="AU372" s="218" t="s">
        <v>84</v>
      </c>
      <c r="AV372" s="13" t="s">
        <v>82</v>
      </c>
      <c r="AW372" s="13" t="s">
        <v>30</v>
      </c>
      <c r="AX372" s="13" t="s">
        <v>74</v>
      </c>
      <c r="AY372" s="218" t="s">
        <v>165</v>
      </c>
    </row>
    <row r="373" spans="2:51" s="14" customFormat="1" ht="12">
      <c r="B373" s="219"/>
      <c r="C373" s="220"/>
      <c r="D373" s="204" t="s">
        <v>176</v>
      </c>
      <c r="E373" s="221" t="s">
        <v>1</v>
      </c>
      <c r="F373" s="222" t="s">
        <v>358</v>
      </c>
      <c r="G373" s="220"/>
      <c r="H373" s="223">
        <v>53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176</v>
      </c>
      <c r="AU373" s="229" t="s">
        <v>84</v>
      </c>
      <c r="AV373" s="14" t="s">
        <v>84</v>
      </c>
      <c r="AW373" s="14" t="s">
        <v>30</v>
      </c>
      <c r="AX373" s="14" t="s">
        <v>74</v>
      </c>
      <c r="AY373" s="229" t="s">
        <v>165</v>
      </c>
    </row>
    <row r="374" spans="2:51" s="13" customFormat="1" ht="12">
      <c r="B374" s="209"/>
      <c r="C374" s="210"/>
      <c r="D374" s="204" t="s">
        <v>176</v>
      </c>
      <c r="E374" s="211" t="s">
        <v>1</v>
      </c>
      <c r="F374" s="212" t="s">
        <v>428</v>
      </c>
      <c r="G374" s="210"/>
      <c r="H374" s="211" t="s">
        <v>1</v>
      </c>
      <c r="I374" s="213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176</v>
      </c>
      <c r="AU374" s="218" t="s">
        <v>84</v>
      </c>
      <c r="AV374" s="13" t="s">
        <v>82</v>
      </c>
      <c r="AW374" s="13" t="s">
        <v>30</v>
      </c>
      <c r="AX374" s="13" t="s">
        <v>74</v>
      </c>
      <c r="AY374" s="218" t="s">
        <v>165</v>
      </c>
    </row>
    <row r="375" spans="2:51" s="13" customFormat="1" ht="12">
      <c r="B375" s="209"/>
      <c r="C375" s="210"/>
      <c r="D375" s="204" t="s">
        <v>176</v>
      </c>
      <c r="E375" s="211" t="s">
        <v>1</v>
      </c>
      <c r="F375" s="212" t="s">
        <v>357</v>
      </c>
      <c r="G375" s="210"/>
      <c r="H375" s="211" t="s">
        <v>1</v>
      </c>
      <c r="I375" s="213"/>
      <c r="J375" s="210"/>
      <c r="K375" s="210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176</v>
      </c>
      <c r="AU375" s="218" t="s">
        <v>84</v>
      </c>
      <c r="AV375" s="13" t="s">
        <v>82</v>
      </c>
      <c r="AW375" s="13" t="s">
        <v>30</v>
      </c>
      <c r="AX375" s="13" t="s">
        <v>74</v>
      </c>
      <c r="AY375" s="218" t="s">
        <v>165</v>
      </c>
    </row>
    <row r="376" spans="2:51" s="14" customFormat="1" ht="12">
      <c r="B376" s="219"/>
      <c r="C376" s="220"/>
      <c r="D376" s="204" t="s">
        <v>176</v>
      </c>
      <c r="E376" s="221" t="s">
        <v>1</v>
      </c>
      <c r="F376" s="222" t="s">
        <v>358</v>
      </c>
      <c r="G376" s="220"/>
      <c r="H376" s="223">
        <v>53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176</v>
      </c>
      <c r="AU376" s="229" t="s">
        <v>84</v>
      </c>
      <c r="AV376" s="14" t="s">
        <v>84</v>
      </c>
      <c r="AW376" s="14" t="s">
        <v>30</v>
      </c>
      <c r="AX376" s="14" t="s">
        <v>74</v>
      </c>
      <c r="AY376" s="229" t="s">
        <v>165</v>
      </c>
    </row>
    <row r="377" spans="1:65" s="2" customFormat="1" ht="16.5" customHeight="1">
      <c r="A377" s="34"/>
      <c r="B377" s="35"/>
      <c r="C377" s="230" t="s">
        <v>429</v>
      </c>
      <c r="D377" s="230" t="s">
        <v>290</v>
      </c>
      <c r="E377" s="231" t="s">
        <v>430</v>
      </c>
      <c r="F377" s="232" t="s">
        <v>431</v>
      </c>
      <c r="G377" s="233" t="s">
        <v>293</v>
      </c>
      <c r="H377" s="234">
        <v>1.014</v>
      </c>
      <c r="I377" s="235"/>
      <c r="J377" s="236">
        <f>ROUND(I377*H377,2)</f>
        <v>0</v>
      </c>
      <c r="K377" s="232" t="s">
        <v>171</v>
      </c>
      <c r="L377" s="237"/>
      <c r="M377" s="238" t="s">
        <v>1</v>
      </c>
      <c r="N377" s="239" t="s">
        <v>39</v>
      </c>
      <c r="O377" s="71"/>
      <c r="P377" s="200">
        <f>O377*H377</f>
        <v>0</v>
      </c>
      <c r="Q377" s="200">
        <v>1</v>
      </c>
      <c r="R377" s="200">
        <f>Q377*H377</f>
        <v>1.014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213</v>
      </c>
      <c r="AT377" s="202" t="s">
        <v>290</v>
      </c>
      <c r="AU377" s="202" t="s">
        <v>84</v>
      </c>
      <c r="AY377" s="17" t="s">
        <v>165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82</v>
      </c>
      <c r="BK377" s="203">
        <f>ROUND(I377*H377,2)</f>
        <v>0</v>
      </c>
      <c r="BL377" s="17" t="s">
        <v>172</v>
      </c>
      <c r="BM377" s="202" t="s">
        <v>432</v>
      </c>
    </row>
    <row r="378" spans="1:47" s="2" customFormat="1" ht="12">
      <c r="A378" s="34"/>
      <c r="B378" s="35"/>
      <c r="C378" s="36"/>
      <c r="D378" s="204" t="s">
        <v>174</v>
      </c>
      <c r="E378" s="36"/>
      <c r="F378" s="205" t="s">
        <v>431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174</v>
      </c>
      <c r="AU378" s="17" t="s">
        <v>84</v>
      </c>
    </row>
    <row r="379" spans="2:51" s="13" customFormat="1" ht="12">
      <c r="B379" s="209"/>
      <c r="C379" s="210"/>
      <c r="D379" s="204" t="s">
        <v>176</v>
      </c>
      <c r="E379" s="211" t="s">
        <v>1</v>
      </c>
      <c r="F379" s="212" t="s">
        <v>426</v>
      </c>
      <c r="G379" s="210"/>
      <c r="H379" s="211" t="s">
        <v>1</v>
      </c>
      <c r="I379" s="213"/>
      <c r="J379" s="210"/>
      <c r="K379" s="210"/>
      <c r="L379" s="214"/>
      <c r="M379" s="215"/>
      <c r="N379" s="216"/>
      <c r="O379" s="216"/>
      <c r="P379" s="216"/>
      <c r="Q379" s="216"/>
      <c r="R379" s="216"/>
      <c r="S379" s="216"/>
      <c r="T379" s="217"/>
      <c r="AT379" s="218" t="s">
        <v>176</v>
      </c>
      <c r="AU379" s="218" t="s">
        <v>84</v>
      </c>
      <c r="AV379" s="13" t="s">
        <v>82</v>
      </c>
      <c r="AW379" s="13" t="s">
        <v>30</v>
      </c>
      <c r="AX379" s="13" t="s">
        <v>74</v>
      </c>
      <c r="AY379" s="218" t="s">
        <v>165</v>
      </c>
    </row>
    <row r="380" spans="2:51" s="13" customFormat="1" ht="12">
      <c r="B380" s="209"/>
      <c r="C380" s="210"/>
      <c r="D380" s="204" t="s">
        <v>176</v>
      </c>
      <c r="E380" s="211" t="s">
        <v>1</v>
      </c>
      <c r="F380" s="212" t="s">
        <v>335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176</v>
      </c>
      <c r="AU380" s="218" t="s">
        <v>84</v>
      </c>
      <c r="AV380" s="13" t="s">
        <v>82</v>
      </c>
      <c r="AW380" s="13" t="s">
        <v>30</v>
      </c>
      <c r="AX380" s="13" t="s">
        <v>74</v>
      </c>
      <c r="AY380" s="218" t="s">
        <v>165</v>
      </c>
    </row>
    <row r="381" spans="2:51" s="14" customFormat="1" ht="12">
      <c r="B381" s="219"/>
      <c r="C381" s="220"/>
      <c r="D381" s="204" t="s">
        <v>176</v>
      </c>
      <c r="E381" s="221" t="s">
        <v>1</v>
      </c>
      <c r="F381" s="222" t="s">
        <v>433</v>
      </c>
      <c r="G381" s="220"/>
      <c r="H381" s="223">
        <v>0.696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176</v>
      </c>
      <c r="AU381" s="229" t="s">
        <v>84</v>
      </c>
      <c r="AV381" s="14" t="s">
        <v>84</v>
      </c>
      <c r="AW381" s="14" t="s">
        <v>30</v>
      </c>
      <c r="AX381" s="14" t="s">
        <v>74</v>
      </c>
      <c r="AY381" s="229" t="s">
        <v>165</v>
      </c>
    </row>
    <row r="382" spans="2:51" s="13" customFormat="1" ht="12">
      <c r="B382" s="209"/>
      <c r="C382" s="210"/>
      <c r="D382" s="204" t="s">
        <v>176</v>
      </c>
      <c r="E382" s="211" t="s">
        <v>1</v>
      </c>
      <c r="F382" s="212" t="s">
        <v>357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176</v>
      </c>
      <c r="AU382" s="218" t="s">
        <v>84</v>
      </c>
      <c r="AV382" s="13" t="s">
        <v>82</v>
      </c>
      <c r="AW382" s="13" t="s">
        <v>30</v>
      </c>
      <c r="AX382" s="13" t="s">
        <v>74</v>
      </c>
      <c r="AY382" s="218" t="s">
        <v>165</v>
      </c>
    </row>
    <row r="383" spans="2:51" s="14" customFormat="1" ht="12">
      <c r="B383" s="219"/>
      <c r="C383" s="220"/>
      <c r="D383" s="204" t="s">
        <v>176</v>
      </c>
      <c r="E383" s="221" t="s">
        <v>1</v>
      </c>
      <c r="F383" s="222" t="s">
        <v>434</v>
      </c>
      <c r="G383" s="220"/>
      <c r="H383" s="223">
        <v>0.159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3" customFormat="1" ht="12">
      <c r="B384" s="209"/>
      <c r="C384" s="210"/>
      <c r="D384" s="204" t="s">
        <v>176</v>
      </c>
      <c r="E384" s="211" t="s">
        <v>1</v>
      </c>
      <c r="F384" s="212" t="s">
        <v>428</v>
      </c>
      <c r="G384" s="210"/>
      <c r="H384" s="211" t="s">
        <v>1</v>
      </c>
      <c r="I384" s="213"/>
      <c r="J384" s="210"/>
      <c r="K384" s="210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176</v>
      </c>
      <c r="AU384" s="218" t="s">
        <v>84</v>
      </c>
      <c r="AV384" s="13" t="s">
        <v>82</v>
      </c>
      <c r="AW384" s="13" t="s">
        <v>30</v>
      </c>
      <c r="AX384" s="13" t="s">
        <v>74</v>
      </c>
      <c r="AY384" s="218" t="s">
        <v>165</v>
      </c>
    </row>
    <row r="385" spans="2:51" s="13" customFormat="1" ht="12">
      <c r="B385" s="209"/>
      <c r="C385" s="210"/>
      <c r="D385" s="204" t="s">
        <v>176</v>
      </c>
      <c r="E385" s="211" t="s">
        <v>1</v>
      </c>
      <c r="F385" s="212" t="s">
        <v>357</v>
      </c>
      <c r="G385" s="210"/>
      <c r="H385" s="211" t="s">
        <v>1</v>
      </c>
      <c r="I385" s="213"/>
      <c r="J385" s="210"/>
      <c r="K385" s="210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176</v>
      </c>
      <c r="AU385" s="218" t="s">
        <v>84</v>
      </c>
      <c r="AV385" s="13" t="s">
        <v>82</v>
      </c>
      <c r="AW385" s="13" t="s">
        <v>30</v>
      </c>
      <c r="AX385" s="13" t="s">
        <v>74</v>
      </c>
      <c r="AY385" s="218" t="s">
        <v>165</v>
      </c>
    </row>
    <row r="386" spans="2:51" s="14" customFormat="1" ht="12">
      <c r="B386" s="219"/>
      <c r="C386" s="220"/>
      <c r="D386" s="204" t="s">
        <v>176</v>
      </c>
      <c r="E386" s="221" t="s">
        <v>1</v>
      </c>
      <c r="F386" s="222" t="s">
        <v>434</v>
      </c>
      <c r="G386" s="220"/>
      <c r="H386" s="223">
        <v>0.159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176</v>
      </c>
      <c r="AU386" s="229" t="s">
        <v>84</v>
      </c>
      <c r="AV386" s="14" t="s">
        <v>84</v>
      </c>
      <c r="AW386" s="14" t="s">
        <v>30</v>
      </c>
      <c r="AX386" s="14" t="s">
        <v>74</v>
      </c>
      <c r="AY386" s="229" t="s">
        <v>165</v>
      </c>
    </row>
    <row r="387" spans="1:65" s="2" customFormat="1" ht="16.5" customHeight="1">
      <c r="A387" s="34"/>
      <c r="B387" s="35"/>
      <c r="C387" s="191" t="s">
        <v>435</v>
      </c>
      <c r="D387" s="191" t="s">
        <v>167</v>
      </c>
      <c r="E387" s="192" t="s">
        <v>436</v>
      </c>
      <c r="F387" s="193" t="s">
        <v>437</v>
      </c>
      <c r="G387" s="194" t="s">
        <v>170</v>
      </c>
      <c r="H387" s="195">
        <v>20</v>
      </c>
      <c r="I387" s="196"/>
      <c r="J387" s="197">
        <f>ROUND(I387*H387,2)</f>
        <v>0</v>
      </c>
      <c r="K387" s="193" t="s">
        <v>1</v>
      </c>
      <c r="L387" s="39"/>
      <c r="M387" s="198" t="s">
        <v>1</v>
      </c>
      <c r="N387" s="199" t="s">
        <v>39</v>
      </c>
      <c r="O387" s="71"/>
      <c r="P387" s="200">
        <f>O387*H387</f>
        <v>0</v>
      </c>
      <c r="Q387" s="200">
        <v>0.612</v>
      </c>
      <c r="R387" s="200">
        <f>Q387*H387</f>
        <v>12.24</v>
      </c>
      <c r="S387" s="200">
        <v>0</v>
      </c>
      <c r="T387" s="20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2" t="s">
        <v>172</v>
      </c>
      <c r="AT387" s="202" t="s">
        <v>167</v>
      </c>
      <c r="AU387" s="202" t="s">
        <v>84</v>
      </c>
      <c r="AY387" s="17" t="s">
        <v>165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82</v>
      </c>
      <c r="BK387" s="203">
        <f>ROUND(I387*H387,2)</f>
        <v>0</v>
      </c>
      <c r="BL387" s="17" t="s">
        <v>172</v>
      </c>
      <c r="BM387" s="202" t="s">
        <v>438</v>
      </c>
    </row>
    <row r="388" spans="1:47" s="2" customFormat="1" ht="12">
      <c r="A388" s="34"/>
      <c r="B388" s="35"/>
      <c r="C388" s="36"/>
      <c r="D388" s="204" t="s">
        <v>174</v>
      </c>
      <c r="E388" s="36"/>
      <c r="F388" s="205" t="s">
        <v>439</v>
      </c>
      <c r="G388" s="36"/>
      <c r="H388" s="36"/>
      <c r="I388" s="206"/>
      <c r="J388" s="36"/>
      <c r="K388" s="36"/>
      <c r="L388" s="39"/>
      <c r="M388" s="207"/>
      <c r="N388" s="208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174</v>
      </c>
      <c r="AU388" s="17" t="s">
        <v>84</v>
      </c>
    </row>
    <row r="389" spans="2:51" s="13" customFormat="1" ht="12">
      <c r="B389" s="209"/>
      <c r="C389" s="210"/>
      <c r="D389" s="204" t="s">
        <v>176</v>
      </c>
      <c r="E389" s="211" t="s">
        <v>1</v>
      </c>
      <c r="F389" s="212" t="s">
        <v>440</v>
      </c>
      <c r="G389" s="210"/>
      <c r="H389" s="211" t="s">
        <v>1</v>
      </c>
      <c r="I389" s="213"/>
      <c r="J389" s="210"/>
      <c r="K389" s="210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176</v>
      </c>
      <c r="AU389" s="218" t="s">
        <v>84</v>
      </c>
      <c r="AV389" s="13" t="s">
        <v>82</v>
      </c>
      <c r="AW389" s="13" t="s">
        <v>30</v>
      </c>
      <c r="AX389" s="13" t="s">
        <v>74</v>
      </c>
      <c r="AY389" s="218" t="s">
        <v>165</v>
      </c>
    </row>
    <row r="390" spans="2:51" s="14" customFormat="1" ht="12">
      <c r="B390" s="219"/>
      <c r="C390" s="220"/>
      <c r="D390" s="204" t="s">
        <v>176</v>
      </c>
      <c r="E390" s="221" t="s">
        <v>1</v>
      </c>
      <c r="F390" s="222" t="s">
        <v>296</v>
      </c>
      <c r="G390" s="220"/>
      <c r="H390" s="223">
        <v>20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176</v>
      </c>
      <c r="AU390" s="229" t="s">
        <v>84</v>
      </c>
      <c r="AV390" s="14" t="s">
        <v>84</v>
      </c>
      <c r="AW390" s="14" t="s">
        <v>30</v>
      </c>
      <c r="AX390" s="14" t="s">
        <v>74</v>
      </c>
      <c r="AY390" s="229" t="s">
        <v>165</v>
      </c>
    </row>
    <row r="391" spans="1:65" s="2" customFormat="1" ht="16.5" customHeight="1">
      <c r="A391" s="34"/>
      <c r="B391" s="35"/>
      <c r="C391" s="191" t="s">
        <v>441</v>
      </c>
      <c r="D391" s="191" t="s">
        <v>167</v>
      </c>
      <c r="E391" s="192" t="s">
        <v>442</v>
      </c>
      <c r="F391" s="193" t="s">
        <v>443</v>
      </c>
      <c r="G391" s="194" t="s">
        <v>170</v>
      </c>
      <c r="H391" s="195">
        <v>169</v>
      </c>
      <c r="I391" s="196"/>
      <c r="J391" s="197">
        <f>ROUND(I391*H391,2)</f>
        <v>0</v>
      </c>
      <c r="K391" s="193" t="s">
        <v>171</v>
      </c>
      <c r="L391" s="39"/>
      <c r="M391" s="198" t="s">
        <v>1</v>
      </c>
      <c r="N391" s="199" t="s">
        <v>39</v>
      </c>
      <c r="O391" s="71"/>
      <c r="P391" s="200">
        <f>O391*H391</f>
        <v>0</v>
      </c>
      <c r="Q391" s="200">
        <v>0</v>
      </c>
      <c r="R391" s="200">
        <f>Q391*H391</f>
        <v>0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172</v>
      </c>
      <c r="AT391" s="202" t="s">
        <v>167</v>
      </c>
      <c r="AU391" s="202" t="s">
        <v>84</v>
      </c>
      <c r="AY391" s="17" t="s">
        <v>165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82</v>
      </c>
      <c r="BK391" s="203">
        <f>ROUND(I391*H391,2)</f>
        <v>0</v>
      </c>
      <c r="BL391" s="17" t="s">
        <v>172</v>
      </c>
      <c r="BM391" s="202" t="s">
        <v>444</v>
      </c>
    </row>
    <row r="392" spans="1:47" s="2" customFormat="1" ht="12">
      <c r="A392" s="34"/>
      <c r="B392" s="35"/>
      <c r="C392" s="36"/>
      <c r="D392" s="204" t="s">
        <v>174</v>
      </c>
      <c r="E392" s="36"/>
      <c r="F392" s="205" t="s">
        <v>445</v>
      </c>
      <c r="G392" s="36"/>
      <c r="H392" s="36"/>
      <c r="I392" s="206"/>
      <c r="J392" s="36"/>
      <c r="K392" s="36"/>
      <c r="L392" s="39"/>
      <c r="M392" s="207"/>
      <c r="N392" s="208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174</v>
      </c>
      <c r="AU392" s="17" t="s">
        <v>84</v>
      </c>
    </row>
    <row r="393" spans="2:51" s="13" customFormat="1" ht="12">
      <c r="B393" s="209"/>
      <c r="C393" s="210"/>
      <c r="D393" s="204" t="s">
        <v>176</v>
      </c>
      <c r="E393" s="211" t="s">
        <v>1</v>
      </c>
      <c r="F393" s="212" t="s">
        <v>335</v>
      </c>
      <c r="G393" s="210"/>
      <c r="H393" s="211" t="s">
        <v>1</v>
      </c>
      <c r="I393" s="213"/>
      <c r="J393" s="210"/>
      <c r="K393" s="210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176</v>
      </c>
      <c r="AU393" s="218" t="s">
        <v>84</v>
      </c>
      <c r="AV393" s="13" t="s">
        <v>82</v>
      </c>
      <c r="AW393" s="13" t="s">
        <v>30</v>
      </c>
      <c r="AX393" s="13" t="s">
        <v>74</v>
      </c>
      <c r="AY393" s="218" t="s">
        <v>165</v>
      </c>
    </row>
    <row r="394" spans="2:51" s="14" customFormat="1" ht="12">
      <c r="B394" s="219"/>
      <c r="C394" s="220"/>
      <c r="D394" s="204" t="s">
        <v>176</v>
      </c>
      <c r="E394" s="221" t="s">
        <v>1</v>
      </c>
      <c r="F394" s="222" t="s">
        <v>336</v>
      </c>
      <c r="G394" s="220"/>
      <c r="H394" s="223">
        <v>116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176</v>
      </c>
      <c r="AU394" s="229" t="s">
        <v>84</v>
      </c>
      <c r="AV394" s="14" t="s">
        <v>84</v>
      </c>
      <c r="AW394" s="14" t="s">
        <v>30</v>
      </c>
      <c r="AX394" s="14" t="s">
        <v>74</v>
      </c>
      <c r="AY394" s="229" t="s">
        <v>165</v>
      </c>
    </row>
    <row r="395" spans="2:51" s="13" customFormat="1" ht="12">
      <c r="B395" s="209"/>
      <c r="C395" s="210"/>
      <c r="D395" s="204" t="s">
        <v>176</v>
      </c>
      <c r="E395" s="211" t="s">
        <v>1</v>
      </c>
      <c r="F395" s="212" t="s">
        <v>357</v>
      </c>
      <c r="G395" s="210"/>
      <c r="H395" s="211" t="s">
        <v>1</v>
      </c>
      <c r="I395" s="213"/>
      <c r="J395" s="210"/>
      <c r="K395" s="210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176</v>
      </c>
      <c r="AU395" s="218" t="s">
        <v>84</v>
      </c>
      <c r="AV395" s="13" t="s">
        <v>82</v>
      </c>
      <c r="AW395" s="13" t="s">
        <v>30</v>
      </c>
      <c r="AX395" s="13" t="s">
        <v>74</v>
      </c>
      <c r="AY395" s="218" t="s">
        <v>165</v>
      </c>
    </row>
    <row r="396" spans="2:51" s="14" customFormat="1" ht="12">
      <c r="B396" s="219"/>
      <c r="C396" s="220"/>
      <c r="D396" s="204" t="s">
        <v>176</v>
      </c>
      <c r="E396" s="221" t="s">
        <v>1</v>
      </c>
      <c r="F396" s="222" t="s">
        <v>358</v>
      </c>
      <c r="G396" s="220"/>
      <c r="H396" s="223">
        <v>53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176</v>
      </c>
      <c r="AU396" s="229" t="s">
        <v>84</v>
      </c>
      <c r="AV396" s="14" t="s">
        <v>84</v>
      </c>
      <c r="AW396" s="14" t="s">
        <v>30</v>
      </c>
      <c r="AX396" s="14" t="s">
        <v>74</v>
      </c>
      <c r="AY396" s="229" t="s">
        <v>165</v>
      </c>
    </row>
    <row r="397" spans="1:65" s="2" customFormat="1" ht="16.5" customHeight="1">
      <c r="A397" s="34"/>
      <c r="B397" s="35"/>
      <c r="C397" s="191" t="s">
        <v>393</v>
      </c>
      <c r="D397" s="191" t="s">
        <v>167</v>
      </c>
      <c r="E397" s="192" t="s">
        <v>446</v>
      </c>
      <c r="F397" s="193" t="s">
        <v>447</v>
      </c>
      <c r="G397" s="194" t="s">
        <v>170</v>
      </c>
      <c r="H397" s="195">
        <v>285</v>
      </c>
      <c r="I397" s="196"/>
      <c r="J397" s="197">
        <f>ROUND(I397*H397,2)</f>
        <v>0</v>
      </c>
      <c r="K397" s="193" t="s">
        <v>1</v>
      </c>
      <c r="L397" s="39"/>
      <c r="M397" s="198" t="s">
        <v>1</v>
      </c>
      <c r="N397" s="199" t="s">
        <v>39</v>
      </c>
      <c r="O397" s="71"/>
      <c r="P397" s="200">
        <f>O397*H397</f>
        <v>0</v>
      </c>
      <c r="Q397" s="200">
        <v>0</v>
      </c>
      <c r="R397" s="200">
        <f>Q397*H397</f>
        <v>0</v>
      </c>
      <c r="S397" s="200">
        <v>0</v>
      </c>
      <c r="T397" s="201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2" t="s">
        <v>172</v>
      </c>
      <c r="AT397" s="202" t="s">
        <v>167</v>
      </c>
      <c r="AU397" s="202" t="s">
        <v>84</v>
      </c>
      <c r="AY397" s="17" t="s">
        <v>165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7" t="s">
        <v>82</v>
      </c>
      <c r="BK397" s="203">
        <f>ROUND(I397*H397,2)</f>
        <v>0</v>
      </c>
      <c r="BL397" s="17" t="s">
        <v>172</v>
      </c>
      <c r="BM397" s="202" t="s">
        <v>448</v>
      </c>
    </row>
    <row r="398" spans="1:47" s="2" customFormat="1" ht="12">
      <c r="A398" s="34"/>
      <c r="B398" s="35"/>
      <c r="C398" s="36"/>
      <c r="D398" s="204" t="s">
        <v>174</v>
      </c>
      <c r="E398" s="36"/>
      <c r="F398" s="205" t="s">
        <v>449</v>
      </c>
      <c r="G398" s="36"/>
      <c r="H398" s="36"/>
      <c r="I398" s="206"/>
      <c r="J398" s="36"/>
      <c r="K398" s="36"/>
      <c r="L398" s="39"/>
      <c r="M398" s="207"/>
      <c r="N398" s="208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174</v>
      </c>
      <c r="AU398" s="17" t="s">
        <v>84</v>
      </c>
    </row>
    <row r="399" spans="2:51" s="13" customFormat="1" ht="12">
      <c r="B399" s="209"/>
      <c r="C399" s="210"/>
      <c r="D399" s="204" t="s">
        <v>176</v>
      </c>
      <c r="E399" s="211" t="s">
        <v>1</v>
      </c>
      <c r="F399" s="212" t="s">
        <v>426</v>
      </c>
      <c r="G399" s="210"/>
      <c r="H399" s="211" t="s">
        <v>1</v>
      </c>
      <c r="I399" s="213"/>
      <c r="J399" s="210"/>
      <c r="K399" s="210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176</v>
      </c>
      <c r="AU399" s="218" t="s">
        <v>84</v>
      </c>
      <c r="AV399" s="13" t="s">
        <v>82</v>
      </c>
      <c r="AW399" s="13" t="s">
        <v>30</v>
      </c>
      <c r="AX399" s="13" t="s">
        <v>74</v>
      </c>
      <c r="AY399" s="218" t="s">
        <v>165</v>
      </c>
    </row>
    <row r="400" spans="2:51" s="13" customFormat="1" ht="12">
      <c r="B400" s="209"/>
      <c r="C400" s="210"/>
      <c r="D400" s="204" t="s">
        <v>176</v>
      </c>
      <c r="E400" s="211" t="s">
        <v>1</v>
      </c>
      <c r="F400" s="212" t="s">
        <v>335</v>
      </c>
      <c r="G400" s="210"/>
      <c r="H400" s="211" t="s">
        <v>1</v>
      </c>
      <c r="I400" s="213"/>
      <c r="J400" s="210"/>
      <c r="K400" s="210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176</v>
      </c>
      <c r="AU400" s="218" t="s">
        <v>84</v>
      </c>
      <c r="AV400" s="13" t="s">
        <v>82</v>
      </c>
      <c r="AW400" s="13" t="s">
        <v>30</v>
      </c>
      <c r="AX400" s="13" t="s">
        <v>74</v>
      </c>
      <c r="AY400" s="218" t="s">
        <v>165</v>
      </c>
    </row>
    <row r="401" spans="2:51" s="14" customFormat="1" ht="12">
      <c r="B401" s="219"/>
      <c r="C401" s="220"/>
      <c r="D401" s="204" t="s">
        <v>176</v>
      </c>
      <c r="E401" s="221" t="s">
        <v>1</v>
      </c>
      <c r="F401" s="222" t="s">
        <v>427</v>
      </c>
      <c r="G401" s="220"/>
      <c r="H401" s="223">
        <v>232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176</v>
      </c>
      <c r="AU401" s="229" t="s">
        <v>84</v>
      </c>
      <c r="AV401" s="14" t="s">
        <v>84</v>
      </c>
      <c r="AW401" s="14" t="s">
        <v>30</v>
      </c>
      <c r="AX401" s="14" t="s">
        <v>74</v>
      </c>
      <c r="AY401" s="229" t="s">
        <v>165</v>
      </c>
    </row>
    <row r="402" spans="2:51" s="13" customFormat="1" ht="12">
      <c r="B402" s="209"/>
      <c r="C402" s="210"/>
      <c r="D402" s="204" t="s">
        <v>176</v>
      </c>
      <c r="E402" s="211" t="s">
        <v>1</v>
      </c>
      <c r="F402" s="212" t="s">
        <v>357</v>
      </c>
      <c r="G402" s="210"/>
      <c r="H402" s="211" t="s">
        <v>1</v>
      </c>
      <c r="I402" s="213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176</v>
      </c>
      <c r="AU402" s="218" t="s">
        <v>84</v>
      </c>
      <c r="AV402" s="13" t="s">
        <v>82</v>
      </c>
      <c r="AW402" s="13" t="s">
        <v>30</v>
      </c>
      <c r="AX402" s="13" t="s">
        <v>74</v>
      </c>
      <c r="AY402" s="218" t="s">
        <v>165</v>
      </c>
    </row>
    <row r="403" spans="2:51" s="14" customFormat="1" ht="12">
      <c r="B403" s="219"/>
      <c r="C403" s="220"/>
      <c r="D403" s="204" t="s">
        <v>176</v>
      </c>
      <c r="E403" s="221" t="s">
        <v>1</v>
      </c>
      <c r="F403" s="222" t="s">
        <v>358</v>
      </c>
      <c r="G403" s="220"/>
      <c r="H403" s="223">
        <v>53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176</v>
      </c>
      <c r="AU403" s="229" t="s">
        <v>84</v>
      </c>
      <c r="AV403" s="14" t="s">
        <v>84</v>
      </c>
      <c r="AW403" s="14" t="s">
        <v>30</v>
      </c>
      <c r="AX403" s="14" t="s">
        <v>74</v>
      </c>
      <c r="AY403" s="229" t="s">
        <v>165</v>
      </c>
    </row>
    <row r="404" spans="1:65" s="2" customFormat="1" ht="16.5" customHeight="1">
      <c r="A404" s="34"/>
      <c r="B404" s="35"/>
      <c r="C404" s="191" t="s">
        <v>354</v>
      </c>
      <c r="D404" s="191" t="s">
        <v>167</v>
      </c>
      <c r="E404" s="192" t="s">
        <v>450</v>
      </c>
      <c r="F404" s="193" t="s">
        <v>451</v>
      </c>
      <c r="G404" s="194" t="s">
        <v>170</v>
      </c>
      <c r="H404" s="195">
        <v>53</v>
      </c>
      <c r="I404" s="196"/>
      <c r="J404" s="197">
        <f>ROUND(I404*H404,2)</f>
        <v>0</v>
      </c>
      <c r="K404" s="193" t="s">
        <v>171</v>
      </c>
      <c r="L404" s="39"/>
      <c r="M404" s="198" t="s">
        <v>1</v>
      </c>
      <c r="N404" s="199" t="s">
        <v>39</v>
      </c>
      <c r="O404" s="71"/>
      <c r="P404" s="200">
        <f>O404*H404</f>
        <v>0</v>
      </c>
      <c r="Q404" s="200">
        <v>0</v>
      </c>
      <c r="R404" s="200">
        <f>Q404*H404</f>
        <v>0</v>
      </c>
      <c r="S404" s="200">
        <v>0</v>
      </c>
      <c r="T404" s="201">
        <f>S404*H404</f>
        <v>0</v>
      </c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R404" s="202" t="s">
        <v>172</v>
      </c>
      <c r="AT404" s="202" t="s">
        <v>167</v>
      </c>
      <c r="AU404" s="202" t="s">
        <v>84</v>
      </c>
      <c r="AY404" s="17" t="s">
        <v>165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17" t="s">
        <v>82</v>
      </c>
      <c r="BK404" s="203">
        <f>ROUND(I404*H404,2)</f>
        <v>0</v>
      </c>
      <c r="BL404" s="17" t="s">
        <v>172</v>
      </c>
      <c r="BM404" s="202" t="s">
        <v>452</v>
      </c>
    </row>
    <row r="405" spans="1:47" s="2" customFormat="1" ht="12">
      <c r="A405" s="34"/>
      <c r="B405" s="35"/>
      <c r="C405" s="36"/>
      <c r="D405" s="204" t="s">
        <v>174</v>
      </c>
      <c r="E405" s="36"/>
      <c r="F405" s="205" t="s">
        <v>453</v>
      </c>
      <c r="G405" s="36"/>
      <c r="H405" s="36"/>
      <c r="I405" s="206"/>
      <c r="J405" s="36"/>
      <c r="K405" s="36"/>
      <c r="L405" s="39"/>
      <c r="M405" s="207"/>
      <c r="N405" s="208"/>
      <c r="O405" s="71"/>
      <c r="P405" s="71"/>
      <c r="Q405" s="71"/>
      <c r="R405" s="71"/>
      <c r="S405" s="71"/>
      <c r="T405" s="72"/>
      <c r="U405" s="34"/>
      <c r="V405" s="34"/>
      <c r="W405" s="34"/>
      <c r="X405" s="34"/>
      <c r="Y405" s="34"/>
      <c r="Z405" s="34"/>
      <c r="AA405" s="34"/>
      <c r="AB405" s="34"/>
      <c r="AC405" s="34"/>
      <c r="AD405" s="34"/>
      <c r="AE405" s="34"/>
      <c r="AT405" s="17" t="s">
        <v>174</v>
      </c>
      <c r="AU405" s="17" t="s">
        <v>84</v>
      </c>
    </row>
    <row r="406" spans="2:51" s="13" customFormat="1" ht="12">
      <c r="B406" s="209"/>
      <c r="C406" s="210"/>
      <c r="D406" s="204" t="s">
        <v>176</v>
      </c>
      <c r="E406" s="211" t="s">
        <v>1</v>
      </c>
      <c r="F406" s="212" t="s">
        <v>428</v>
      </c>
      <c r="G406" s="210"/>
      <c r="H406" s="211" t="s">
        <v>1</v>
      </c>
      <c r="I406" s="213"/>
      <c r="J406" s="210"/>
      <c r="K406" s="210"/>
      <c r="L406" s="214"/>
      <c r="M406" s="215"/>
      <c r="N406" s="216"/>
      <c r="O406" s="216"/>
      <c r="P406" s="216"/>
      <c r="Q406" s="216"/>
      <c r="R406" s="216"/>
      <c r="S406" s="216"/>
      <c r="T406" s="217"/>
      <c r="AT406" s="218" t="s">
        <v>176</v>
      </c>
      <c r="AU406" s="218" t="s">
        <v>84</v>
      </c>
      <c r="AV406" s="13" t="s">
        <v>82</v>
      </c>
      <c r="AW406" s="13" t="s">
        <v>30</v>
      </c>
      <c r="AX406" s="13" t="s">
        <v>74</v>
      </c>
      <c r="AY406" s="218" t="s">
        <v>165</v>
      </c>
    </row>
    <row r="407" spans="2:51" s="13" customFormat="1" ht="12">
      <c r="B407" s="209"/>
      <c r="C407" s="210"/>
      <c r="D407" s="204" t="s">
        <v>176</v>
      </c>
      <c r="E407" s="211" t="s">
        <v>1</v>
      </c>
      <c r="F407" s="212" t="s">
        <v>357</v>
      </c>
      <c r="G407" s="210"/>
      <c r="H407" s="211" t="s">
        <v>1</v>
      </c>
      <c r="I407" s="213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176</v>
      </c>
      <c r="AU407" s="218" t="s">
        <v>84</v>
      </c>
      <c r="AV407" s="13" t="s">
        <v>82</v>
      </c>
      <c r="AW407" s="13" t="s">
        <v>30</v>
      </c>
      <c r="AX407" s="13" t="s">
        <v>74</v>
      </c>
      <c r="AY407" s="218" t="s">
        <v>165</v>
      </c>
    </row>
    <row r="408" spans="2:51" s="14" customFormat="1" ht="12">
      <c r="B408" s="219"/>
      <c r="C408" s="220"/>
      <c r="D408" s="204" t="s">
        <v>176</v>
      </c>
      <c r="E408" s="221" t="s">
        <v>1</v>
      </c>
      <c r="F408" s="222" t="s">
        <v>358</v>
      </c>
      <c r="G408" s="220"/>
      <c r="H408" s="223">
        <v>53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176</v>
      </c>
      <c r="AU408" s="229" t="s">
        <v>84</v>
      </c>
      <c r="AV408" s="14" t="s">
        <v>84</v>
      </c>
      <c r="AW408" s="14" t="s">
        <v>30</v>
      </c>
      <c r="AX408" s="14" t="s">
        <v>74</v>
      </c>
      <c r="AY408" s="229" t="s">
        <v>165</v>
      </c>
    </row>
    <row r="409" spans="1:65" s="2" customFormat="1" ht="21.75" customHeight="1">
      <c r="A409" s="34"/>
      <c r="B409" s="35"/>
      <c r="C409" s="191" t="s">
        <v>454</v>
      </c>
      <c r="D409" s="191" t="s">
        <v>167</v>
      </c>
      <c r="E409" s="192" t="s">
        <v>455</v>
      </c>
      <c r="F409" s="193" t="s">
        <v>456</v>
      </c>
      <c r="G409" s="194" t="s">
        <v>170</v>
      </c>
      <c r="H409" s="195">
        <v>116</v>
      </c>
      <c r="I409" s="196"/>
      <c r="J409" s="197">
        <f>ROUND(I409*H409,2)</f>
        <v>0</v>
      </c>
      <c r="K409" s="193" t="s">
        <v>171</v>
      </c>
      <c r="L409" s="39"/>
      <c r="M409" s="198" t="s">
        <v>1</v>
      </c>
      <c r="N409" s="199" t="s">
        <v>39</v>
      </c>
      <c r="O409" s="71"/>
      <c r="P409" s="200">
        <f>O409*H409</f>
        <v>0</v>
      </c>
      <c r="Q409" s="200">
        <v>0</v>
      </c>
      <c r="R409" s="200">
        <f>Q409*H409</f>
        <v>0</v>
      </c>
      <c r="S409" s="200">
        <v>0</v>
      </c>
      <c r="T409" s="201">
        <f>S409*H409</f>
        <v>0</v>
      </c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202" t="s">
        <v>172</v>
      </c>
      <c r="AT409" s="202" t="s">
        <v>167</v>
      </c>
      <c r="AU409" s="202" t="s">
        <v>84</v>
      </c>
      <c r="AY409" s="17" t="s">
        <v>165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17" t="s">
        <v>82</v>
      </c>
      <c r="BK409" s="203">
        <f>ROUND(I409*H409,2)</f>
        <v>0</v>
      </c>
      <c r="BL409" s="17" t="s">
        <v>172</v>
      </c>
      <c r="BM409" s="202" t="s">
        <v>457</v>
      </c>
    </row>
    <row r="410" spans="1:47" s="2" customFormat="1" ht="19.5">
      <c r="A410" s="34"/>
      <c r="B410" s="35"/>
      <c r="C410" s="36"/>
      <c r="D410" s="204" t="s">
        <v>174</v>
      </c>
      <c r="E410" s="36"/>
      <c r="F410" s="205" t="s">
        <v>458</v>
      </c>
      <c r="G410" s="36"/>
      <c r="H410" s="36"/>
      <c r="I410" s="206"/>
      <c r="J410" s="36"/>
      <c r="K410" s="36"/>
      <c r="L410" s="39"/>
      <c r="M410" s="207"/>
      <c r="N410" s="208"/>
      <c r="O410" s="71"/>
      <c r="P410" s="71"/>
      <c r="Q410" s="71"/>
      <c r="R410" s="71"/>
      <c r="S410" s="71"/>
      <c r="T410" s="72"/>
      <c r="U410" s="34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174</v>
      </c>
      <c r="AU410" s="17" t="s">
        <v>84</v>
      </c>
    </row>
    <row r="411" spans="2:51" s="13" customFormat="1" ht="12">
      <c r="B411" s="209"/>
      <c r="C411" s="210"/>
      <c r="D411" s="204" t="s">
        <v>176</v>
      </c>
      <c r="E411" s="211" t="s">
        <v>1</v>
      </c>
      <c r="F411" s="212" t="s">
        <v>335</v>
      </c>
      <c r="G411" s="210"/>
      <c r="H411" s="211" t="s">
        <v>1</v>
      </c>
      <c r="I411" s="213"/>
      <c r="J411" s="210"/>
      <c r="K411" s="210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176</v>
      </c>
      <c r="AU411" s="218" t="s">
        <v>84</v>
      </c>
      <c r="AV411" s="13" t="s">
        <v>82</v>
      </c>
      <c r="AW411" s="13" t="s">
        <v>30</v>
      </c>
      <c r="AX411" s="13" t="s">
        <v>74</v>
      </c>
      <c r="AY411" s="218" t="s">
        <v>165</v>
      </c>
    </row>
    <row r="412" spans="2:51" s="14" customFormat="1" ht="12">
      <c r="B412" s="219"/>
      <c r="C412" s="220"/>
      <c r="D412" s="204" t="s">
        <v>176</v>
      </c>
      <c r="E412" s="221" t="s">
        <v>1</v>
      </c>
      <c r="F412" s="222" t="s">
        <v>336</v>
      </c>
      <c r="G412" s="220"/>
      <c r="H412" s="223">
        <v>116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176</v>
      </c>
      <c r="AU412" s="229" t="s">
        <v>84</v>
      </c>
      <c r="AV412" s="14" t="s">
        <v>84</v>
      </c>
      <c r="AW412" s="14" t="s">
        <v>30</v>
      </c>
      <c r="AX412" s="14" t="s">
        <v>74</v>
      </c>
      <c r="AY412" s="229" t="s">
        <v>165</v>
      </c>
    </row>
    <row r="413" spans="1:65" s="2" customFormat="1" ht="16.5" customHeight="1">
      <c r="A413" s="34"/>
      <c r="B413" s="35"/>
      <c r="C413" s="191" t="s">
        <v>459</v>
      </c>
      <c r="D413" s="191" t="s">
        <v>167</v>
      </c>
      <c r="E413" s="192" t="s">
        <v>460</v>
      </c>
      <c r="F413" s="193" t="s">
        <v>461</v>
      </c>
      <c r="G413" s="194" t="s">
        <v>170</v>
      </c>
      <c r="H413" s="195">
        <v>116</v>
      </c>
      <c r="I413" s="196"/>
      <c r="J413" s="197">
        <f>ROUND(I413*H413,2)</f>
        <v>0</v>
      </c>
      <c r="K413" s="193" t="s">
        <v>1</v>
      </c>
      <c r="L413" s="39"/>
      <c r="M413" s="198" t="s">
        <v>1</v>
      </c>
      <c r="N413" s="199" t="s">
        <v>39</v>
      </c>
      <c r="O413" s="71"/>
      <c r="P413" s="200">
        <f>O413*H413</f>
        <v>0</v>
      </c>
      <c r="Q413" s="200">
        <v>0</v>
      </c>
      <c r="R413" s="200">
        <f>Q413*H413</f>
        <v>0</v>
      </c>
      <c r="S413" s="200">
        <v>0</v>
      </c>
      <c r="T413" s="201">
        <f>S413*H413</f>
        <v>0</v>
      </c>
      <c r="U413" s="34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R413" s="202" t="s">
        <v>172</v>
      </c>
      <c r="AT413" s="202" t="s">
        <v>167</v>
      </c>
      <c r="AU413" s="202" t="s">
        <v>84</v>
      </c>
      <c r="AY413" s="17" t="s">
        <v>165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17" t="s">
        <v>82</v>
      </c>
      <c r="BK413" s="203">
        <f>ROUND(I413*H413,2)</f>
        <v>0</v>
      </c>
      <c r="BL413" s="17" t="s">
        <v>172</v>
      </c>
      <c r="BM413" s="202" t="s">
        <v>462</v>
      </c>
    </row>
    <row r="414" spans="1:47" s="2" customFormat="1" ht="12">
      <c r="A414" s="34"/>
      <c r="B414" s="35"/>
      <c r="C414" s="36"/>
      <c r="D414" s="204" t="s">
        <v>174</v>
      </c>
      <c r="E414" s="36"/>
      <c r="F414" s="205" t="s">
        <v>461</v>
      </c>
      <c r="G414" s="36"/>
      <c r="H414" s="36"/>
      <c r="I414" s="206"/>
      <c r="J414" s="36"/>
      <c r="K414" s="36"/>
      <c r="L414" s="39"/>
      <c r="M414" s="207"/>
      <c r="N414" s="208"/>
      <c r="O414" s="71"/>
      <c r="P414" s="71"/>
      <c r="Q414" s="71"/>
      <c r="R414" s="71"/>
      <c r="S414" s="71"/>
      <c r="T414" s="72"/>
      <c r="U414" s="34"/>
      <c r="V414" s="34"/>
      <c r="W414" s="34"/>
      <c r="X414" s="34"/>
      <c r="Y414" s="34"/>
      <c r="Z414" s="34"/>
      <c r="AA414" s="34"/>
      <c r="AB414" s="34"/>
      <c r="AC414" s="34"/>
      <c r="AD414" s="34"/>
      <c r="AE414" s="34"/>
      <c r="AT414" s="17" t="s">
        <v>174</v>
      </c>
      <c r="AU414" s="17" t="s">
        <v>84</v>
      </c>
    </row>
    <row r="415" spans="2:51" s="13" customFormat="1" ht="12">
      <c r="B415" s="209"/>
      <c r="C415" s="210"/>
      <c r="D415" s="204" t="s">
        <v>176</v>
      </c>
      <c r="E415" s="211" t="s">
        <v>1</v>
      </c>
      <c r="F415" s="212" t="s">
        <v>335</v>
      </c>
      <c r="G415" s="210"/>
      <c r="H415" s="211" t="s">
        <v>1</v>
      </c>
      <c r="I415" s="213"/>
      <c r="J415" s="210"/>
      <c r="K415" s="210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176</v>
      </c>
      <c r="AU415" s="218" t="s">
        <v>84</v>
      </c>
      <c r="AV415" s="13" t="s">
        <v>82</v>
      </c>
      <c r="AW415" s="13" t="s">
        <v>30</v>
      </c>
      <c r="AX415" s="13" t="s">
        <v>74</v>
      </c>
      <c r="AY415" s="218" t="s">
        <v>165</v>
      </c>
    </row>
    <row r="416" spans="2:51" s="14" customFormat="1" ht="12">
      <c r="B416" s="219"/>
      <c r="C416" s="220"/>
      <c r="D416" s="204" t="s">
        <v>176</v>
      </c>
      <c r="E416" s="221" t="s">
        <v>1</v>
      </c>
      <c r="F416" s="222" t="s">
        <v>336</v>
      </c>
      <c r="G416" s="220"/>
      <c r="H416" s="223">
        <v>116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176</v>
      </c>
      <c r="AU416" s="229" t="s">
        <v>84</v>
      </c>
      <c r="AV416" s="14" t="s">
        <v>84</v>
      </c>
      <c r="AW416" s="14" t="s">
        <v>30</v>
      </c>
      <c r="AX416" s="14" t="s">
        <v>74</v>
      </c>
      <c r="AY416" s="229" t="s">
        <v>165</v>
      </c>
    </row>
    <row r="417" spans="1:65" s="2" customFormat="1" ht="16.5" customHeight="1">
      <c r="A417" s="34"/>
      <c r="B417" s="35"/>
      <c r="C417" s="191" t="s">
        <v>463</v>
      </c>
      <c r="D417" s="191" t="s">
        <v>167</v>
      </c>
      <c r="E417" s="192" t="s">
        <v>464</v>
      </c>
      <c r="F417" s="193" t="s">
        <v>465</v>
      </c>
      <c r="G417" s="194" t="s">
        <v>170</v>
      </c>
      <c r="H417" s="195">
        <v>53</v>
      </c>
      <c r="I417" s="196"/>
      <c r="J417" s="197">
        <f>ROUND(I417*H417,2)</f>
        <v>0</v>
      </c>
      <c r="K417" s="193" t="s">
        <v>1</v>
      </c>
      <c r="L417" s="39"/>
      <c r="M417" s="198" t="s">
        <v>1</v>
      </c>
      <c r="N417" s="199" t="s">
        <v>39</v>
      </c>
      <c r="O417" s="71"/>
      <c r="P417" s="200">
        <f>O417*H417</f>
        <v>0</v>
      </c>
      <c r="Q417" s="200">
        <v>0</v>
      </c>
      <c r="R417" s="200">
        <f>Q417*H417</f>
        <v>0</v>
      </c>
      <c r="S417" s="200">
        <v>0</v>
      </c>
      <c r="T417" s="201">
        <f>S417*H417</f>
        <v>0</v>
      </c>
      <c r="U417" s="34"/>
      <c r="V417" s="34"/>
      <c r="W417" s="34"/>
      <c r="X417" s="34"/>
      <c r="Y417" s="34"/>
      <c r="Z417" s="34"/>
      <c r="AA417" s="34"/>
      <c r="AB417" s="34"/>
      <c r="AC417" s="34"/>
      <c r="AD417" s="34"/>
      <c r="AE417" s="34"/>
      <c r="AR417" s="202" t="s">
        <v>172</v>
      </c>
      <c r="AT417" s="202" t="s">
        <v>167</v>
      </c>
      <c r="AU417" s="202" t="s">
        <v>84</v>
      </c>
      <c r="AY417" s="17" t="s">
        <v>165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17" t="s">
        <v>82</v>
      </c>
      <c r="BK417" s="203">
        <f>ROUND(I417*H417,2)</f>
        <v>0</v>
      </c>
      <c r="BL417" s="17" t="s">
        <v>172</v>
      </c>
      <c r="BM417" s="202" t="s">
        <v>466</v>
      </c>
    </row>
    <row r="418" spans="1:47" s="2" customFormat="1" ht="12">
      <c r="A418" s="34"/>
      <c r="B418" s="35"/>
      <c r="C418" s="36"/>
      <c r="D418" s="204" t="s">
        <v>174</v>
      </c>
      <c r="E418" s="36"/>
      <c r="F418" s="205" t="s">
        <v>467</v>
      </c>
      <c r="G418" s="36"/>
      <c r="H418" s="36"/>
      <c r="I418" s="206"/>
      <c r="J418" s="36"/>
      <c r="K418" s="36"/>
      <c r="L418" s="39"/>
      <c r="M418" s="207"/>
      <c r="N418" s="208"/>
      <c r="O418" s="71"/>
      <c r="P418" s="71"/>
      <c r="Q418" s="71"/>
      <c r="R418" s="71"/>
      <c r="S418" s="71"/>
      <c r="T418" s="72"/>
      <c r="U418" s="34"/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T418" s="17" t="s">
        <v>174</v>
      </c>
      <c r="AU418" s="17" t="s">
        <v>84</v>
      </c>
    </row>
    <row r="419" spans="2:51" s="13" customFormat="1" ht="12">
      <c r="B419" s="209"/>
      <c r="C419" s="210"/>
      <c r="D419" s="204" t="s">
        <v>176</v>
      </c>
      <c r="E419" s="211" t="s">
        <v>1</v>
      </c>
      <c r="F419" s="212" t="s">
        <v>357</v>
      </c>
      <c r="G419" s="210"/>
      <c r="H419" s="211" t="s">
        <v>1</v>
      </c>
      <c r="I419" s="213"/>
      <c r="J419" s="210"/>
      <c r="K419" s="210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176</v>
      </c>
      <c r="AU419" s="218" t="s">
        <v>84</v>
      </c>
      <c r="AV419" s="13" t="s">
        <v>82</v>
      </c>
      <c r="AW419" s="13" t="s">
        <v>30</v>
      </c>
      <c r="AX419" s="13" t="s">
        <v>74</v>
      </c>
      <c r="AY419" s="218" t="s">
        <v>165</v>
      </c>
    </row>
    <row r="420" spans="2:51" s="14" customFormat="1" ht="12">
      <c r="B420" s="219"/>
      <c r="C420" s="220"/>
      <c r="D420" s="204" t="s">
        <v>176</v>
      </c>
      <c r="E420" s="221" t="s">
        <v>1</v>
      </c>
      <c r="F420" s="222" t="s">
        <v>358</v>
      </c>
      <c r="G420" s="220"/>
      <c r="H420" s="223">
        <v>53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176</v>
      </c>
      <c r="AU420" s="229" t="s">
        <v>84</v>
      </c>
      <c r="AV420" s="14" t="s">
        <v>84</v>
      </c>
      <c r="AW420" s="14" t="s">
        <v>30</v>
      </c>
      <c r="AX420" s="14" t="s">
        <v>74</v>
      </c>
      <c r="AY420" s="229" t="s">
        <v>165</v>
      </c>
    </row>
    <row r="421" spans="1:65" s="2" customFormat="1" ht="16.5" customHeight="1">
      <c r="A421" s="34"/>
      <c r="B421" s="35"/>
      <c r="C421" s="191" t="s">
        <v>468</v>
      </c>
      <c r="D421" s="191" t="s">
        <v>167</v>
      </c>
      <c r="E421" s="192" t="s">
        <v>469</v>
      </c>
      <c r="F421" s="193" t="s">
        <v>470</v>
      </c>
      <c r="G421" s="194" t="s">
        <v>170</v>
      </c>
      <c r="H421" s="195">
        <v>94</v>
      </c>
      <c r="I421" s="196"/>
      <c r="J421" s="197">
        <f>ROUND(I421*H421,2)</f>
        <v>0</v>
      </c>
      <c r="K421" s="193" t="s">
        <v>171</v>
      </c>
      <c r="L421" s="39"/>
      <c r="M421" s="198" t="s">
        <v>1</v>
      </c>
      <c r="N421" s="199" t="s">
        <v>39</v>
      </c>
      <c r="O421" s="71"/>
      <c r="P421" s="200">
        <f>O421*H421</f>
        <v>0</v>
      </c>
      <c r="Q421" s="200">
        <v>0.1837</v>
      </c>
      <c r="R421" s="200">
        <f>Q421*H421</f>
        <v>17.2678</v>
      </c>
      <c r="S421" s="200">
        <v>0</v>
      </c>
      <c r="T421" s="201">
        <f>S421*H421</f>
        <v>0</v>
      </c>
      <c r="U421" s="34"/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202" t="s">
        <v>172</v>
      </c>
      <c r="AT421" s="202" t="s">
        <v>167</v>
      </c>
      <c r="AU421" s="202" t="s">
        <v>84</v>
      </c>
      <c r="AY421" s="17" t="s">
        <v>165</v>
      </c>
      <c r="BE421" s="203">
        <f>IF(N421="základní",J421,0)</f>
        <v>0</v>
      </c>
      <c r="BF421" s="203">
        <f>IF(N421="snížená",J421,0)</f>
        <v>0</v>
      </c>
      <c r="BG421" s="203">
        <f>IF(N421="zákl. přenesená",J421,0)</f>
        <v>0</v>
      </c>
      <c r="BH421" s="203">
        <f>IF(N421="sníž. přenesená",J421,0)</f>
        <v>0</v>
      </c>
      <c r="BI421" s="203">
        <f>IF(N421="nulová",J421,0)</f>
        <v>0</v>
      </c>
      <c r="BJ421" s="17" t="s">
        <v>82</v>
      </c>
      <c r="BK421" s="203">
        <f>ROUND(I421*H421,2)</f>
        <v>0</v>
      </c>
      <c r="BL421" s="17" t="s">
        <v>172</v>
      </c>
      <c r="BM421" s="202" t="s">
        <v>471</v>
      </c>
    </row>
    <row r="422" spans="1:47" s="2" customFormat="1" ht="19.5">
      <c r="A422" s="34"/>
      <c r="B422" s="35"/>
      <c r="C422" s="36"/>
      <c r="D422" s="204" t="s">
        <v>174</v>
      </c>
      <c r="E422" s="36"/>
      <c r="F422" s="205" t="s">
        <v>472</v>
      </c>
      <c r="G422" s="36"/>
      <c r="H422" s="36"/>
      <c r="I422" s="206"/>
      <c r="J422" s="36"/>
      <c r="K422" s="36"/>
      <c r="L422" s="39"/>
      <c r="M422" s="207"/>
      <c r="N422" s="208"/>
      <c r="O422" s="71"/>
      <c r="P422" s="71"/>
      <c r="Q422" s="71"/>
      <c r="R422" s="71"/>
      <c r="S422" s="71"/>
      <c r="T422" s="72"/>
      <c r="U422" s="34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174</v>
      </c>
      <c r="AU422" s="17" t="s">
        <v>84</v>
      </c>
    </row>
    <row r="423" spans="1:47" s="2" customFormat="1" ht="19.5">
      <c r="A423" s="34"/>
      <c r="B423" s="35"/>
      <c r="C423" s="36"/>
      <c r="D423" s="204" t="s">
        <v>333</v>
      </c>
      <c r="E423" s="36"/>
      <c r="F423" s="240" t="s">
        <v>473</v>
      </c>
      <c r="G423" s="36"/>
      <c r="H423" s="36"/>
      <c r="I423" s="206"/>
      <c r="J423" s="36"/>
      <c r="K423" s="36"/>
      <c r="L423" s="39"/>
      <c r="M423" s="207"/>
      <c r="N423" s="208"/>
      <c r="O423" s="71"/>
      <c r="P423" s="71"/>
      <c r="Q423" s="71"/>
      <c r="R423" s="71"/>
      <c r="S423" s="71"/>
      <c r="T423" s="72"/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T423" s="17" t="s">
        <v>333</v>
      </c>
      <c r="AU423" s="17" t="s">
        <v>84</v>
      </c>
    </row>
    <row r="424" spans="2:51" s="13" customFormat="1" ht="12">
      <c r="B424" s="209"/>
      <c r="C424" s="210"/>
      <c r="D424" s="204" t="s">
        <v>176</v>
      </c>
      <c r="E424" s="211" t="s">
        <v>1</v>
      </c>
      <c r="F424" s="212" t="s">
        <v>349</v>
      </c>
      <c r="G424" s="210"/>
      <c r="H424" s="211" t="s">
        <v>1</v>
      </c>
      <c r="I424" s="213"/>
      <c r="J424" s="210"/>
      <c r="K424" s="210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176</v>
      </c>
      <c r="AU424" s="218" t="s">
        <v>84</v>
      </c>
      <c r="AV424" s="13" t="s">
        <v>82</v>
      </c>
      <c r="AW424" s="13" t="s">
        <v>30</v>
      </c>
      <c r="AX424" s="13" t="s">
        <v>74</v>
      </c>
      <c r="AY424" s="218" t="s">
        <v>165</v>
      </c>
    </row>
    <row r="425" spans="2:51" s="13" customFormat="1" ht="12">
      <c r="B425" s="209"/>
      <c r="C425" s="210"/>
      <c r="D425" s="204" t="s">
        <v>176</v>
      </c>
      <c r="E425" s="211" t="s">
        <v>1</v>
      </c>
      <c r="F425" s="212" t="s">
        <v>350</v>
      </c>
      <c r="G425" s="210"/>
      <c r="H425" s="211" t="s">
        <v>1</v>
      </c>
      <c r="I425" s="213"/>
      <c r="J425" s="210"/>
      <c r="K425" s="210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176</v>
      </c>
      <c r="AU425" s="218" t="s">
        <v>84</v>
      </c>
      <c r="AV425" s="13" t="s">
        <v>82</v>
      </c>
      <c r="AW425" s="13" t="s">
        <v>30</v>
      </c>
      <c r="AX425" s="13" t="s">
        <v>74</v>
      </c>
      <c r="AY425" s="218" t="s">
        <v>165</v>
      </c>
    </row>
    <row r="426" spans="2:51" s="14" customFormat="1" ht="12">
      <c r="B426" s="219"/>
      <c r="C426" s="220"/>
      <c r="D426" s="204" t="s">
        <v>176</v>
      </c>
      <c r="E426" s="221" t="s">
        <v>1</v>
      </c>
      <c r="F426" s="222" t="s">
        <v>351</v>
      </c>
      <c r="G426" s="220"/>
      <c r="H426" s="223">
        <v>94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176</v>
      </c>
      <c r="AU426" s="229" t="s">
        <v>84</v>
      </c>
      <c r="AV426" s="14" t="s">
        <v>84</v>
      </c>
      <c r="AW426" s="14" t="s">
        <v>30</v>
      </c>
      <c r="AX426" s="14" t="s">
        <v>74</v>
      </c>
      <c r="AY426" s="229" t="s">
        <v>165</v>
      </c>
    </row>
    <row r="427" spans="1:65" s="2" customFormat="1" ht="16.5" customHeight="1">
      <c r="A427" s="34"/>
      <c r="B427" s="35"/>
      <c r="C427" s="191" t="s">
        <v>474</v>
      </c>
      <c r="D427" s="191" t="s">
        <v>167</v>
      </c>
      <c r="E427" s="192" t="s">
        <v>475</v>
      </c>
      <c r="F427" s="193" t="s">
        <v>476</v>
      </c>
      <c r="G427" s="194" t="s">
        <v>170</v>
      </c>
      <c r="H427" s="195">
        <v>1945</v>
      </c>
      <c r="I427" s="196"/>
      <c r="J427" s="197">
        <f>ROUND(I427*H427,2)</f>
        <v>0</v>
      </c>
      <c r="K427" s="193" t="s">
        <v>171</v>
      </c>
      <c r="L427" s="39"/>
      <c r="M427" s="198" t="s">
        <v>1</v>
      </c>
      <c r="N427" s="199" t="s">
        <v>39</v>
      </c>
      <c r="O427" s="71"/>
      <c r="P427" s="200">
        <f>O427*H427</f>
        <v>0</v>
      </c>
      <c r="Q427" s="200">
        <v>0.19536</v>
      </c>
      <c r="R427" s="200">
        <f>Q427*H427</f>
        <v>379.97520000000003</v>
      </c>
      <c r="S427" s="200">
        <v>0</v>
      </c>
      <c r="T427" s="201">
        <f>S427*H427</f>
        <v>0</v>
      </c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R427" s="202" t="s">
        <v>172</v>
      </c>
      <c r="AT427" s="202" t="s">
        <v>167</v>
      </c>
      <c r="AU427" s="202" t="s">
        <v>84</v>
      </c>
      <c r="AY427" s="17" t="s">
        <v>165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17" t="s">
        <v>82</v>
      </c>
      <c r="BK427" s="203">
        <f>ROUND(I427*H427,2)</f>
        <v>0</v>
      </c>
      <c r="BL427" s="17" t="s">
        <v>172</v>
      </c>
      <c r="BM427" s="202" t="s">
        <v>477</v>
      </c>
    </row>
    <row r="428" spans="1:47" s="2" customFormat="1" ht="19.5">
      <c r="A428" s="34"/>
      <c r="B428" s="35"/>
      <c r="C428" s="36"/>
      <c r="D428" s="204" t="s">
        <v>174</v>
      </c>
      <c r="E428" s="36"/>
      <c r="F428" s="205" t="s">
        <v>478</v>
      </c>
      <c r="G428" s="36"/>
      <c r="H428" s="36"/>
      <c r="I428" s="206"/>
      <c r="J428" s="36"/>
      <c r="K428" s="36"/>
      <c r="L428" s="39"/>
      <c r="M428" s="207"/>
      <c r="N428" s="208"/>
      <c r="O428" s="71"/>
      <c r="P428" s="71"/>
      <c r="Q428" s="71"/>
      <c r="R428" s="71"/>
      <c r="S428" s="71"/>
      <c r="T428" s="72"/>
      <c r="U428" s="34"/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T428" s="17" t="s">
        <v>174</v>
      </c>
      <c r="AU428" s="17" t="s">
        <v>84</v>
      </c>
    </row>
    <row r="429" spans="1:47" s="2" customFormat="1" ht="29.25">
      <c r="A429" s="34"/>
      <c r="B429" s="35"/>
      <c r="C429" s="36"/>
      <c r="D429" s="204" t="s">
        <v>333</v>
      </c>
      <c r="E429" s="36"/>
      <c r="F429" s="240" t="s">
        <v>479</v>
      </c>
      <c r="G429" s="36"/>
      <c r="H429" s="36"/>
      <c r="I429" s="206"/>
      <c r="J429" s="36"/>
      <c r="K429" s="36"/>
      <c r="L429" s="39"/>
      <c r="M429" s="207"/>
      <c r="N429" s="208"/>
      <c r="O429" s="71"/>
      <c r="P429" s="71"/>
      <c r="Q429" s="71"/>
      <c r="R429" s="71"/>
      <c r="S429" s="71"/>
      <c r="T429" s="72"/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333</v>
      </c>
      <c r="AU429" s="17" t="s">
        <v>84</v>
      </c>
    </row>
    <row r="430" spans="2:51" s="13" customFormat="1" ht="22.5">
      <c r="B430" s="209"/>
      <c r="C430" s="210"/>
      <c r="D430" s="204" t="s">
        <v>176</v>
      </c>
      <c r="E430" s="211" t="s">
        <v>1</v>
      </c>
      <c r="F430" s="212" t="s">
        <v>337</v>
      </c>
      <c r="G430" s="210"/>
      <c r="H430" s="211" t="s">
        <v>1</v>
      </c>
      <c r="I430" s="213"/>
      <c r="J430" s="210"/>
      <c r="K430" s="210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176</v>
      </c>
      <c r="AU430" s="218" t="s">
        <v>84</v>
      </c>
      <c r="AV430" s="13" t="s">
        <v>82</v>
      </c>
      <c r="AW430" s="13" t="s">
        <v>30</v>
      </c>
      <c r="AX430" s="13" t="s">
        <v>74</v>
      </c>
      <c r="AY430" s="218" t="s">
        <v>165</v>
      </c>
    </row>
    <row r="431" spans="2:51" s="13" customFormat="1" ht="12">
      <c r="B431" s="209"/>
      <c r="C431" s="210"/>
      <c r="D431" s="204" t="s">
        <v>176</v>
      </c>
      <c r="E431" s="211" t="s">
        <v>1</v>
      </c>
      <c r="F431" s="212" t="s">
        <v>338</v>
      </c>
      <c r="G431" s="210"/>
      <c r="H431" s="211" t="s">
        <v>1</v>
      </c>
      <c r="I431" s="213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176</v>
      </c>
      <c r="AU431" s="218" t="s">
        <v>84</v>
      </c>
      <c r="AV431" s="13" t="s">
        <v>82</v>
      </c>
      <c r="AW431" s="13" t="s">
        <v>30</v>
      </c>
      <c r="AX431" s="13" t="s">
        <v>74</v>
      </c>
      <c r="AY431" s="218" t="s">
        <v>165</v>
      </c>
    </row>
    <row r="432" spans="2:51" s="14" customFormat="1" ht="12">
      <c r="B432" s="219"/>
      <c r="C432" s="220"/>
      <c r="D432" s="204" t="s">
        <v>176</v>
      </c>
      <c r="E432" s="221" t="s">
        <v>1</v>
      </c>
      <c r="F432" s="222" t="s">
        <v>339</v>
      </c>
      <c r="G432" s="220"/>
      <c r="H432" s="223">
        <v>1870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176</v>
      </c>
      <c r="AU432" s="229" t="s">
        <v>84</v>
      </c>
      <c r="AV432" s="14" t="s">
        <v>84</v>
      </c>
      <c r="AW432" s="14" t="s">
        <v>30</v>
      </c>
      <c r="AX432" s="14" t="s">
        <v>74</v>
      </c>
      <c r="AY432" s="229" t="s">
        <v>165</v>
      </c>
    </row>
    <row r="433" spans="2:51" s="13" customFormat="1" ht="22.5">
      <c r="B433" s="209"/>
      <c r="C433" s="210"/>
      <c r="D433" s="204" t="s">
        <v>176</v>
      </c>
      <c r="E433" s="211" t="s">
        <v>1</v>
      </c>
      <c r="F433" s="212" t="s">
        <v>352</v>
      </c>
      <c r="G433" s="210"/>
      <c r="H433" s="211" t="s">
        <v>1</v>
      </c>
      <c r="I433" s="213"/>
      <c r="J433" s="210"/>
      <c r="K433" s="210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176</v>
      </c>
      <c r="AU433" s="218" t="s">
        <v>84</v>
      </c>
      <c r="AV433" s="13" t="s">
        <v>82</v>
      </c>
      <c r="AW433" s="13" t="s">
        <v>30</v>
      </c>
      <c r="AX433" s="13" t="s">
        <v>74</v>
      </c>
      <c r="AY433" s="218" t="s">
        <v>165</v>
      </c>
    </row>
    <row r="434" spans="2:51" s="13" customFormat="1" ht="12">
      <c r="B434" s="209"/>
      <c r="C434" s="210"/>
      <c r="D434" s="204" t="s">
        <v>176</v>
      </c>
      <c r="E434" s="211" t="s">
        <v>1</v>
      </c>
      <c r="F434" s="212" t="s">
        <v>353</v>
      </c>
      <c r="G434" s="210"/>
      <c r="H434" s="211" t="s">
        <v>1</v>
      </c>
      <c r="I434" s="213"/>
      <c r="J434" s="210"/>
      <c r="K434" s="210"/>
      <c r="L434" s="214"/>
      <c r="M434" s="215"/>
      <c r="N434" s="216"/>
      <c r="O434" s="216"/>
      <c r="P434" s="216"/>
      <c r="Q434" s="216"/>
      <c r="R434" s="216"/>
      <c r="S434" s="216"/>
      <c r="T434" s="217"/>
      <c r="AT434" s="218" t="s">
        <v>176</v>
      </c>
      <c r="AU434" s="218" t="s">
        <v>84</v>
      </c>
      <c r="AV434" s="13" t="s">
        <v>82</v>
      </c>
      <c r="AW434" s="13" t="s">
        <v>30</v>
      </c>
      <c r="AX434" s="13" t="s">
        <v>74</v>
      </c>
      <c r="AY434" s="218" t="s">
        <v>165</v>
      </c>
    </row>
    <row r="435" spans="2:51" s="14" customFormat="1" ht="12">
      <c r="B435" s="219"/>
      <c r="C435" s="220"/>
      <c r="D435" s="204" t="s">
        <v>176</v>
      </c>
      <c r="E435" s="221" t="s">
        <v>1</v>
      </c>
      <c r="F435" s="222" t="s">
        <v>354</v>
      </c>
      <c r="G435" s="220"/>
      <c r="H435" s="223">
        <v>43</v>
      </c>
      <c r="I435" s="224"/>
      <c r="J435" s="220"/>
      <c r="K435" s="220"/>
      <c r="L435" s="225"/>
      <c r="M435" s="226"/>
      <c r="N435" s="227"/>
      <c r="O435" s="227"/>
      <c r="P435" s="227"/>
      <c r="Q435" s="227"/>
      <c r="R435" s="227"/>
      <c r="S435" s="227"/>
      <c r="T435" s="228"/>
      <c r="AT435" s="229" t="s">
        <v>176</v>
      </c>
      <c r="AU435" s="229" t="s">
        <v>84</v>
      </c>
      <c r="AV435" s="14" t="s">
        <v>84</v>
      </c>
      <c r="AW435" s="14" t="s">
        <v>30</v>
      </c>
      <c r="AX435" s="14" t="s">
        <v>74</v>
      </c>
      <c r="AY435" s="229" t="s">
        <v>165</v>
      </c>
    </row>
    <row r="436" spans="2:51" s="13" customFormat="1" ht="12">
      <c r="B436" s="209"/>
      <c r="C436" s="210"/>
      <c r="D436" s="204" t="s">
        <v>176</v>
      </c>
      <c r="E436" s="211" t="s">
        <v>1</v>
      </c>
      <c r="F436" s="212" t="s">
        <v>480</v>
      </c>
      <c r="G436" s="210"/>
      <c r="H436" s="211" t="s">
        <v>1</v>
      </c>
      <c r="I436" s="213"/>
      <c r="J436" s="210"/>
      <c r="K436" s="210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176</v>
      </c>
      <c r="AU436" s="218" t="s">
        <v>84</v>
      </c>
      <c r="AV436" s="13" t="s">
        <v>82</v>
      </c>
      <c r="AW436" s="13" t="s">
        <v>30</v>
      </c>
      <c r="AX436" s="13" t="s">
        <v>74</v>
      </c>
      <c r="AY436" s="218" t="s">
        <v>165</v>
      </c>
    </row>
    <row r="437" spans="2:51" s="14" customFormat="1" ht="12">
      <c r="B437" s="219"/>
      <c r="C437" s="220"/>
      <c r="D437" s="204" t="s">
        <v>176</v>
      </c>
      <c r="E437" s="221" t="s">
        <v>1</v>
      </c>
      <c r="F437" s="222" t="s">
        <v>356</v>
      </c>
      <c r="G437" s="220"/>
      <c r="H437" s="223">
        <v>32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176</v>
      </c>
      <c r="AU437" s="229" t="s">
        <v>84</v>
      </c>
      <c r="AV437" s="14" t="s">
        <v>84</v>
      </c>
      <c r="AW437" s="14" t="s">
        <v>30</v>
      </c>
      <c r="AX437" s="14" t="s">
        <v>74</v>
      </c>
      <c r="AY437" s="229" t="s">
        <v>165</v>
      </c>
    </row>
    <row r="438" spans="1:65" s="2" customFormat="1" ht="16.5" customHeight="1">
      <c r="A438" s="34"/>
      <c r="B438" s="35"/>
      <c r="C438" s="230" t="s">
        <v>481</v>
      </c>
      <c r="D438" s="230" t="s">
        <v>290</v>
      </c>
      <c r="E438" s="231" t="s">
        <v>482</v>
      </c>
      <c r="F438" s="232" t="s">
        <v>483</v>
      </c>
      <c r="G438" s="233" t="s">
        <v>170</v>
      </c>
      <c r="H438" s="234">
        <v>2029.81</v>
      </c>
      <c r="I438" s="235"/>
      <c r="J438" s="236">
        <f>ROUND(I438*H438,2)</f>
        <v>0</v>
      </c>
      <c r="K438" s="232" t="s">
        <v>1</v>
      </c>
      <c r="L438" s="237"/>
      <c r="M438" s="238" t="s">
        <v>1</v>
      </c>
      <c r="N438" s="239" t="s">
        <v>39</v>
      </c>
      <c r="O438" s="71"/>
      <c r="P438" s="200">
        <f>O438*H438</f>
        <v>0</v>
      </c>
      <c r="Q438" s="200">
        <v>0.222</v>
      </c>
      <c r="R438" s="200">
        <f>Q438*H438</f>
        <v>450.61782</v>
      </c>
      <c r="S438" s="200">
        <v>0</v>
      </c>
      <c r="T438" s="201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2" t="s">
        <v>213</v>
      </c>
      <c r="AT438" s="202" t="s">
        <v>290</v>
      </c>
      <c r="AU438" s="202" t="s">
        <v>84</v>
      </c>
      <c r="AY438" s="17" t="s">
        <v>165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17" t="s">
        <v>82</v>
      </c>
      <c r="BK438" s="203">
        <f>ROUND(I438*H438,2)</f>
        <v>0</v>
      </c>
      <c r="BL438" s="17" t="s">
        <v>172</v>
      </c>
      <c r="BM438" s="202" t="s">
        <v>484</v>
      </c>
    </row>
    <row r="439" spans="1:47" s="2" customFormat="1" ht="12">
      <c r="A439" s="34"/>
      <c r="B439" s="35"/>
      <c r="C439" s="36"/>
      <c r="D439" s="204" t="s">
        <v>174</v>
      </c>
      <c r="E439" s="36"/>
      <c r="F439" s="205" t="s">
        <v>483</v>
      </c>
      <c r="G439" s="36"/>
      <c r="H439" s="36"/>
      <c r="I439" s="206"/>
      <c r="J439" s="36"/>
      <c r="K439" s="36"/>
      <c r="L439" s="39"/>
      <c r="M439" s="207"/>
      <c r="N439" s="208"/>
      <c r="O439" s="71"/>
      <c r="P439" s="71"/>
      <c r="Q439" s="71"/>
      <c r="R439" s="71"/>
      <c r="S439" s="71"/>
      <c r="T439" s="72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174</v>
      </c>
      <c r="AU439" s="17" t="s">
        <v>84</v>
      </c>
    </row>
    <row r="440" spans="1:47" s="2" customFormat="1" ht="58.5">
      <c r="A440" s="34"/>
      <c r="B440" s="35"/>
      <c r="C440" s="36"/>
      <c r="D440" s="204" t="s">
        <v>333</v>
      </c>
      <c r="E440" s="36"/>
      <c r="F440" s="240" t="s">
        <v>485</v>
      </c>
      <c r="G440" s="36"/>
      <c r="H440" s="36"/>
      <c r="I440" s="206"/>
      <c r="J440" s="36"/>
      <c r="K440" s="36"/>
      <c r="L440" s="39"/>
      <c r="M440" s="207"/>
      <c r="N440" s="208"/>
      <c r="O440" s="71"/>
      <c r="P440" s="71"/>
      <c r="Q440" s="71"/>
      <c r="R440" s="71"/>
      <c r="S440" s="71"/>
      <c r="T440" s="72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  <c r="AT440" s="17" t="s">
        <v>333</v>
      </c>
      <c r="AU440" s="17" t="s">
        <v>84</v>
      </c>
    </row>
    <row r="441" spans="2:51" s="13" customFormat="1" ht="22.5">
      <c r="B441" s="209"/>
      <c r="C441" s="210"/>
      <c r="D441" s="204" t="s">
        <v>176</v>
      </c>
      <c r="E441" s="211" t="s">
        <v>1</v>
      </c>
      <c r="F441" s="212" t="s">
        <v>337</v>
      </c>
      <c r="G441" s="210"/>
      <c r="H441" s="211" t="s">
        <v>1</v>
      </c>
      <c r="I441" s="213"/>
      <c r="J441" s="210"/>
      <c r="K441" s="210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176</v>
      </c>
      <c r="AU441" s="218" t="s">
        <v>84</v>
      </c>
      <c r="AV441" s="13" t="s">
        <v>82</v>
      </c>
      <c r="AW441" s="13" t="s">
        <v>30</v>
      </c>
      <c r="AX441" s="13" t="s">
        <v>74</v>
      </c>
      <c r="AY441" s="218" t="s">
        <v>165</v>
      </c>
    </row>
    <row r="442" spans="2:51" s="13" customFormat="1" ht="12">
      <c r="B442" s="209"/>
      <c r="C442" s="210"/>
      <c r="D442" s="204" t="s">
        <v>176</v>
      </c>
      <c r="E442" s="211" t="s">
        <v>1</v>
      </c>
      <c r="F442" s="212" t="s">
        <v>338</v>
      </c>
      <c r="G442" s="210"/>
      <c r="H442" s="211" t="s">
        <v>1</v>
      </c>
      <c r="I442" s="213"/>
      <c r="J442" s="210"/>
      <c r="K442" s="210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176</v>
      </c>
      <c r="AU442" s="218" t="s">
        <v>84</v>
      </c>
      <c r="AV442" s="13" t="s">
        <v>82</v>
      </c>
      <c r="AW442" s="13" t="s">
        <v>30</v>
      </c>
      <c r="AX442" s="13" t="s">
        <v>74</v>
      </c>
      <c r="AY442" s="218" t="s">
        <v>165</v>
      </c>
    </row>
    <row r="443" spans="2:51" s="14" customFormat="1" ht="12">
      <c r="B443" s="219"/>
      <c r="C443" s="220"/>
      <c r="D443" s="204" t="s">
        <v>176</v>
      </c>
      <c r="E443" s="221" t="s">
        <v>1</v>
      </c>
      <c r="F443" s="222" t="s">
        <v>486</v>
      </c>
      <c r="G443" s="220"/>
      <c r="H443" s="223">
        <v>1888.7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176</v>
      </c>
      <c r="AU443" s="229" t="s">
        <v>84</v>
      </c>
      <c r="AV443" s="14" t="s">
        <v>84</v>
      </c>
      <c r="AW443" s="14" t="s">
        <v>30</v>
      </c>
      <c r="AX443" s="14" t="s">
        <v>74</v>
      </c>
      <c r="AY443" s="229" t="s">
        <v>165</v>
      </c>
    </row>
    <row r="444" spans="2:51" s="13" customFormat="1" ht="22.5">
      <c r="B444" s="209"/>
      <c r="C444" s="210"/>
      <c r="D444" s="204" t="s">
        <v>176</v>
      </c>
      <c r="E444" s="211" t="s">
        <v>1</v>
      </c>
      <c r="F444" s="212" t="s">
        <v>352</v>
      </c>
      <c r="G444" s="210"/>
      <c r="H444" s="211" t="s">
        <v>1</v>
      </c>
      <c r="I444" s="213"/>
      <c r="J444" s="210"/>
      <c r="K444" s="210"/>
      <c r="L444" s="214"/>
      <c r="M444" s="215"/>
      <c r="N444" s="216"/>
      <c r="O444" s="216"/>
      <c r="P444" s="216"/>
      <c r="Q444" s="216"/>
      <c r="R444" s="216"/>
      <c r="S444" s="216"/>
      <c r="T444" s="217"/>
      <c r="AT444" s="218" t="s">
        <v>176</v>
      </c>
      <c r="AU444" s="218" t="s">
        <v>84</v>
      </c>
      <c r="AV444" s="13" t="s">
        <v>82</v>
      </c>
      <c r="AW444" s="13" t="s">
        <v>30</v>
      </c>
      <c r="AX444" s="13" t="s">
        <v>74</v>
      </c>
      <c r="AY444" s="218" t="s">
        <v>165</v>
      </c>
    </row>
    <row r="445" spans="2:51" s="13" customFormat="1" ht="12">
      <c r="B445" s="209"/>
      <c r="C445" s="210"/>
      <c r="D445" s="204" t="s">
        <v>176</v>
      </c>
      <c r="E445" s="211" t="s">
        <v>1</v>
      </c>
      <c r="F445" s="212" t="s">
        <v>353</v>
      </c>
      <c r="G445" s="210"/>
      <c r="H445" s="211" t="s">
        <v>1</v>
      </c>
      <c r="I445" s="213"/>
      <c r="J445" s="210"/>
      <c r="K445" s="210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176</v>
      </c>
      <c r="AU445" s="218" t="s">
        <v>84</v>
      </c>
      <c r="AV445" s="13" t="s">
        <v>82</v>
      </c>
      <c r="AW445" s="13" t="s">
        <v>30</v>
      </c>
      <c r="AX445" s="13" t="s">
        <v>74</v>
      </c>
      <c r="AY445" s="218" t="s">
        <v>165</v>
      </c>
    </row>
    <row r="446" spans="2:51" s="14" customFormat="1" ht="12">
      <c r="B446" s="219"/>
      <c r="C446" s="220"/>
      <c r="D446" s="204" t="s">
        <v>176</v>
      </c>
      <c r="E446" s="221" t="s">
        <v>1</v>
      </c>
      <c r="F446" s="222" t="s">
        <v>487</v>
      </c>
      <c r="G446" s="220"/>
      <c r="H446" s="223">
        <v>44.29</v>
      </c>
      <c r="I446" s="224"/>
      <c r="J446" s="220"/>
      <c r="K446" s="220"/>
      <c r="L446" s="225"/>
      <c r="M446" s="226"/>
      <c r="N446" s="227"/>
      <c r="O446" s="227"/>
      <c r="P446" s="227"/>
      <c r="Q446" s="227"/>
      <c r="R446" s="227"/>
      <c r="S446" s="227"/>
      <c r="T446" s="228"/>
      <c r="AT446" s="229" t="s">
        <v>176</v>
      </c>
      <c r="AU446" s="229" t="s">
        <v>84</v>
      </c>
      <c r="AV446" s="14" t="s">
        <v>84</v>
      </c>
      <c r="AW446" s="14" t="s">
        <v>30</v>
      </c>
      <c r="AX446" s="14" t="s">
        <v>74</v>
      </c>
      <c r="AY446" s="229" t="s">
        <v>165</v>
      </c>
    </row>
    <row r="447" spans="2:51" s="13" customFormat="1" ht="12">
      <c r="B447" s="209"/>
      <c r="C447" s="210"/>
      <c r="D447" s="204" t="s">
        <v>176</v>
      </c>
      <c r="E447" s="211" t="s">
        <v>1</v>
      </c>
      <c r="F447" s="212" t="s">
        <v>349</v>
      </c>
      <c r="G447" s="210"/>
      <c r="H447" s="211" t="s">
        <v>1</v>
      </c>
      <c r="I447" s="213"/>
      <c r="J447" s="210"/>
      <c r="K447" s="210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176</v>
      </c>
      <c r="AU447" s="218" t="s">
        <v>84</v>
      </c>
      <c r="AV447" s="13" t="s">
        <v>82</v>
      </c>
      <c r="AW447" s="13" t="s">
        <v>30</v>
      </c>
      <c r="AX447" s="13" t="s">
        <v>74</v>
      </c>
      <c r="AY447" s="218" t="s">
        <v>165</v>
      </c>
    </row>
    <row r="448" spans="2:51" s="13" customFormat="1" ht="12">
      <c r="B448" s="209"/>
      <c r="C448" s="210"/>
      <c r="D448" s="204" t="s">
        <v>176</v>
      </c>
      <c r="E448" s="211" t="s">
        <v>1</v>
      </c>
      <c r="F448" s="212" t="s">
        <v>350</v>
      </c>
      <c r="G448" s="210"/>
      <c r="H448" s="211" t="s">
        <v>1</v>
      </c>
      <c r="I448" s="213"/>
      <c r="J448" s="210"/>
      <c r="K448" s="210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176</v>
      </c>
      <c r="AU448" s="218" t="s">
        <v>84</v>
      </c>
      <c r="AV448" s="13" t="s">
        <v>82</v>
      </c>
      <c r="AW448" s="13" t="s">
        <v>30</v>
      </c>
      <c r="AX448" s="13" t="s">
        <v>74</v>
      </c>
      <c r="AY448" s="218" t="s">
        <v>165</v>
      </c>
    </row>
    <row r="449" spans="2:51" s="14" customFormat="1" ht="12">
      <c r="B449" s="219"/>
      <c r="C449" s="220"/>
      <c r="D449" s="204" t="s">
        <v>176</v>
      </c>
      <c r="E449" s="221" t="s">
        <v>1</v>
      </c>
      <c r="F449" s="222" t="s">
        <v>488</v>
      </c>
      <c r="G449" s="220"/>
      <c r="H449" s="223">
        <v>96.82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176</v>
      </c>
      <c r="AU449" s="229" t="s">
        <v>84</v>
      </c>
      <c r="AV449" s="14" t="s">
        <v>84</v>
      </c>
      <c r="AW449" s="14" t="s">
        <v>30</v>
      </c>
      <c r="AX449" s="14" t="s">
        <v>74</v>
      </c>
      <c r="AY449" s="229" t="s">
        <v>165</v>
      </c>
    </row>
    <row r="450" spans="1:65" s="2" customFormat="1" ht="16.5" customHeight="1">
      <c r="A450" s="34"/>
      <c r="B450" s="35"/>
      <c r="C450" s="230" t="s">
        <v>489</v>
      </c>
      <c r="D450" s="230" t="s">
        <v>290</v>
      </c>
      <c r="E450" s="231" t="s">
        <v>490</v>
      </c>
      <c r="F450" s="232" t="s">
        <v>491</v>
      </c>
      <c r="G450" s="233" t="s">
        <v>170</v>
      </c>
      <c r="H450" s="234">
        <v>32.96</v>
      </c>
      <c r="I450" s="235"/>
      <c r="J450" s="236">
        <f>ROUND(I450*H450,2)</f>
        <v>0</v>
      </c>
      <c r="K450" s="232" t="s">
        <v>1</v>
      </c>
      <c r="L450" s="237"/>
      <c r="M450" s="238" t="s">
        <v>1</v>
      </c>
      <c r="N450" s="239" t="s">
        <v>39</v>
      </c>
      <c r="O450" s="71"/>
      <c r="P450" s="200">
        <f>O450*H450</f>
        <v>0</v>
      </c>
      <c r="Q450" s="200">
        <v>0.222</v>
      </c>
      <c r="R450" s="200">
        <f>Q450*H450</f>
        <v>7.31712</v>
      </c>
      <c r="S450" s="200">
        <v>0</v>
      </c>
      <c r="T450" s="201">
        <f>S450*H450</f>
        <v>0</v>
      </c>
      <c r="U450" s="34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R450" s="202" t="s">
        <v>213</v>
      </c>
      <c r="AT450" s="202" t="s">
        <v>290</v>
      </c>
      <c r="AU450" s="202" t="s">
        <v>84</v>
      </c>
      <c r="AY450" s="17" t="s">
        <v>165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17" t="s">
        <v>82</v>
      </c>
      <c r="BK450" s="203">
        <f>ROUND(I450*H450,2)</f>
        <v>0</v>
      </c>
      <c r="BL450" s="17" t="s">
        <v>172</v>
      </c>
      <c r="BM450" s="202" t="s">
        <v>492</v>
      </c>
    </row>
    <row r="451" spans="1:47" s="2" customFormat="1" ht="12">
      <c r="A451" s="34"/>
      <c r="B451" s="35"/>
      <c r="C451" s="36"/>
      <c r="D451" s="204" t="s">
        <v>174</v>
      </c>
      <c r="E451" s="36"/>
      <c r="F451" s="205" t="s">
        <v>491</v>
      </c>
      <c r="G451" s="36"/>
      <c r="H451" s="36"/>
      <c r="I451" s="206"/>
      <c r="J451" s="36"/>
      <c r="K451" s="36"/>
      <c r="L451" s="39"/>
      <c r="M451" s="207"/>
      <c r="N451" s="208"/>
      <c r="O451" s="71"/>
      <c r="P451" s="71"/>
      <c r="Q451" s="71"/>
      <c r="R451" s="71"/>
      <c r="S451" s="71"/>
      <c r="T451" s="72"/>
      <c r="U451" s="34"/>
      <c r="V451" s="34"/>
      <c r="W451" s="34"/>
      <c r="X451" s="34"/>
      <c r="Y451" s="34"/>
      <c r="Z451" s="34"/>
      <c r="AA451" s="34"/>
      <c r="AB451" s="34"/>
      <c r="AC451" s="34"/>
      <c r="AD451" s="34"/>
      <c r="AE451" s="34"/>
      <c r="AT451" s="17" t="s">
        <v>174</v>
      </c>
      <c r="AU451" s="17" t="s">
        <v>84</v>
      </c>
    </row>
    <row r="452" spans="2:51" s="13" customFormat="1" ht="12">
      <c r="B452" s="209"/>
      <c r="C452" s="210"/>
      <c r="D452" s="204" t="s">
        <v>176</v>
      </c>
      <c r="E452" s="211" t="s">
        <v>1</v>
      </c>
      <c r="F452" s="212" t="s">
        <v>355</v>
      </c>
      <c r="G452" s="210"/>
      <c r="H452" s="211" t="s">
        <v>1</v>
      </c>
      <c r="I452" s="213"/>
      <c r="J452" s="210"/>
      <c r="K452" s="210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176</v>
      </c>
      <c r="AU452" s="218" t="s">
        <v>84</v>
      </c>
      <c r="AV452" s="13" t="s">
        <v>82</v>
      </c>
      <c r="AW452" s="13" t="s">
        <v>30</v>
      </c>
      <c r="AX452" s="13" t="s">
        <v>74</v>
      </c>
      <c r="AY452" s="218" t="s">
        <v>165</v>
      </c>
    </row>
    <row r="453" spans="2:51" s="14" customFormat="1" ht="12">
      <c r="B453" s="219"/>
      <c r="C453" s="220"/>
      <c r="D453" s="204" t="s">
        <v>176</v>
      </c>
      <c r="E453" s="221" t="s">
        <v>1</v>
      </c>
      <c r="F453" s="222" t="s">
        <v>493</v>
      </c>
      <c r="G453" s="220"/>
      <c r="H453" s="223">
        <v>32.96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176</v>
      </c>
      <c r="AU453" s="229" t="s">
        <v>84</v>
      </c>
      <c r="AV453" s="14" t="s">
        <v>84</v>
      </c>
      <c r="AW453" s="14" t="s">
        <v>30</v>
      </c>
      <c r="AX453" s="14" t="s">
        <v>74</v>
      </c>
      <c r="AY453" s="229" t="s">
        <v>165</v>
      </c>
    </row>
    <row r="454" spans="1:65" s="2" customFormat="1" ht="16.5" customHeight="1">
      <c r="A454" s="34"/>
      <c r="B454" s="35"/>
      <c r="C454" s="191" t="s">
        <v>494</v>
      </c>
      <c r="D454" s="191" t="s">
        <v>167</v>
      </c>
      <c r="E454" s="192" t="s">
        <v>495</v>
      </c>
      <c r="F454" s="193" t="s">
        <v>496</v>
      </c>
      <c r="G454" s="194" t="s">
        <v>170</v>
      </c>
      <c r="H454" s="195">
        <v>745</v>
      </c>
      <c r="I454" s="196"/>
      <c r="J454" s="197">
        <f>ROUND(I454*H454,2)</f>
        <v>0</v>
      </c>
      <c r="K454" s="193" t="s">
        <v>171</v>
      </c>
      <c r="L454" s="39"/>
      <c r="M454" s="198" t="s">
        <v>1</v>
      </c>
      <c r="N454" s="199" t="s">
        <v>39</v>
      </c>
      <c r="O454" s="71"/>
      <c r="P454" s="200">
        <f>O454*H454</f>
        <v>0</v>
      </c>
      <c r="Q454" s="200">
        <v>0.16703</v>
      </c>
      <c r="R454" s="200">
        <f>Q454*H454</f>
        <v>124.43735000000001</v>
      </c>
      <c r="S454" s="200">
        <v>0</v>
      </c>
      <c r="T454" s="201">
        <f>S454*H454</f>
        <v>0</v>
      </c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  <c r="AR454" s="202" t="s">
        <v>172</v>
      </c>
      <c r="AT454" s="202" t="s">
        <v>167</v>
      </c>
      <c r="AU454" s="202" t="s">
        <v>84</v>
      </c>
      <c r="AY454" s="17" t="s">
        <v>165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17" t="s">
        <v>82</v>
      </c>
      <c r="BK454" s="203">
        <f>ROUND(I454*H454,2)</f>
        <v>0</v>
      </c>
      <c r="BL454" s="17" t="s">
        <v>172</v>
      </c>
      <c r="BM454" s="202" t="s">
        <v>497</v>
      </c>
    </row>
    <row r="455" spans="1:47" s="2" customFormat="1" ht="19.5">
      <c r="A455" s="34"/>
      <c r="B455" s="35"/>
      <c r="C455" s="36"/>
      <c r="D455" s="204" t="s">
        <v>174</v>
      </c>
      <c r="E455" s="36"/>
      <c r="F455" s="205" t="s">
        <v>498</v>
      </c>
      <c r="G455" s="36"/>
      <c r="H455" s="36"/>
      <c r="I455" s="206"/>
      <c r="J455" s="36"/>
      <c r="K455" s="36"/>
      <c r="L455" s="39"/>
      <c r="M455" s="207"/>
      <c r="N455" s="208"/>
      <c r="O455" s="71"/>
      <c r="P455" s="71"/>
      <c r="Q455" s="71"/>
      <c r="R455" s="71"/>
      <c r="S455" s="71"/>
      <c r="T455" s="72"/>
      <c r="U455" s="34"/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T455" s="17" t="s">
        <v>174</v>
      </c>
      <c r="AU455" s="17" t="s">
        <v>84</v>
      </c>
    </row>
    <row r="456" spans="1:47" s="2" customFormat="1" ht="19.5">
      <c r="A456" s="34"/>
      <c r="B456" s="35"/>
      <c r="C456" s="36"/>
      <c r="D456" s="204" t="s">
        <v>333</v>
      </c>
      <c r="E456" s="36"/>
      <c r="F456" s="240" t="s">
        <v>499</v>
      </c>
      <c r="G456" s="36"/>
      <c r="H456" s="36"/>
      <c r="I456" s="206"/>
      <c r="J456" s="36"/>
      <c r="K456" s="36"/>
      <c r="L456" s="39"/>
      <c r="M456" s="207"/>
      <c r="N456" s="208"/>
      <c r="O456" s="71"/>
      <c r="P456" s="71"/>
      <c r="Q456" s="71"/>
      <c r="R456" s="71"/>
      <c r="S456" s="71"/>
      <c r="T456" s="72"/>
      <c r="U456" s="34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333</v>
      </c>
      <c r="AU456" s="17" t="s">
        <v>84</v>
      </c>
    </row>
    <row r="457" spans="2:51" s="13" customFormat="1" ht="22.5">
      <c r="B457" s="209"/>
      <c r="C457" s="210"/>
      <c r="D457" s="204" t="s">
        <v>176</v>
      </c>
      <c r="E457" s="211" t="s">
        <v>1</v>
      </c>
      <c r="F457" s="212" t="s">
        <v>345</v>
      </c>
      <c r="G457" s="210"/>
      <c r="H457" s="211" t="s">
        <v>1</v>
      </c>
      <c r="I457" s="213"/>
      <c r="J457" s="210"/>
      <c r="K457" s="210"/>
      <c r="L457" s="214"/>
      <c r="M457" s="215"/>
      <c r="N457" s="216"/>
      <c r="O457" s="216"/>
      <c r="P457" s="216"/>
      <c r="Q457" s="216"/>
      <c r="R457" s="216"/>
      <c r="S457" s="216"/>
      <c r="T457" s="217"/>
      <c r="AT457" s="218" t="s">
        <v>176</v>
      </c>
      <c r="AU457" s="218" t="s">
        <v>84</v>
      </c>
      <c r="AV457" s="13" t="s">
        <v>82</v>
      </c>
      <c r="AW457" s="13" t="s">
        <v>30</v>
      </c>
      <c r="AX457" s="13" t="s">
        <v>74</v>
      </c>
      <c r="AY457" s="218" t="s">
        <v>165</v>
      </c>
    </row>
    <row r="458" spans="2:51" s="14" customFormat="1" ht="12">
      <c r="B458" s="219"/>
      <c r="C458" s="220"/>
      <c r="D458" s="204" t="s">
        <v>176</v>
      </c>
      <c r="E458" s="221" t="s">
        <v>1</v>
      </c>
      <c r="F458" s="222" t="s">
        <v>346</v>
      </c>
      <c r="G458" s="220"/>
      <c r="H458" s="223">
        <v>745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176</v>
      </c>
      <c r="AU458" s="229" t="s">
        <v>84</v>
      </c>
      <c r="AV458" s="14" t="s">
        <v>84</v>
      </c>
      <c r="AW458" s="14" t="s">
        <v>30</v>
      </c>
      <c r="AX458" s="14" t="s">
        <v>74</v>
      </c>
      <c r="AY458" s="229" t="s">
        <v>165</v>
      </c>
    </row>
    <row r="459" spans="1:65" s="2" customFormat="1" ht="16.5" customHeight="1">
      <c r="A459" s="34"/>
      <c r="B459" s="35"/>
      <c r="C459" s="191" t="s">
        <v>500</v>
      </c>
      <c r="D459" s="191" t="s">
        <v>167</v>
      </c>
      <c r="E459" s="192" t="s">
        <v>501</v>
      </c>
      <c r="F459" s="193" t="s">
        <v>502</v>
      </c>
      <c r="G459" s="194" t="s">
        <v>170</v>
      </c>
      <c r="H459" s="195">
        <v>620</v>
      </c>
      <c r="I459" s="196"/>
      <c r="J459" s="197">
        <f>ROUND(I459*H459,2)</f>
        <v>0</v>
      </c>
      <c r="K459" s="193" t="s">
        <v>171</v>
      </c>
      <c r="L459" s="39"/>
      <c r="M459" s="198" t="s">
        <v>1</v>
      </c>
      <c r="N459" s="199" t="s">
        <v>39</v>
      </c>
      <c r="O459" s="71"/>
      <c r="P459" s="200">
        <f>O459*H459</f>
        <v>0</v>
      </c>
      <c r="Q459" s="200">
        <v>0.25083</v>
      </c>
      <c r="R459" s="200">
        <f>Q459*H459</f>
        <v>155.5146</v>
      </c>
      <c r="S459" s="200">
        <v>0</v>
      </c>
      <c r="T459" s="201">
        <f>S459*H459</f>
        <v>0</v>
      </c>
      <c r="U459" s="34"/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202" t="s">
        <v>172</v>
      </c>
      <c r="AT459" s="202" t="s">
        <v>167</v>
      </c>
      <c r="AU459" s="202" t="s">
        <v>84</v>
      </c>
      <c r="AY459" s="17" t="s">
        <v>165</v>
      </c>
      <c r="BE459" s="203">
        <f>IF(N459="základní",J459,0)</f>
        <v>0</v>
      </c>
      <c r="BF459" s="203">
        <f>IF(N459="snížená",J459,0)</f>
        <v>0</v>
      </c>
      <c r="BG459" s="203">
        <f>IF(N459="zákl. přenesená",J459,0)</f>
        <v>0</v>
      </c>
      <c r="BH459" s="203">
        <f>IF(N459="sníž. přenesená",J459,0)</f>
        <v>0</v>
      </c>
      <c r="BI459" s="203">
        <f>IF(N459="nulová",J459,0)</f>
        <v>0</v>
      </c>
      <c r="BJ459" s="17" t="s">
        <v>82</v>
      </c>
      <c r="BK459" s="203">
        <f>ROUND(I459*H459,2)</f>
        <v>0</v>
      </c>
      <c r="BL459" s="17" t="s">
        <v>172</v>
      </c>
      <c r="BM459" s="202" t="s">
        <v>503</v>
      </c>
    </row>
    <row r="460" spans="1:47" s="2" customFormat="1" ht="19.5">
      <c r="A460" s="34"/>
      <c r="B460" s="35"/>
      <c r="C460" s="36"/>
      <c r="D460" s="204" t="s">
        <v>174</v>
      </c>
      <c r="E460" s="36"/>
      <c r="F460" s="205" t="s">
        <v>504</v>
      </c>
      <c r="G460" s="36"/>
      <c r="H460" s="36"/>
      <c r="I460" s="206"/>
      <c r="J460" s="36"/>
      <c r="K460" s="36"/>
      <c r="L460" s="39"/>
      <c r="M460" s="207"/>
      <c r="N460" s="208"/>
      <c r="O460" s="71"/>
      <c r="P460" s="71"/>
      <c r="Q460" s="71"/>
      <c r="R460" s="71"/>
      <c r="S460" s="71"/>
      <c r="T460" s="72"/>
      <c r="U460" s="34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174</v>
      </c>
      <c r="AU460" s="17" t="s">
        <v>84</v>
      </c>
    </row>
    <row r="461" spans="1:47" s="2" customFormat="1" ht="19.5">
      <c r="A461" s="34"/>
      <c r="B461" s="35"/>
      <c r="C461" s="36"/>
      <c r="D461" s="204" t="s">
        <v>333</v>
      </c>
      <c r="E461" s="36"/>
      <c r="F461" s="240" t="s">
        <v>505</v>
      </c>
      <c r="G461" s="36"/>
      <c r="H461" s="36"/>
      <c r="I461" s="206"/>
      <c r="J461" s="36"/>
      <c r="K461" s="36"/>
      <c r="L461" s="39"/>
      <c r="M461" s="207"/>
      <c r="N461" s="208"/>
      <c r="O461" s="71"/>
      <c r="P461" s="71"/>
      <c r="Q461" s="71"/>
      <c r="R461" s="71"/>
      <c r="S461" s="71"/>
      <c r="T461" s="72"/>
      <c r="U461" s="34"/>
      <c r="V461" s="34"/>
      <c r="W461" s="34"/>
      <c r="X461" s="34"/>
      <c r="Y461" s="34"/>
      <c r="Z461" s="34"/>
      <c r="AA461" s="34"/>
      <c r="AB461" s="34"/>
      <c r="AC461" s="34"/>
      <c r="AD461" s="34"/>
      <c r="AE461" s="34"/>
      <c r="AT461" s="17" t="s">
        <v>333</v>
      </c>
      <c r="AU461" s="17" t="s">
        <v>84</v>
      </c>
    </row>
    <row r="462" spans="2:51" s="13" customFormat="1" ht="12">
      <c r="B462" s="209"/>
      <c r="C462" s="210"/>
      <c r="D462" s="204" t="s">
        <v>176</v>
      </c>
      <c r="E462" s="211" t="s">
        <v>1</v>
      </c>
      <c r="F462" s="212" t="s">
        <v>347</v>
      </c>
      <c r="G462" s="210"/>
      <c r="H462" s="211" t="s">
        <v>1</v>
      </c>
      <c r="I462" s="213"/>
      <c r="J462" s="210"/>
      <c r="K462" s="210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176</v>
      </c>
      <c r="AU462" s="218" t="s">
        <v>84</v>
      </c>
      <c r="AV462" s="13" t="s">
        <v>82</v>
      </c>
      <c r="AW462" s="13" t="s">
        <v>30</v>
      </c>
      <c r="AX462" s="13" t="s">
        <v>74</v>
      </c>
      <c r="AY462" s="218" t="s">
        <v>165</v>
      </c>
    </row>
    <row r="463" spans="2:51" s="13" customFormat="1" ht="12">
      <c r="B463" s="209"/>
      <c r="C463" s="210"/>
      <c r="D463" s="204" t="s">
        <v>176</v>
      </c>
      <c r="E463" s="211" t="s">
        <v>1</v>
      </c>
      <c r="F463" s="212" t="s">
        <v>338</v>
      </c>
      <c r="G463" s="210"/>
      <c r="H463" s="211" t="s">
        <v>1</v>
      </c>
      <c r="I463" s="213"/>
      <c r="J463" s="210"/>
      <c r="K463" s="210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176</v>
      </c>
      <c r="AU463" s="218" t="s">
        <v>84</v>
      </c>
      <c r="AV463" s="13" t="s">
        <v>82</v>
      </c>
      <c r="AW463" s="13" t="s">
        <v>30</v>
      </c>
      <c r="AX463" s="13" t="s">
        <v>74</v>
      </c>
      <c r="AY463" s="218" t="s">
        <v>165</v>
      </c>
    </row>
    <row r="464" spans="2:51" s="14" customFormat="1" ht="12">
      <c r="B464" s="219"/>
      <c r="C464" s="220"/>
      <c r="D464" s="204" t="s">
        <v>176</v>
      </c>
      <c r="E464" s="221" t="s">
        <v>1</v>
      </c>
      <c r="F464" s="222" t="s">
        <v>348</v>
      </c>
      <c r="G464" s="220"/>
      <c r="H464" s="223">
        <v>620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176</v>
      </c>
      <c r="AU464" s="229" t="s">
        <v>84</v>
      </c>
      <c r="AV464" s="14" t="s">
        <v>84</v>
      </c>
      <c r="AW464" s="14" t="s">
        <v>30</v>
      </c>
      <c r="AX464" s="14" t="s">
        <v>74</v>
      </c>
      <c r="AY464" s="229" t="s">
        <v>165</v>
      </c>
    </row>
    <row r="465" spans="1:65" s="2" customFormat="1" ht="16.5" customHeight="1">
      <c r="A465" s="34"/>
      <c r="B465" s="35"/>
      <c r="C465" s="230" t="s">
        <v>358</v>
      </c>
      <c r="D465" s="230" t="s">
        <v>290</v>
      </c>
      <c r="E465" s="231" t="s">
        <v>506</v>
      </c>
      <c r="F465" s="232" t="s">
        <v>507</v>
      </c>
      <c r="G465" s="233" t="s">
        <v>170</v>
      </c>
      <c r="H465" s="234">
        <v>1392.3</v>
      </c>
      <c r="I465" s="235"/>
      <c r="J465" s="236">
        <f>ROUND(I465*H465,2)</f>
        <v>0</v>
      </c>
      <c r="K465" s="232" t="s">
        <v>171</v>
      </c>
      <c r="L465" s="237"/>
      <c r="M465" s="238" t="s">
        <v>1</v>
      </c>
      <c r="N465" s="239" t="s">
        <v>39</v>
      </c>
      <c r="O465" s="71"/>
      <c r="P465" s="200">
        <f>O465*H465</f>
        <v>0</v>
      </c>
      <c r="Q465" s="200">
        <v>0.118</v>
      </c>
      <c r="R465" s="200">
        <f>Q465*H465</f>
        <v>164.29139999999998</v>
      </c>
      <c r="S465" s="200">
        <v>0</v>
      </c>
      <c r="T465" s="201">
        <f>S465*H465</f>
        <v>0</v>
      </c>
      <c r="U465" s="34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R465" s="202" t="s">
        <v>213</v>
      </c>
      <c r="AT465" s="202" t="s">
        <v>290</v>
      </c>
      <c r="AU465" s="202" t="s">
        <v>84</v>
      </c>
      <c r="AY465" s="17" t="s">
        <v>165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17" t="s">
        <v>82</v>
      </c>
      <c r="BK465" s="203">
        <f>ROUND(I465*H465,2)</f>
        <v>0</v>
      </c>
      <c r="BL465" s="17" t="s">
        <v>172</v>
      </c>
      <c r="BM465" s="202" t="s">
        <v>508</v>
      </c>
    </row>
    <row r="466" spans="1:47" s="2" customFormat="1" ht="12">
      <c r="A466" s="34"/>
      <c r="B466" s="35"/>
      <c r="C466" s="36"/>
      <c r="D466" s="204" t="s">
        <v>174</v>
      </c>
      <c r="E466" s="36"/>
      <c r="F466" s="205" t="s">
        <v>507</v>
      </c>
      <c r="G466" s="36"/>
      <c r="H466" s="36"/>
      <c r="I466" s="206"/>
      <c r="J466" s="36"/>
      <c r="K466" s="36"/>
      <c r="L466" s="39"/>
      <c r="M466" s="207"/>
      <c r="N466" s="208"/>
      <c r="O466" s="71"/>
      <c r="P466" s="71"/>
      <c r="Q466" s="71"/>
      <c r="R466" s="71"/>
      <c r="S466" s="71"/>
      <c r="T466" s="72"/>
      <c r="U466" s="34"/>
      <c r="V466" s="34"/>
      <c r="W466" s="34"/>
      <c r="X466" s="34"/>
      <c r="Y466" s="34"/>
      <c r="Z466" s="34"/>
      <c r="AA466" s="34"/>
      <c r="AB466" s="34"/>
      <c r="AC466" s="34"/>
      <c r="AD466" s="34"/>
      <c r="AE466" s="34"/>
      <c r="AT466" s="17" t="s">
        <v>174</v>
      </c>
      <c r="AU466" s="17" t="s">
        <v>84</v>
      </c>
    </row>
    <row r="467" spans="1:47" s="2" customFormat="1" ht="58.5">
      <c r="A467" s="34"/>
      <c r="B467" s="35"/>
      <c r="C467" s="36"/>
      <c r="D467" s="204" t="s">
        <v>333</v>
      </c>
      <c r="E467" s="36"/>
      <c r="F467" s="240" t="s">
        <v>509</v>
      </c>
      <c r="G467" s="36"/>
      <c r="H467" s="36"/>
      <c r="I467" s="206"/>
      <c r="J467" s="36"/>
      <c r="K467" s="36"/>
      <c r="L467" s="39"/>
      <c r="M467" s="207"/>
      <c r="N467" s="208"/>
      <c r="O467" s="71"/>
      <c r="P467" s="71"/>
      <c r="Q467" s="71"/>
      <c r="R467" s="71"/>
      <c r="S467" s="71"/>
      <c r="T467" s="72"/>
      <c r="U467" s="34"/>
      <c r="V467" s="34"/>
      <c r="W467" s="34"/>
      <c r="X467" s="34"/>
      <c r="Y467" s="34"/>
      <c r="Z467" s="34"/>
      <c r="AA467" s="34"/>
      <c r="AB467" s="34"/>
      <c r="AC467" s="34"/>
      <c r="AD467" s="34"/>
      <c r="AE467" s="34"/>
      <c r="AT467" s="17" t="s">
        <v>333</v>
      </c>
      <c r="AU467" s="17" t="s">
        <v>84</v>
      </c>
    </row>
    <row r="468" spans="2:51" s="13" customFormat="1" ht="22.5">
      <c r="B468" s="209"/>
      <c r="C468" s="210"/>
      <c r="D468" s="204" t="s">
        <v>176</v>
      </c>
      <c r="E468" s="211" t="s">
        <v>1</v>
      </c>
      <c r="F468" s="212" t="s">
        <v>345</v>
      </c>
      <c r="G468" s="210"/>
      <c r="H468" s="211" t="s">
        <v>1</v>
      </c>
      <c r="I468" s="213"/>
      <c r="J468" s="210"/>
      <c r="K468" s="210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176</v>
      </c>
      <c r="AU468" s="218" t="s">
        <v>84</v>
      </c>
      <c r="AV468" s="13" t="s">
        <v>82</v>
      </c>
      <c r="AW468" s="13" t="s">
        <v>30</v>
      </c>
      <c r="AX468" s="13" t="s">
        <v>74</v>
      </c>
      <c r="AY468" s="218" t="s">
        <v>165</v>
      </c>
    </row>
    <row r="469" spans="2:51" s="14" customFormat="1" ht="12">
      <c r="B469" s="219"/>
      <c r="C469" s="220"/>
      <c r="D469" s="204" t="s">
        <v>176</v>
      </c>
      <c r="E469" s="221" t="s">
        <v>1</v>
      </c>
      <c r="F469" s="222" t="s">
        <v>510</v>
      </c>
      <c r="G469" s="220"/>
      <c r="H469" s="223">
        <v>759.9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176</v>
      </c>
      <c r="AU469" s="229" t="s">
        <v>84</v>
      </c>
      <c r="AV469" s="14" t="s">
        <v>84</v>
      </c>
      <c r="AW469" s="14" t="s">
        <v>30</v>
      </c>
      <c r="AX469" s="14" t="s">
        <v>74</v>
      </c>
      <c r="AY469" s="229" t="s">
        <v>165</v>
      </c>
    </row>
    <row r="470" spans="2:51" s="13" customFormat="1" ht="12">
      <c r="B470" s="209"/>
      <c r="C470" s="210"/>
      <c r="D470" s="204" t="s">
        <v>176</v>
      </c>
      <c r="E470" s="211" t="s">
        <v>1</v>
      </c>
      <c r="F470" s="212" t="s">
        <v>347</v>
      </c>
      <c r="G470" s="210"/>
      <c r="H470" s="211" t="s">
        <v>1</v>
      </c>
      <c r="I470" s="213"/>
      <c r="J470" s="210"/>
      <c r="K470" s="210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176</v>
      </c>
      <c r="AU470" s="218" t="s">
        <v>84</v>
      </c>
      <c r="AV470" s="13" t="s">
        <v>82</v>
      </c>
      <c r="AW470" s="13" t="s">
        <v>30</v>
      </c>
      <c r="AX470" s="13" t="s">
        <v>74</v>
      </c>
      <c r="AY470" s="218" t="s">
        <v>165</v>
      </c>
    </row>
    <row r="471" spans="2:51" s="13" customFormat="1" ht="12">
      <c r="B471" s="209"/>
      <c r="C471" s="210"/>
      <c r="D471" s="204" t="s">
        <v>176</v>
      </c>
      <c r="E471" s="211" t="s">
        <v>1</v>
      </c>
      <c r="F471" s="212" t="s">
        <v>338</v>
      </c>
      <c r="G471" s="210"/>
      <c r="H471" s="211" t="s">
        <v>1</v>
      </c>
      <c r="I471" s="213"/>
      <c r="J471" s="210"/>
      <c r="K471" s="210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176</v>
      </c>
      <c r="AU471" s="218" t="s">
        <v>84</v>
      </c>
      <c r="AV471" s="13" t="s">
        <v>82</v>
      </c>
      <c r="AW471" s="13" t="s">
        <v>30</v>
      </c>
      <c r="AX471" s="13" t="s">
        <v>74</v>
      </c>
      <c r="AY471" s="218" t="s">
        <v>165</v>
      </c>
    </row>
    <row r="472" spans="2:51" s="14" customFormat="1" ht="12">
      <c r="B472" s="219"/>
      <c r="C472" s="220"/>
      <c r="D472" s="204" t="s">
        <v>176</v>
      </c>
      <c r="E472" s="221" t="s">
        <v>1</v>
      </c>
      <c r="F472" s="222" t="s">
        <v>511</v>
      </c>
      <c r="G472" s="220"/>
      <c r="H472" s="223">
        <v>632.4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176</v>
      </c>
      <c r="AU472" s="229" t="s">
        <v>84</v>
      </c>
      <c r="AV472" s="14" t="s">
        <v>84</v>
      </c>
      <c r="AW472" s="14" t="s">
        <v>30</v>
      </c>
      <c r="AX472" s="14" t="s">
        <v>74</v>
      </c>
      <c r="AY472" s="229" t="s">
        <v>165</v>
      </c>
    </row>
    <row r="473" spans="1:65" s="2" customFormat="1" ht="16.5" customHeight="1">
      <c r="A473" s="34"/>
      <c r="B473" s="35"/>
      <c r="C473" s="191" t="s">
        <v>512</v>
      </c>
      <c r="D473" s="191" t="s">
        <v>167</v>
      </c>
      <c r="E473" s="192" t="s">
        <v>501</v>
      </c>
      <c r="F473" s="193" t="s">
        <v>502</v>
      </c>
      <c r="G473" s="194" t="s">
        <v>170</v>
      </c>
      <c r="H473" s="195">
        <v>27</v>
      </c>
      <c r="I473" s="196"/>
      <c r="J473" s="197">
        <f>ROUND(I473*H473,2)</f>
        <v>0</v>
      </c>
      <c r="K473" s="193" t="s">
        <v>171</v>
      </c>
      <c r="L473" s="39"/>
      <c r="M473" s="198" t="s">
        <v>1</v>
      </c>
      <c r="N473" s="199" t="s">
        <v>39</v>
      </c>
      <c r="O473" s="71"/>
      <c r="P473" s="200">
        <f>O473*H473</f>
        <v>0</v>
      </c>
      <c r="Q473" s="200">
        <v>0.25083</v>
      </c>
      <c r="R473" s="200">
        <f>Q473*H473</f>
        <v>6.77241</v>
      </c>
      <c r="S473" s="200">
        <v>0</v>
      </c>
      <c r="T473" s="201">
        <f>S473*H473</f>
        <v>0</v>
      </c>
      <c r="U473" s="34"/>
      <c r="V473" s="34"/>
      <c r="W473" s="34"/>
      <c r="X473" s="34"/>
      <c r="Y473" s="34"/>
      <c r="Z473" s="34"/>
      <c r="AA473" s="34"/>
      <c r="AB473" s="34"/>
      <c r="AC473" s="34"/>
      <c r="AD473" s="34"/>
      <c r="AE473" s="34"/>
      <c r="AR473" s="202" t="s">
        <v>172</v>
      </c>
      <c r="AT473" s="202" t="s">
        <v>167</v>
      </c>
      <c r="AU473" s="202" t="s">
        <v>84</v>
      </c>
      <c r="AY473" s="17" t="s">
        <v>165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17" t="s">
        <v>82</v>
      </c>
      <c r="BK473" s="203">
        <f>ROUND(I473*H473,2)</f>
        <v>0</v>
      </c>
      <c r="BL473" s="17" t="s">
        <v>172</v>
      </c>
      <c r="BM473" s="202" t="s">
        <v>513</v>
      </c>
    </row>
    <row r="474" spans="1:47" s="2" customFormat="1" ht="19.5">
      <c r="A474" s="34"/>
      <c r="B474" s="35"/>
      <c r="C474" s="36"/>
      <c r="D474" s="204" t="s">
        <v>174</v>
      </c>
      <c r="E474" s="36"/>
      <c r="F474" s="205" t="s">
        <v>504</v>
      </c>
      <c r="G474" s="36"/>
      <c r="H474" s="36"/>
      <c r="I474" s="206"/>
      <c r="J474" s="36"/>
      <c r="K474" s="36"/>
      <c r="L474" s="39"/>
      <c r="M474" s="207"/>
      <c r="N474" s="208"/>
      <c r="O474" s="71"/>
      <c r="P474" s="71"/>
      <c r="Q474" s="71"/>
      <c r="R474" s="71"/>
      <c r="S474" s="71"/>
      <c r="T474" s="72"/>
      <c r="U474" s="34"/>
      <c r="V474" s="34"/>
      <c r="W474" s="34"/>
      <c r="X474" s="34"/>
      <c r="Y474" s="34"/>
      <c r="Z474" s="34"/>
      <c r="AA474" s="34"/>
      <c r="AB474" s="34"/>
      <c r="AC474" s="34"/>
      <c r="AD474" s="34"/>
      <c r="AE474" s="34"/>
      <c r="AT474" s="17" t="s">
        <v>174</v>
      </c>
      <c r="AU474" s="17" t="s">
        <v>84</v>
      </c>
    </row>
    <row r="475" spans="2:51" s="13" customFormat="1" ht="12">
      <c r="B475" s="209"/>
      <c r="C475" s="210"/>
      <c r="D475" s="204" t="s">
        <v>176</v>
      </c>
      <c r="E475" s="211" t="s">
        <v>1</v>
      </c>
      <c r="F475" s="212" t="s">
        <v>514</v>
      </c>
      <c r="G475" s="210"/>
      <c r="H475" s="211" t="s">
        <v>1</v>
      </c>
      <c r="I475" s="213"/>
      <c r="J475" s="210"/>
      <c r="K475" s="210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176</v>
      </c>
      <c r="AU475" s="218" t="s">
        <v>84</v>
      </c>
      <c r="AV475" s="13" t="s">
        <v>82</v>
      </c>
      <c r="AW475" s="13" t="s">
        <v>30</v>
      </c>
      <c r="AX475" s="13" t="s">
        <v>74</v>
      </c>
      <c r="AY475" s="218" t="s">
        <v>165</v>
      </c>
    </row>
    <row r="476" spans="2:51" s="13" customFormat="1" ht="12">
      <c r="B476" s="209"/>
      <c r="C476" s="210"/>
      <c r="D476" s="204" t="s">
        <v>176</v>
      </c>
      <c r="E476" s="211" t="s">
        <v>1</v>
      </c>
      <c r="F476" s="212" t="s">
        <v>515</v>
      </c>
      <c r="G476" s="210"/>
      <c r="H476" s="211" t="s">
        <v>1</v>
      </c>
      <c r="I476" s="213"/>
      <c r="J476" s="210"/>
      <c r="K476" s="210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176</v>
      </c>
      <c r="AU476" s="218" t="s">
        <v>84</v>
      </c>
      <c r="AV476" s="13" t="s">
        <v>82</v>
      </c>
      <c r="AW476" s="13" t="s">
        <v>30</v>
      </c>
      <c r="AX476" s="13" t="s">
        <v>74</v>
      </c>
      <c r="AY476" s="218" t="s">
        <v>165</v>
      </c>
    </row>
    <row r="477" spans="2:51" s="13" customFormat="1" ht="12">
      <c r="B477" s="209"/>
      <c r="C477" s="210"/>
      <c r="D477" s="204" t="s">
        <v>176</v>
      </c>
      <c r="E477" s="211" t="s">
        <v>1</v>
      </c>
      <c r="F477" s="212" t="s">
        <v>516</v>
      </c>
      <c r="G477" s="210"/>
      <c r="H477" s="211" t="s">
        <v>1</v>
      </c>
      <c r="I477" s="213"/>
      <c r="J477" s="210"/>
      <c r="K477" s="210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176</v>
      </c>
      <c r="AU477" s="218" t="s">
        <v>84</v>
      </c>
      <c r="AV477" s="13" t="s">
        <v>82</v>
      </c>
      <c r="AW477" s="13" t="s">
        <v>30</v>
      </c>
      <c r="AX477" s="13" t="s">
        <v>74</v>
      </c>
      <c r="AY477" s="218" t="s">
        <v>165</v>
      </c>
    </row>
    <row r="478" spans="2:51" s="14" customFormat="1" ht="12">
      <c r="B478" s="219"/>
      <c r="C478" s="220"/>
      <c r="D478" s="204" t="s">
        <v>176</v>
      </c>
      <c r="E478" s="221" t="s">
        <v>1</v>
      </c>
      <c r="F478" s="222" t="s">
        <v>342</v>
      </c>
      <c r="G478" s="220"/>
      <c r="H478" s="223">
        <v>27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176</v>
      </c>
      <c r="AU478" s="229" t="s">
        <v>84</v>
      </c>
      <c r="AV478" s="14" t="s">
        <v>84</v>
      </c>
      <c r="AW478" s="14" t="s">
        <v>30</v>
      </c>
      <c r="AX478" s="14" t="s">
        <v>74</v>
      </c>
      <c r="AY478" s="229" t="s">
        <v>165</v>
      </c>
    </row>
    <row r="479" spans="1:65" s="2" customFormat="1" ht="16.5" customHeight="1">
      <c r="A479" s="34"/>
      <c r="B479" s="35"/>
      <c r="C479" s="230" t="s">
        <v>517</v>
      </c>
      <c r="D479" s="230" t="s">
        <v>290</v>
      </c>
      <c r="E479" s="231" t="s">
        <v>518</v>
      </c>
      <c r="F479" s="232" t="s">
        <v>519</v>
      </c>
      <c r="G479" s="233" t="s">
        <v>170</v>
      </c>
      <c r="H479" s="234">
        <v>27.54</v>
      </c>
      <c r="I479" s="235"/>
      <c r="J479" s="236">
        <f>ROUND(I479*H479,2)</f>
        <v>0</v>
      </c>
      <c r="K479" s="232" t="s">
        <v>1</v>
      </c>
      <c r="L479" s="237"/>
      <c r="M479" s="238" t="s">
        <v>1</v>
      </c>
      <c r="N479" s="239" t="s">
        <v>39</v>
      </c>
      <c r="O479" s="71"/>
      <c r="P479" s="200">
        <f>O479*H479</f>
        <v>0</v>
      </c>
      <c r="Q479" s="200">
        <v>0.111</v>
      </c>
      <c r="R479" s="200">
        <f>Q479*H479</f>
        <v>3.05694</v>
      </c>
      <c r="S479" s="200">
        <v>0</v>
      </c>
      <c r="T479" s="201">
        <f>S479*H479</f>
        <v>0</v>
      </c>
      <c r="U479" s="34"/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202" t="s">
        <v>213</v>
      </c>
      <c r="AT479" s="202" t="s">
        <v>290</v>
      </c>
      <c r="AU479" s="202" t="s">
        <v>84</v>
      </c>
      <c r="AY479" s="17" t="s">
        <v>165</v>
      </c>
      <c r="BE479" s="203">
        <f>IF(N479="základní",J479,0)</f>
        <v>0</v>
      </c>
      <c r="BF479" s="203">
        <f>IF(N479="snížená",J479,0)</f>
        <v>0</v>
      </c>
      <c r="BG479" s="203">
        <f>IF(N479="zákl. přenesená",J479,0)</f>
        <v>0</v>
      </c>
      <c r="BH479" s="203">
        <f>IF(N479="sníž. přenesená",J479,0)</f>
        <v>0</v>
      </c>
      <c r="BI479" s="203">
        <f>IF(N479="nulová",J479,0)</f>
        <v>0</v>
      </c>
      <c r="BJ479" s="17" t="s">
        <v>82</v>
      </c>
      <c r="BK479" s="203">
        <f>ROUND(I479*H479,2)</f>
        <v>0</v>
      </c>
      <c r="BL479" s="17" t="s">
        <v>172</v>
      </c>
      <c r="BM479" s="202" t="s">
        <v>520</v>
      </c>
    </row>
    <row r="480" spans="1:47" s="2" customFormat="1" ht="12">
      <c r="A480" s="34"/>
      <c r="B480" s="35"/>
      <c r="C480" s="36"/>
      <c r="D480" s="204" t="s">
        <v>174</v>
      </c>
      <c r="E480" s="36"/>
      <c r="F480" s="205" t="s">
        <v>519</v>
      </c>
      <c r="G480" s="36"/>
      <c r="H480" s="36"/>
      <c r="I480" s="206"/>
      <c r="J480" s="36"/>
      <c r="K480" s="36"/>
      <c r="L480" s="39"/>
      <c r="M480" s="207"/>
      <c r="N480" s="208"/>
      <c r="O480" s="71"/>
      <c r="P480" s="71"/>
      <c r="Q480" s="71"/>
      <c r="R480" s="71"/>
      <c r="S480" s="71"/>
      <c r="T480" s="72"/>
      <c r="U480" s="34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174</v>
      </c>
      <c r="AU480" s="17" t="s">
        <v>84</v>
      </c>
    </row>
    <row r="481" spans="1:47" s="2" customFormat="1" ht="58.5">
      <c r="A481" s="34"/>
      <c r="B481" s="35"/>
      <c r="C481" s="36"/>
      <c r="D481" s="204" t="s">
        <v>333</v>
      </c>
      <c r="E481" s="36"/>
      <c r="F481" s="240" t="s">
        <v>521</v>
      </c>
      <c r="G481" s="36"/>
      <c r="H481" s="36"/>
      <c r="I481" s="206"/>
      <c r="J481" s="36"/>
      <c r="K481" s="36"/>
      <c r="L481" s="39"/>
      <c r="M481" s="207"/>
      <c r="N481" s="208"/>
      <c r="O481" s="71"/>
      <c r="P481" s="71"/>
      <c r="Q481" s="71"/>
      <c r="R481" s="71"/>
      <c r="S481" s="71"/>
      <c r="T481" s="72"/>
      <c r="U481" s="34"/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T481" s="17" t="s">
        <v>333</v>
      </c>
      <c r="AU481" s="17" t="s">
        <v>84</v>
      </c>
    </row>
    <row r="482" spans="2:51" s="14" customFormat="1" ht="12">
      <c r="B482" s="219"/>
      <c r="C482" s="220"/>
      <c r="D482" s="204" t="s">
        <v>176</v>
      </c>
      <c r="E482" s="220"/>
      <c r="F482" s="222" t="s">
        <v>522</v>
      </c>
      <c r="G482" s="220"/>
      <c r="H482" s="223">
        <v>27.54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176</v>
      </c>
      <c r="AU482" s="229" t="s">
        <v>84</v>
      </c>
      <c r="AV482" s="14" t="s">
        <v>84</v>
      </c>
      <c r="AW482" s="14" t="s">
        <v>4</v>
      </c>
      <c r="AX482" s="14" t="s">
        <v>82</v>
      </c>
      <c r="AY482" s="229" t="s">
        <v>165</v>
      </c>
    </row>
    <row r="483" spans="1:65" s="2" customFormat="1" ht="21.75" customHeight="1">
      <c r="A483" s="34"/>
      <c r="B483" s="35"/>
      <c r="C483" s="191" t="s">
        <v>523</v>
      </c>
      <c r="D483" s="191" t="s">
        <v>167</v>
      </c>
      <c r="E483" s="192" t="s">
        <v>524</v>
      </c>
      <c r="F483" s="193" t="s">
        <v>525</v>
      </c>
      <c r="G483" s="194" t="s">
        <v>170</v>
      </c>
      <c r="H483" s="195">
        <v>60</v>
      </c>
      <c r="I483" s="196"/>
      <c r="J483" s="197">
        <f>ROUND(I483*H483,2)</f>
        <v>0</v>
      </c>
      <c r="K483" s="193" t="s">
        <v>171</v>
      </c>
      <c r="L483" s="39"/>
      <c r="M483" s="198" t="s">
        <v>1</v>
      </c>
      <c r="N483" s="199" t="s">
        <v>39</v>
      </c>
      <c r="O483" s="71"/>
      <c r="P483" s="200">
        <f>O483*H483</f>
        <v>0</v>
      </c>
      <c r="Q483" s="200">
        <v>0.1461</v>
      </c>
      <c r="R483" s="200">
        <f>Q483*H483</f>
        <v>8.766</v>
      </c>
      <c r="S483" s="200">
        <v>0</v>
      </c>
      <c r="T483" s="201">
        <f>S483*H483</f>
        <v>0</v>
      </c>
      <c r="U483" s="34"/>
      <c r="V483" s="34"/>
      <c r="W483" s="34"/>
      <c r="X483" s="34"/>
      <c r="Y483" s="34"/>
      <c r="Z483" s="34"/>
      <c r="AA483" s="34"/>
      <c r="AB483" s="34"/>
      <c r="AC483" s="34"/>
      <c r="AD483" s="34"/>
      <c r="AE483" s="34"/>
      <c r="AR483" s="202" t="s">
        <v>172</v>
      </c>
      <c r="AT483" s="202" t="s">
        <v>167</v>
      </c>
      <c r="AU483" s="202" t="s">
        <v>84</v>
      </c>
      <c r="AY483" s="17" t="s">
        <v>165</v>
      </c>
      <c r="BE483" s="203">
        <f>IF(N483="základní",J483,0)</f>
        <v>0</v>
      </c>
      <c r="BF483" s="203">
        <f>IF(N483="snížená",J483,0)</f>
        <v>0</v>
      </c>
      <c r="BG483" s="203">
        <f>IF(N483="zákl. přenesená",J483,0)</f>
        <v>0</v>
      </c>
      <c r="BH483" s="203">
        <f>IF(N483="sníž. přenesená",J483,0)</f>
        <v>0</v>
      </c>
      <c r="BI483" s="203">
        <f>IF(N483="nulová",J483,0)</f>
        <v>0</v>
      </c>
      <c r="BJ483" s="17" t="s">
        <v>82</v>
      </c>
      <c r="BK483" s="203">
        <f>ROUND(I483*H483,2)</f>
        <v>0</v>
      </c>
      <c r="BL483" s="17" t="s">
        <v>172</v>
      </c>
      <c r="BM483" s="202" t="s">
        <v>526</v>
      </c>
    </row>
    <row r="484" spans="1:47" s="2" customFormat="1" ht="19.5">
      <c r="A484" s="34"/>
      <c r="B484" s="35"/>
      <c r="C484" s="36"/>
      <c r="D484" s="204" t="s">
        <v>174</v>
      </c>
      <c r="E484" s="36"/>
      <c r="F484" s="205" t="s">
        <v>527</v>
      </c>
      <c r="G484" s="36"/>
      <c r="H484" s="36"/>
      <c r="I484" s="206"/>
      <c r="J484" s="36"/>
      <c r="K484" s="36"/>
      <c r="L484" s="39"/>
      <c r="M484" s="207"/>
      <c r="N484" s="208"/>
      <c r="O484" s="71"/>
      <c r="P484" s="71"/>
      <c r="Q484" s="71"/>
      <c r="R484" s="71"/>
      <c r="S484" s="71"/>
      <c r="T484" s="72"/>
      <c r="U484" s="34"/>
      <c r="V484" s="34"/>
      <c r="W484" s="34"/>
      <c r="X484" s="34"/>
      <c r="Y484" s="34"/>
      <c r="Z484" s="34"/>
      <c r="AA484" s="34"/>
      <c r="AB484" s="34"/>
      <c r="AC484" s="34"/>
      <c r="AD484" s="34"/>
      <c r="AE484" s="34"/>
      <c r="AT484" s="17" t="s">
        <v>174</v>
      </c>
      <c r="AU484" s="17" t="s">
        <v>84</v>
      </c>
    </row>
    <row r="485" spans="1:47" s="2" customFormat="1" ht="19.5">
      <c r="A485" s="34"/>
      <c r="B485" s="35"/>
      <c r="C485" s="36"/>
      <c r="D485" s="204" t="s">
        <v>333</v>
      </c>
      <c r="E485" s="36"/>
      <c r="F485" s="240" t="s">
        <v>528</v>
      </c>
      <c r="G485" s="36"/>
      <c r="H485" s="36"/>
      <c r="I485" s="206"/>
      <c r="J485" s="36"/>
      <c r="K485" s="36"/>
      <c r="L485" s="39"/>
      <c r="M485" s="207"/>
      <c r="N485" s="208"/>
      <c r="O485" s="71"/>
      <c r="P485" s="71"/>
      <c r="Q485" s="71"/>
      <c r="R485" s="71"/>
      <c r="S485" s="71"/>
      <c r="T485" s="72"/>
      <c r="U485" s="34"/>
      <c r="V485" s="34"/>
      <c r="W485" s="34"/>
      <c r="X485" s="34"/>
      <c r="Y485" s="34"/>
      <c r="Z485" s="34"/>
      <c r="AA485" s="34"/>
      <c r="AB485" s="34"/>
      <c r="AC485" s="34"/>
      <c r="AD485" s="34"/>
      <c r="AE485" s="34"/>
      <c r="AT485" s="17" t="s">
        <v>333</v>
      </c>
      <c r="AU485" s="17" t="s">
        <v>84</v>
      </c>
    </row>
    <row r="486" spans="2:51" s="13" customFormat="1" ht="12">
      <c r="B486" s="209"/>
      <c r="C486" s="210"/>
      <c r="D486" s="204" t="s">
        <v>176</v>
      </c>
      <c r="E486" s="211" t="s">
        <v>1</v>
      </c>
      <c r="F486" s="212" t="s">
        <v>529</v>
      </c>
      <c r="G486" s="210"/>
      <c r="H486" s="211" t="s">
        <v>1</v>
      </c>
      <c r="I486" s="213"/>
      <c r="J486" s="210"/>
      <c r="K486" s="210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176</v>
      </c>
      <c r="AU486" s="218" t="s">
        <v>84</v>
      </c>
      <c r="AV486" s="13" t="s">
        <v>82</v>
      </c>
      <c r="AW486" s="13" t="s">
        <v>30</v>
      </c>
      <c r="AX486" s="13" t="s">
        <v>74</v>
      </c>
      <c r="AY486" s="218" t="s">
        <v>165</v>
      </c>
    </row>
    <row r="487" spans="2:51" s="14" customFormat="1" ht="12">
      <c r="B487" s="219"/>
      <c r="C487" s="220"/>
      <c r="D487" s="204" t="s">
        <v>176</v>
      </c>
      <c r="E487" s="221" t="s">
        <v>1</v>
      </c>
      <c r="F487" s="222" t="s">
        <v>360</v>
      </c>
      <c r="G487" s="220"/>
      <c r="H487" s="223">
        <v>60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176</v>
      </c>
      <c r="AU487" s="229" t="s">
        <v>84</v>
      </c>
      <c r="AV487" s="14" t="s">
        <v>84</v>
      </c>
      <c r="AW487" s="14" t="s">
        <v>30</v>
      </c>
      <c r="AX487" s="14" t="s">
        <v>74</v>
      </c>
      <c r="AY487" s="229" t="s">
        <v>165</v>
      </c>
    </row>
    <row r="488" spans="1:65" s="2" customFormat="1" ht="24.2" customHeight="1">
      <c r="A488" s="34"/>
      <c r="B488" s="35"/>
      <c r="C488" s="230" t="s">
        <v>530</v>
      </c>
      <c r="D488" s="230" t="s">
        <v>290</v>
      </c>
      <c r="E488" s="231" t="s">
        <v>531</v>
      </c>
      <c r="F488" s="232" t="s">
        <v>532</v>
      </c>
      <c r="G488" s="233" t="s">
        <v>170</v>
      </c>
      <c r="H488" s="234">
        <v>61.8</v>
      </c>
      <c r="I488" s="235"/>
      <c r="J488" s="236">
        <f>ROUND(I488*H488,2)</f>
        <v>0</v>
      </c>
      <c r="K488" s="232" t="s">
        <v>1</v>
      </c>
      <c r="L488" s="237"/>
      <c r="M488" s="238" t="s">
        <v>1</v>
      </c>
      <c r="N488" s="239" t="s">
        <v>39</v>
      </c>
      <c r="O488" s="71"/>
      <c r="P488" s="200">
        <f>O488*H488</f>
        <v>0</v>
      </c>
      <c r="Q488" s="200">
        <v>0.135</v>
      </c>
      <c r="R488" s="200">
        <f>Q488*H488</f>
        <v>8.343</v>
      </c>
      <c r="S488" s="200">
        <v>0</v>
      </c>
      <c r="T488" s="201">
        <f>S488*H488</f>
        <v>0</v>
      </c>
      <c r="U488" s="34"/>
      <c r="V488" s="34"/>
      <c r="W488" s="34"/>
      <c r="X488" s="34"/>
      <c r="Y488" s="34"/>
      <c r="Z488" s="34"/>
      <c r="AA488" s="34"/>
      <c r="AB488" s="34"/>
      <c r="AC488" s="34"/>
      <c r="AD488" s="34"/>
      <c r="AE488" s="34"/>
      <c r="AR488" s="202" t="s">
        <v>213</v>
      </c>
      <c r="AT488" s="202" t="s">
        <v>290</v>
      </c>
      <c r="AU488" s="202" t="s">
        <v>84</v>
      </c>
      <c r="AY488" s="17" t="s">
        <v>165</v>
      </c>
      <c r="BE488" s="203">
        <f>IF(N488="základní",J488,0)</f>
        <v>0</v>
      </c>
      <c r="BF488" s="203">
        <f>IF(N488="snížená",J488,0)</f>
        <v>0</v>
      </c>
      <c r="BG488" s="203">
        <f>IF(N488="zákl. přenesená",J488,0)</f>
        <v>0</v>
      </c>
      <c r="BH488" s="203">
        <f>IF(N488="sníž. přenesená",J488,0)</f>
        <v>0</v>
      </c>
      <c r="BI488" s="203">
        <f>IF(N488="nulová",J488,0)</f>
        <v>0</v>
      </c>
      <c r="BJ488" s="17" t="s">
        <v>82</v>
      </c>
      <c r="BK488" s="203">
        <f>ROUND(I488*H488,2)</f>
        <v>0</v>
      </c>
      <c r="BL488" s="17" t="s">
        <v>172</v>
      </c>
      <c r="BM488" s="202" t="s">
        <v>533</v>
      </c>
    </row>
    <row r="489" spans="1:47" s="2" customFormat="1" ht="19.5">
      <c r="A489" s="34"/>
      <c r="B489" s="35"/>
      <c r="C489" s="36"/>
      <c r="D489" s="204" t="s">
        <v>174</v>
      </c>
      <c r="E489" s="36"/>
      <c r="F489" s="205" t="s">
        <v>532</v>
      </c>
      <c r="G489" s="36"/>
      <c r="H489" s="36"/>
      <c r="I489" s="206"/>
      <c r="J489" s="36"/>
      <c r="K489" s="36"/>
      <c r="L489" s="39"/>
      <c r="M489" s="207"/>
      <c r="N489" s="208"/>
      <c r="O489" s="71"/>
      <c r="P489" s="71"/>
      <c r="Q489" s="71"/>
      <c r="R489" s="71"/>
      <c r="S489" s="71"/>
      <c r="T489" s="72"/>
      <c r="U489" s="34"/>
      <c r="V489" s="34"/>
      <c r="W489" s="34"/>
      <c r="X489" s="34"/>
      <c r="Y489" s="34"/>
      <c r="Z489" s="34"/>
      <c r="AA489" s="34"/>
      <c r="AB489" s="34"/>
      <c r="AC489" s="34"/>
      <c r="AD489" s="34"/>
      <c r="AE489" s="34"/>
      <c r="AT489" s="17" t="s">
        <v>174</v>
      </c>
      <c r="AU489" s="17" t="s">
        <v>84</v>
      </c>
    </row>
    <row r="490" spans="1:47" s="2" customFormat="1" ht="48.75">
      <c r="A490" s="34"/>
      <c r="B490" s="35"/>
      <c r="C490" s="36"/>
      <c r="D490" s="204" t="s">
        <v>333</v>
      </c>
      <c r="E490" s="36"/>
      <c r="F490" s="240" t="s">
        <v>534</v>
      </c>
      <c r="G490" s="36"/>
      <c r="H490" s="36"/>
      <c r="I490" s="206"/>
      <c r="J490" s="36"/>
      <c r="K490" s="36"/>
      <c r="L490" s="39"/>
      <c r="M490" s="207"/>
      <c r="N490" s="208"/>
      <c r="O490" s="71"/>
      <c r="P490" s="71"/>
      <c r="Q490" s="71"/>
      <c r="R490" s="71"/>
      <c r="S490" s="71"/>
      <c r="T490" s="72"/>
      <c r="U490" s="34"/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T490" s="17" t="s">
        <v>333</v>
      </c>
      <c r="AU490" s="17" t="s">
        <v>84</v>
      </c>
    </row>
    <row r="491" spans="2:51" s="13" customFormat="1" ht="12">
      <c r="B491" s="209"/>
      <c r="C491" s="210"/>
      <c r="D491" s="204" t="s">
        <v>176</v>
      </c>
      <c r="E491" s="211" t="s">
        <v>1</v>
      </c>
      <c r="F491" s="212" t="s">
        <v>529</v>
      </c>
      <c r="G491" s="210"/>
      <c r="H491" s="211" t="s">
        <v>1</v>
      </c>
      <c r="I491" s="213"/>
      <c r="J491" s="210"/>
      <c r="K491" s="210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176</v>
      </c>
      <c r="AU491" s="218" t="s">
        <v>84</v>
      </c>
      <c r="AV491" s="13" t="s">
        <v>82</v>
      </c>
      <c r="AW491" s="13" t="s">
        <v>30</v>
      </c>
      <c r="AX491" s="13" t="s">
        <v>74</v>
      </c>
      <c r="AY491" s="218" t="s">
        <v>165</v>
      </c>
    </row>
    <row r="492" spans="2:51" s="14" customFormat="1" ht="12">
      <c r="B492" s="219"/>
      <c r="C492" s="220"/>
      <c r="D492" s="204" t="s">
        <v>176</v>
      </c>
      <c r="E492" s="221" t="s">
        <v>1</v>
      </c>
      <c r="F492" s="222" t="s">
        <v>535</v>
      </c>
      <c r="G492" s="220"/>
      <c r="H492" s="223">
        <v>61.8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176</v>
      </c>
      <c r="AU492" s="229" t="s">
        <v>84</v>
      </c>
      <c r="AV492" s="14" t="s">
        <v>84</v>
      </c>
      <c r="AW492" s="14" t="s">
        <v>30</v>
      </c>
      <c r="AX492" s="14" t="s">
        <v>74</v>
      </c>
      <c r="AY492" s="229" t="s">
        <v>165</v>
      </c>
    </row>
    <row r="493" spans="1:65" s="2" customFormat="1" ht="24.2" customHeight="1">
      <c r="A493" s="34"/>
      <c r="B493" s="35"/>
      <c r="C493" s="191" t="s">
        <v>536</v>
      </c>
      <c r="D493" s="191" t="s">
        <v>167</v>
      </c>
      <c r="E493" s="192" t="s">
        <v>537</v>
      </c>
      <c r="F493" s="193" t="s">
        <v>538</v>
      </c>
      <c r="G493" s="194" t="s">
        <v>170</v>
      </c>
      <c r="H493" s="195">
        <v>11</v>
      </c>
      <c r="I493" s="196"/>
      <c r="J493" s="197">
        <f>ROUND(I493*H493,2)</f>
        <v>0</v>
      </c>
      <c r="K493" s="193" t="s">
        <v>171</v>
      </c>
      <c r="L493" s="39"/>
      <c r="M493" s="198" t="s">
        <v>1</v>
      </c>
      <c r="N493" s="199" t="s">
        <v>39</v>
      </c>
      <c r="O493" s="71"/>
      <c r="P493" s="200">
        <f>O493*H493</f>
        <v>0</v>
      </c>
      <c r="Q493" s="200">
        <v>0.1461</v>
      </c>
      <c r="R493" s="200">
        <f>Q493*H493</f>
        <v>1.6071</v>
      </c>
      <c r="S493" s="200">
        <v>0</v>
      </c>
      <c r="T493" s="201">
        <f>S493*H493</f>
        <v>0</v>
      </c>
      <c r="U493" s="34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R493" s="202" t="s">
        <v>172</v>
      </c>
      <c r="AT493" s="202" t="s">
        <v>167</v>
      </c>
      <c r="AU493" s="202" t="s">
        <v>84</v>
      </c>
      <c r="AY493" s="17" t="s">
        <v>165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17" t="s">
        <v>82</v>
      </c>
      <c r="BK493" s="203">
        <f>ROUND(I493*H493,2)</f>
        <v>0</v>
      </c>
      <c r="BL493" s="17" t="s">
        <v>172</v>
      </c>
      <c r="BM493" s="202" t="s">
        <v>539</v>
      </c>
    </row>
    <row r="494" spans="1:47" s="2" customFormat="1" ht="19.5">
      <c r="A494" s="34"/>
      <c r="B494" s="35"/>
      <c r="C494" s="36"/>
      <c r="D494" s="204" t="s">
        <v>174</v>
      </c>
      <c r="E494" s="36"/>
      <c r="F494" s="205" t="s">
        <v>540</v>
      </c>
      <c r="G494" s="36"/>
      <c r="H494" s="36"/>
      <c r="I494" s="206"/>
      <c r="J494" s="36"/>
      <c r="K494" s="36"/>
      <c r="L494" s="39"/>
      <c r="M494" s="207"/>
      <c r="N494" s="208"/>
      <c r="O494" s="71"/>
      <c r="P494" s="71"/>
      <c r="Q494" s="71"/>
      <c r="R494" s="71"/>
      <c r="S494" s="71"/>
      <c r="T494" s="72"/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T494" s="17" t="s">
        <v>174</v>
      </c>
      <c r="AU494" s="17" t="s">
        <v>84</v>
      </c>
    </row>
    <row r="495" spans="2:51" s="13" customFormat="1" ht="12">
      <c r="B495" s="209"/>
      <c r="C495" s="210"/>
      <c r="D495" s="204" t="s">
        <v>176</v>
      </c>
      <c r="E495" s="211" t="s">
        <v>1</v>
      </c>
      <c r="F495" s="212" t="s">
        <v>541</v>
      </c>
      <c r="G495" s="210"/>
      <c r="H495" s="211" t="s">
        <v>1</v>
      </c>
      <c r="I495" s="213"/>
      <c r="J495" s="210"/>
      <c r="K495" s="210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176</v>
      </c>
      <c r="AU495" s="218" t="s">
        <v>84</v>
      </c>
      <c r="AV495" s="13" t="s">
        <v>82</v>
      </c>
      <c r="AW495" s="13" t="s">
        <v>30</v>
      </c>
      <c r="AX495" s="13" t="s">
        <v>74</v>
      </c>
      <c r="AY495" s="218" t="s">
        <v>165</v>
      </c>
    </row>
    <row r="496" spans="2:51" s="14" customFormat="1" ht="12">
      <c r="B496" s="219"/>
      <c r="C496" s="220"/>
      <c r="D496" s="204" t="s">
        <v>176</v>
      </c>
      <c r="E496" s="221" t="s">
        <v>1</v>
      </c>
      <c r="F496" s="222" t="s">
        <v>232</v>
      </c>
      <c r="G496" s="220"/>
      <c r="H496" s="223">
        <v>11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176</v>
      </c>
      <c r="AU496" s="229" t="s">
        <v>84</v>
      </c>
      <c r="AV496" s="14" t="s">
        <v>84</v>
      </c>
      <c r="AW496" s="14" t="s">
        <v>30</v>
      </c>
      <c r="AX496" s="14" t="s">
        <v>74</v>
      </c>
      <c r="AY496" s="229" t="s">
        <v>165</v>
      </c>
    </row>
    <row r="497" spans="1:65" s="2" customFormat="1" ht="24.2" customHeight="1">
      <c r="A497" s="34"/>
      <c r="B497" s="35"/>
      <c r="C497" s="230" t="s">
        <v>542</v>
      </c>
      <c r="D497" s="230" t="s">
        <v>290</v>
      </c>
      <c r="E497" s="231" t="s">
        <v>543</v>
      </c>
      <c r="F497" s="232" t="s">
        <v>544</v>
      </c>
      <c r="G497" s="233" t="s">
        <v>170</v>
      </c>
      <c r="H497" s="234">
        <v>11.33</v>
      </c>
      <c r="I497" s="235"/>
      <c r="J497" s="236">
        <f>ROUND(I497*H497,2)</f>
        <v>0</v>
      </c>
      <c r="K497" s="232" t="s">
        <v>1</v>
      </c>
      <c r="L497" s="237"/>
      <c r="M497" s="238" t="s">
        <v>1</v>
      </c>
      <c r="N497" s="239" t="s">
        <v>39</v>
      </c>
      <c r="O497" s="71"/>
      <c r="P497" s="200">
        <f>O497*H497</f>
        <v>0</v>
      </c>
      <c r="Q497" s="200">
        <v>0.126</v>
      </c>
      <c r="R497" s="200">
        <f>Q497*H497</f>
        <v>1.42758</v>
      </c>
      <c r="S497" s="200">
        <v>0</v>
      </c>
      <c r="T497" s="201">
        <f>S497*H497</f>
        <v>0</v>
      </c>
      <c r="U497" s="34"/>
      <c r="V497" s="34"/>
      <c r="W497" s="34"/>
      <c r="X497" s="34"/>
      <c r="Y497" s="34"/>
      <c r="Z497" s="34"/>
      <c r="AA497" s="34"/>
      <c r="AB497" s="34"/>
      <c r="AC497" s="34"/>
      <c r="AD497" s="34"/>
      <c r="AE497" s="34"/>
      <c r="AR497" s="202" t="s">
        <v>213</v>
      </c>
      <c r="AT497" s="202" t="s">
        <v>290</v>
      </c>
      <c r="AU497" s="202" t="s">
        <v>84</v>
      </c>
      <c r="AY497" s="17" t="s">
        <v>165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17" t="s">
        <v>82</v>
      </c>
      <c r="BK497" s="203">
        <f>ROUND(I497*H497,2)</f>
        <v>0</v>
      </c>
      <c r="BL497" s="17" t="s">
        <v>172</v>
      </c>
      <c r="BM497" s="202" t="s">
        <v>545</v>
      </c>
    </row>
    <row r="498" spans="1:47" s="2" customFormat="1" ht="12">
      <c r="A498" s="34"/>
      <c r="B498" s="35"/>
      <c r="C498" s="36"/>
      <c r="D498" s="204" t="s">
        <v>174</v>
      </c>
      <c r="E498" s="36"/>
      <c r="F498" s="205" t="s">
        <v>544</v>
      </c>
      <c r="G498" s="36"/>
      <c r="H498" s="36"/>
      <c r="I498" s="206"/>
      <c r="J498" s="36"/>
      <c r="K498" s="36"/>
      <c r="L498" s="39"/>
      <c r="M498" s="207"/>
      <c r="N498" s="208"/>
      <c r="O498" s="71"/>
      <c r="P498" s="71"/>
      <c r="Q498" s="71"/>
      <c r="R498" s="71"/>
      <c r="S498" s="71"/>
      <c r="T498" s="72"/>
      <c r="U498" s="34"/>
      <c r="V498" s="34"/>
      <c r="W498" s="34"/>
      <c r="X498" s="34"/>
      <c r="Y498" s="34"/>
      <c r="Z498" s="34"/>
      <c r="AA498" s="34"/>
      <c r="AB498" s="34"/>
      <c r="AC498" s="34"/>
      <c r="AD498" s="34"/>
      <c r="AE498" s="34"/>
      <c r="AT498" s="17" t="s">
        <v>174</v>
      </c>
      <c r="AU498" s="17" t="s">
        <v>84</v>
      </c>
    </row>
    <row r="499" spans="1:47" s="2" customFormat="1" ht="48.75">
      <c r="A499" s="34"/>
      <c r="B499" s="35"/>
      <c r="C499" s="36"/>
      <c r="D499" s="204" t="s">
        <v>333</v>
      </c>
      <c r="E499" s="36"/>
      <c r="F499" s="240" t="s">
        <v>546</v>
      </c>
      <c r="G499" s="36"/>
      <c r="H499" s="36"/>
      <c r="I499" s="206"/>
      <c r="J499" s="36"/>
      <c r="K499" s="36"/>
      <c r="L499" s="39"/>
      <c r="M499" s="207"/>
      <c r="N499" s="208"/>
      <c r="O499" s="71"/>
      <c r="P499" s="71"/>
      <c r="Q499" s="71"/>
      <c r="R499" s="71"/>
      <c r="S499" s="71"/>
      <c r="T499" s="72"/>
      <c r="U499" s="34"/>
      <c r="V499" s="34"/>
      <c r="W499" s="34"/>
      <c r="X499" s="34"/>
      <c r="Y499" s="34"/>
      <c r="Z499" s="34"/>
      <c r="AA499" s="34"/>
      <c r="AB499" s="34"/>
      <c r="AC499" s="34"/>
      <c r="AD499" s="34"/>
      <c r="AE499" s="34"/>
      <c r="AT499" s="17" t="s">
        <v>333</v>
      </c>
      <c r="AU499" s="17" t="s">
        <v>84</v>
      </c>
    </row>
    <row r="500" spans="2:51" s="13" customFormat="1" ht="12">
      <c r="B500" s="209"/>
      <c r="C500" s="210"/>
      <c r="D500" s="204" t="s">
        <v>176</v>
      </c>
      <c r="E500" s="211" t="s">
        <v>1</v>
      </c>
      <c r="F500" s="212" t="s">
        <v>541</v>
      </c>
      <c r="G500" s="210"/>
      <c r="H500" s="211" t="s">
        <v>1</v>
      </c>
      <c r="I500" s="213"/>
      <c r="J500" s="210"/>
      <c r="K500" s="210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176</v>
      </c>
      <c r="AU500" s="218" t="s">
        <v>84</v>
      </c>
      <c r="AV500" s="13" t="s">
        <v>82</v>
      </c>
      <c r="AW500" s="13" t="s">
        <v>30</v>
      </c>
      <c r="AX500" s="13" t="s">
        <v>74</v>
      </c>
      <c r="AY500" s="218" t="s">
        <v>165</v>
      </c>
    </row>
    <row r="501" spans="2:51" s="14" customFormat="1" ht="12">
      <c r="B501" s="219"/>
      <c r="C501" s="220"/>
      <c r="D501" s="204" t="s">
        <v>176</v>
      </c>
      <c r="E501" s="221" t="s">
        <v>1</v>
      </c>
      <c r="F501" s="222" t="s">
        <v>547</v>
      </c>
      <c r="G501" s="220"/>
      <c r="H501" s="223">
        <v>11.33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176</v>
      </c>
      <c r="AU501" s="229" t="s">
        <v>84</v>
      </c>
      <c r="AV501" s="14" t="s">
        <v>84</v>
      </c>
      <c r="AW501" s="14" t="s">
        <v>30</v>
      </c>
      <c r="AX501" s="14" t="s">
        <v>74</v>
      </c>
      <c r="AY501" s="229" t="s">
        <v>165</v>
      </c>
    </row>
    <row r="502" spans="1:65" s="2" customFormat="1" ht="24.2" customHeight="1">
      <c r="A502" s="34"/>
      <c r="B502" s="35"/>
      <c r="C502" s="191" t="s">
        <v>360</v>
      </c>
      <c r="D502" s="191" t="s">
        <v>167</v>
      </c>
      <c r="E502" s="192" t="s">
        <v>548</v>
      </c>
      <c r="F502" s="193" t="s">
        <v>549</v>
      </c>
      <c r="G502" s="194" t="s">
        <v>170</v>
      </c>
      <c r="H502" s="195">
        <v>620</v>
      </c>
      <c r="I502" s="196"/>
      <c r="J502" s="197">
        <f>ROUND(I502*H502,2)</f>
        <v>0</v>
      </c>
      <c r="K502" s="193" t="s">
        <v>171</v>
      </c>
      <c r="L502" s="39"/>
      <c r="M502" s="198" t="s">
        <v>1</v>
      </c>
      <c r="N502" s="199" t="s">
        <v>39</v>
      </c>
      <c r="O502" s="71"/>
      <c r="P502" s="200">
        <f>O502*H502</f>
        <v>0</v>
      </c>
      <c r="Q502" s="200">
        <v>0.1461</v>
      </c>
      <c r="R502" s="200">
        <f>Q502*H502</f>
        <v>90.58200000000001</v>
      </c>
      <c r="S502" s="200">
        <v>0</v>
      </c>
      <c r="T502" s="201">
        <f>S502*H502</f>
        <v>0</v>
      </c>
      <c r="U502" s="34"/>
      <c r="V502" s="34"/>
      <c r="W502" s="34"/>
      <c r="X502" s="34"/>
      <c r="Y502" s="34"/>
      <c r="Z502" s="34"/>
      <c r="AA502" s="34"/>
      <c r="AB502" s="34"/>
      <c r="AC502" s="34"/>
      <c r="AD502" s="34"/>
      <c r="AE502" s="34"/>
      <c r="AR502" s="202" t="s">
        <v>172</v>
      </c>
      <c r="AT502" s="202" t="s">
        <v>167</v>
      </c>
      <c r="AU502" s="202" t="s">
        <v>84</v>
      </c>
      <c r="AY502" s="17" t="s">
        <v>165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17" t="s">
        <v>82</v>
      </c>
      <c r="BK502" s="203">
        <f>ROUND(I502*H502,2)</f>
        <v>0</v>
      </c>
      <c r="BL502" s="17" t="s">
        <v>172</v>
      </c>
      <c r="BM502" s="202" t="s">
        <v>550</v>
      </c>
    </row>
    <row r="503" spans="1:47" s="2" customFormat="1" ht="19.5">
      <c r="A503" s="34"/>
      <c r="B503" s="35"/>
      <c r="C503" s="36"/>
      <c r="D503" s="204" t="s">
        <v>174</v>
      </c>
      <c r="E503" s="36"/>
      <c r="F503" s="205" t="s">
        <v>551</v>
      </c>
      <c r="G503" s="36"/>
      <c r="H503" s="36"/>
      <c r="I503" s="206"/>
      <c r="J503" s="36"/>
      <c r="K503" s="36"/>
      <c r="L503" s="39"/>
      <c r="M503" s="207"/>
      <c r="N503" s="208"/>
      <c r="O503" s="71"/>
      <c r="P503" s="71"/>
      <c r="Q503" s="71"/>
      <c r="R503" s="71"/>
      <c r="S503" s="71"/>
      <c r="T503" s="72"/>
      <c r="U503" s="34"/>
      <c r="V503" s="34"/>
      <c r="W503" s="34"/>
      <c r="X503" s="34"/>
      <c r="Y503" s="34"/>
      <c r="Z503" s="34"/>
      <c r="AA503" s="34"/>
      <c r="AB503" s="34"/>
      <c r="AC503" s="34"/>
      <c r="AD503" s="34"/>
      <c r="AE503" s="34"/>
      <c r="AT503" s="17" t="s">
        <v>174</v>
      </c>
      <c r="AU503" s="17" t="s">
        <v>84</v>
      </c>
    </row>
    <row r="504" spans="1:47" s="2" customFormat="1" ht="19.5">
      <c r="A504" s="34"/>
      <c r="B504" s="35"/>
      <c r="C504" s="36"/>
      <c r="D504" s="204" t="s">
        <v>333</v>
      </c>
      <c r="E504" s="36"/>
      <c r="F504" s="240" t="s">
        <v>552</v>
      </c>
      <c r="G504" s="36"/>
      <c r="H504" s="36"/>
      <c r="I504" s="206"/>
      <c r="J504" s="36"/>
      <c r="K504" s="36"/>
      <c r="L504" s="39"/>
      <c r="M504" s="207"/>
      <c r="N504" s="208"/>
      <c r="O504" s="71"/>
      <c r="P504" s="71"/>
      <c r="Q504" s="71"/>
      <c r="R504" s="71"/>
      <c r="S504" s="71"/>
      <c r="T504" s="72"/>
      <c r="U504" s="34"/>
      <c r="V504" s="34"/>
      <c r="W504" s="34"/>
      <c r="X504" s="34"/>
      <c r="Y504" s="34"/>
      <c r="Z504" s="34"/>
      <c r="AA504" s="34"/>
      <c r="AB504" s="34"/>
      <c r="AC504" s="34"/>
      <c r="AD504" s="34"/>
      <c r="AE504" s="34"/>
      <c r="AT504" s="17" t="s">
        <v>333</v>
      </c>
      <c r="AU504" s="17" t="s">
        <v>84</v>
      </c>
    </row>
    <row r="505" spans="2:51" s="13" customFormat="1" ht="12">
      <c r="B505" s="209"/>
      <c r="C505" s="210"/>
      <c r="D505" s="204" t="s">
        <v>176</v>
      </c>
      <c r="E505" s="211" t="s">
        <v>1</v>
      </c>
      <c r="F505" s="212" t="s">
        <v>347</v>
      </c>
      <c r="G505" s="210"/>
      <c r="H505" s="211" t="s">
        <v>1</v>
      </c>
      <c r="I505" s="213"/>
      <c r="J505" s="210"/>
      <c r="K505" s="210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176</v>
      </c>
      <c r="AU505" s="218" t="s">
        <v>84</v>
      </c>
      <c r="AV505" s="13" t="s">
        <v>82</v>
      </c>
      <c r="AW505" s="13" t="s">
        <v>30</v>
      </c>
      <c r="AX505" s="13" t="s">
        <v>74</v>
      </c>
      <c r="AY505" s="218" t="s">
        <v>165</v>
      </c>
    </row>
    <row r="506" spans="2:51" s="13" customFormat="1" ht="12">
      <c r="B506" s="209"/>
      <c r="C506" s="210"/>
      <c r="D506" s="204" t="s">
        <v>176</v>
      </c>
      <c r="E506" s="211" t="s">
        <v>1</v>
      </c>
      <c r="F506" s="212" t="s">
        <v>338</v>
      </c>
      <c r="G506" s="210"/>
      <c r="H506" s="211" t="s">
        <v>1</v>
      </c>
      <c r="I506" s="213"/>
      <c r="J506" s="210"/>
      <c r="K506" s="210"/>
      <c r="L506" s="214"/>
      <c r="M506" s="215"/>
      <c r="N506" s="216"/>
      <c r="O506" s="216"/>
      <c r="P506" s="216"/>
      <c r="Q506" s="216"/>
      <c r="R506" s="216"/>
      <c r="S506" s="216"/>
      <c r="T506" s="217"/>
      <c r="AT506" s="218" t="s">
        <v>176</v>
      </c>
      <c r="AU506" s="218" t="s">
        <v>84</v>
      </c>
      <c r="AV506" s="13" t="s">
        <v>82</v>
      </c>
      <c r="AW506" s="13" t="s">
        <v>30</v>
      </c>
      <c r="AX506" s="13" t="s">
        <v>74</v>
      </c>
      <c r="AY506" s="218" t="s">
        <v>165</v>
      </c>
    </row>
    <row r="507" spans="2:51" s="14" customFormat="1" ht="12">
      <c r="B507" s="219"/>
      <c r="C507" s="220"/>
      <c r="D507" s="204" t="s">
        <v>176</v>
      </c>
      <c r="E507" s="221" t="s">
        <v>1</v>
      </c>
      <c r="F507" s="222" t="s">
        <v>348</v>
      </c>
      <c r="G507" s="220"/>
      <c r="H507" s="223">
        <v>620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176</v>
      </c>
      <c r="AU507" s="229" t="s">
        <v>84</v>
      </c>
      <c r="AV507" s="14" t="s">
        <v>84</v>
      </c>
      <c r="AW507" s="14" t="s">
        <v>30</v>
      </c>
      <c r="AX507" s="14" t="s">
        <v>74</v>
      </c>
      <c r="AY507" s="229" t="s">
        <v>165</v>
      </c>
    </row>
    <row r="508" spans="1:65" s="2" customFormat="1" ht="16.5" customHeight="1">
      <c r="A508" s="34"/>
      <c r="B508" s="35"/>
      <c r="C508" s="230" t="s">
        <v>553</v>
      </c>
      <c r="D508" s="230" t="s">
        <v>290</v>
      </c>
      <c r="E508" s="231" t="s">
        <v>554</v>
      </c>
      <c r="F508" s="232" t="s">
        <v>555</v>
      </c>
      <c r="G508" s="233" t="s">
        <v>170</v>
      </c>
      <c r="H508" s="234">
        <v>626.2</v>
      </c>
      <c r="I508" s="235"/>
      <c r="J508" s="236">
        <f>ROUND(I508*H508,2)</f>
        <v>0</v>
      </c>
      <c r="K508" s="232" t="s">
        <v>171</v>
      </c>
      <c r="L508" s="237"/>
      <c r="M508" s="238" t="s">
        <v>1</v>
      </c>
      <c r="N508" s="239" t="s">
        <v>39</v>
      </c>
      <c r="O508" s="71"/>
      <c r="P508" s="200">
        <f>O508*H508</f>
        <v>0</v>
      </c>
      <c r="Q508" s="200">
        <v>0.21</v>
      </c>
      <c r="R508" s="200">
        <f>Q508*H508</f>
        <v>131.502</v>
      </c>
      <c r="S508" s="200">
        <v>0</v>
      </c>
      <c r="T508" s="201">
        <f>S508*H508</f>
        <v>0</v>
      </c>
      <c r="U508" s="34"/>
      <c r="V508" s="34"/>
      <c r="W508" s="34"/>
      <c r="X508" s="34"/>
      <c r="Y508" s="34"/>
      <c r="Z508" s="34"/>
      <c r="AA508" s="34"/>
      <c r="AB508" s="34"/>
      <c r="AC508" s="34"/>
      <c r="AD508" s="34"/>
      <c r="AE508" s="34"/>
      <c r="AR508" s="202" t="s">
        <v>213</v>
      </c>
      <c r="AT508" s="202" t="s">
        <v>290</v>
      </c>
      <c r="AU508" s="202" t="s">
        <v>84</v>
      </c>
      <c r="AY508" s="17" t="s">
        <v>165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17" t="s">
        <v>82</v>
      </c>
      <c r="BK508" s="203">
        <f>ROUND(I508*H508,2)</f>
        <v>0</v>
      </c>
      <c r="BL508" s="17" t="s">
        <v>172</v>
      </c>
      <c r="BM508" s="202" t="s">
        <v>556</v>
      </c>
    </row>
    <row r="509" spans="1:47" s="2" customFormat="1" ht="12">
      <c r="A509" s="34"/>
      <c r="B509" s="35"/>
      <c r="C509" s="36"/>
      <c r="D509" s="204" t="s">
        <v>174</v>
      </c>
      <c r="E509" s="36"/>
      <c r="F509" s="205" t="s">
        <v>555</v>
      </c>
      <c r="G509" s="36"/>
      <c r="H509" s="36"/>
      <c r="I509" s="206"/>
      <c r="J509" s="36"/>
      <c r="K509" s="36"/>
      <c r="L509" s="39"/>
      <c r="M509" s="207"/>
      <c r="N509" s="208"/>
      <c r="O509" s="71"/>
      <c r="P509" s="71"/>
      <c r="Q509" s="71"/>
      <c r="R509" s="71"/>
      <c r="S509" s="71"/>
      <c r="T509" s="72"/>
      <c r="U509" s="34"/>
      <c r="V509" s="34"/>
      <c r="W509" s="34"/>
      <c r="X509" s="34"/>
      <c r="Y509" s="34"/>
      <c r="Z509" s="34"/>
      <c r="AA509" s="34"/>
      <c r="AB509" s="34"/>
      <c r="AC509" s="34"/>
      <c r="AD509" s="34"/>
      <c r="AE509" s="34"/>
      <c r="AT509" s="17" t="s">
        <v>174</v>
      </c>
      <c r="AU509" s="17" t="s">
        <v>84</v>
      </c>
    </row>
    <row r="510" spans="1:47" s="2" customFormat="1" ht="58.5">
      <c r="A510" s="34"/>
      <c r="B510" s="35"/>
      <c r="C510" s="36"/>
      <c r="D510" s="204" t="s">
        <v>333</v>
      </c>
      <c r="E510" s="36"/>
      <c r="F510" s="240" t="s">
        <v>557</v>
      </c>
      <c r="G510" s="36"/>
      <c r="H510" s="36"/>
      <c r="I510" s="206"/>
      <c r="J510" s="36"/>
      <c r="K510" s="36"/>
      <c r="L510" s="39"/>
      <c r="M510" s="207"/>
      <c r="N510" s="208"/>
      <c r="O510" s="71"/>
      <c r="P510" s="71"/>
      <c r="Q510" s="71"/>
      <c r="R510" s="71"/>
      <c r="S510" s="71"/>
      <c r="T510" s="72"/>
      <c r="U510" s="34"/>
      <c r="V510" s="34"/>
      <c r="W510" s="34"/>
      <c r="X510" s="34"/>
      <c r="Y510" s="34"/>
      <c r="Z510" s="34"/>
      <c r="AA510" s="34"/>
      <c r="AB510" s="34"/>
      <c r="AC510" s="34"/>
      <c r="AD510" s="34"/>
      <c r="AE510" s="34"/>
      <c r="AT510" s="17" t="s">
        <v>333</v>
      </c>
      <c r="AU510" s="17" t="s">
        <v>84</v>
      </c>
    </row>
    <row r="511" spans="2:51" s="13" customFormat="1" ht="12">
      <c r="B511" s="209"/>
      <c r="C511" s="210"/>
      <c r="D511" s="204" t="s">
        <v>176</v>
      </c>
      <c r="E511" s="211" t="s">
        <v>1</v>
      </c>
      <c r="F511" s="212" t="s">
        <v>347</v>
      </c>
      <c r="G511" s="210"/>
      <c r="H511" s="211" t="s">
        <v>1</v>
      </c>
      <c r="I511" s="213"/>
      <c r="J511" s="210"/>
      <c r="K511" s="210"/>
      <c r="L511" s="214"/>
      <c r="M511" s="215"/>
      <c r="N511" s="216"/>
      <c r="O511" s="216"/>
      <c r="P511" s="216"/>
      <c r="Q511" s="216"/>
      <c r="R511" s="216"/>
      <c r="S511" s="216"/>
      <c r="T511" s="217"/>
      <c r="AT511" s="218" t="s">
        <v>176</v>
      </c>
      <c r="AU511" s="218" t="s">
        <v>84</v>
      </c>
      <c r="AV511" s="13" t="s">
        <v>82</v>
      </c>
      <c r="AW511" s="13" t="s">
        <v>30</v>
      </c>
      <c r="AX511" s="13" t="s">
        <v>74</v>
      </c>
      <c r="AY511" s="218" t="s">
        <v>165</v>
      </c>
    </row>
    <row r="512" spans="2:51" s="13" customFormat="1" ht="12">
      <c r="B512" s="209"/>
      <c r="C512" s="210"/>
      <c r="D512" s="204" t="s">
        <v>176</v>
      </c>
      <c r="E512" s="211" t="s">
        <v>1</v>
      </c>
      <c r="F512" s="212" t="s">
        <v>338</v>
      </c>
      <c r="G512" s="210"/>
      <c r="H512" s="211" t="s">
        <v>1</v>
      </c>
      <c r="I512" s="213"/>
      <c r="J512" s="210"/>
      <c r="K512" s="210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176</v>
      </c>
      <c r="AU512" s="218" t="s">
        <v>84</v>
      </c>
      <c r="AV512" s="13" t="s">
        <v>82</v>
      </c>
      <c r="AW512" s="13" t="s">
        <v>30</v>
      </c>
      <c r="AX512" s="13" t="s">
        <v>74</v>
      </c>
      <c r="AY512" s="218" t="s">
        <v>165</v>
      </c>
    </row>
    <row r="513" spans="2:51" s="13" customFormat="1" ht="12">
      <c r="B513" s="209"/>
      <c r="C513" s="210"/>
      <c r="D513" s="204" t="s">
        <v>176</v>
      </c>
      <c r="E513" s="211" t="s">
        <v>1</v>
      </c>
      <c r="F513" s="212" t="s">
        <v>558</v>
      </c>
      <c r="G513" s="210"/>
      <c r="H513" s="211" t="s">
        <v>1</v>
      </c>
      <c r="I513" s="213"/>
      <c r="J513" s="210"/>
      <c r="K513" s="210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176</v>
      </c>
      <c r="AU513" s="218" t="s">
        <v>84</v>
      </c>
      <c r="AV513" s="13" t="s">
        <v>82</v>
      </c>
      <c r="AW513" s="13" t="s">
        <v>30</v>
      </c>
      <c r="AX513" s="13" t="s">
        <v>74</v>
      </c>
      <c r="AY513" s="218" t="s">
        <v>165</v>
      </c>
    </row>
    <row r="514" spans="2:51" s="14" customFormat="1" ht="12">
      <c r="B514" s="219"/>
      <c r="C514" s="220"/>
      <c r="D514" s="204" t="s">
        <v>176</v>
      </c>
      <c r="E514" s="221" t="s">
        <v>1</v>
      </c>
      <c r="F514" s="222" t="s">
        <v>559</v>
      </c>
      <c r="G514" s="220"/>
      <c r="H514" s="223">
        <v>626.2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176</v>
      </c>
      <c r="AU514" s="229" t="s">
        <v>84</v>
      </c>
      <c r="AV514" s="14" t="s">
        <v>84</v>
      </c>
      <c r="AW514" s="14" t="s">
        <v>30</v>
      </c>
      <c r="AX514" s="14" t="s">
        <v>74</v>
      </c>
      <c r="AY514" s="229" t="s">
        <v>165</v>
      </c>
    </row>
    <row r="515" spans="2:63" s="12" customFormat="1" ht="22.9" customHeight="1">
      <c r="B515" s="175"/>
      <c r="C515" s="176"/>
      <c r="D515" s="177" t="s">
        <v>73</v>
      </c>
      <c r="E515" s="189" t="s">
        <v>213</v>
      </c>
      <c r="F515" s="189" t="s">
        <v>560</v>
      </c>
      <c r="G515" s="176"/>
      <c r="H515" s="176"/>
      <c r="I515" s="179"/>
      <c r="J515" s="190">
        <f>BK515</f>
        <v>0</v>
      </c>
      <c r="K515" s="176"/>
      <c r="L515" s="181"/>
      <c r="M515" s="182"/>
      <c r="N515" s="183"/>
      <c r="O515" s="183"/>
      <c r="P515" s="184">
        <f>SUM(P516:P559)</f>
        <v>0</v>
      </c>
      <c r="Q515" s="183"/>
      <c r="R515" s="184">
        <f>SUM(R516:R559)</f>
        <v>12.764240000000001</v>
      </c>
      <c r="S515" s="183"/>
      <c r="T515" s="185">
        <f>SUM(T516:T559)</f>
        <v>1.1</v>
      </c>
      <c r="AR515" s="186" t="s">
        <v>82</v>
      </c>
      <c r="AT515" s="187" t="s">
        <v>73</v>
      </c>
      <c r="AU515" s="187" t="s">
        <v>82</v>
      </c>
      <c r="AY515" s="186" t="s">
        <v>165</v>
      </c>
      <c r="BK515" s="188">
        <f>SUM(BK516:BK559)</f>
        <v>0</v>
      </c>
    </row>
    <row r="516" spans="1:65" s="2" customFormat="1" ht="16.5" customHeight="1">
      <c r="A516" s="34"/>
      <c r="B516" s="35"/>
      <c r="C516" s="191" t="s">
        <v>561</v>
      </c>
      <c r="D516" s="191" t="s">
        <v>167</v>
      </c>
      <c r="E516" s="192" t="s">
        <v>562</v>
      </c>
      <c r="F516" s="193" t="s">
        <v>563</v>
      </c>
      <c r="G516" s="194" t="s">
        <v>564</v>
      </c>
      <c r="H516" s="195">
        <v>1</v>
      </c>
      <c r="I516" s="196"/>
      <c r="J516" s="197">
        <f>ROUND(I516*H516,2)</f>
        <v>0</v>
      </c>
      <c r="K516" s="193" t="s">
        <v>171</v>
      </c>
      <c r="L516" s="39"/>
      <c r="M516" s="198" t="s">
        <v>1</v>
      </c>
      <c r="N516" s="199" t="s">
        <v>39</v>
      </c>
      <c r="O516" s="71"/>
      <c r="P516" s="200">
        <f>O516*H516</f>
        <v>0</v>
      </c>
      <c r="Q516" s="200">
        <v>0.3409</v>
      </c>
      <c r="R516" s="200">
        <f>Q516*H516</f>
        <v>0.3409</v>
      </c>
      <c r="S516" s="200">
        <v>0</v>
      </c>
      <c r="T516" s="201">
        <f>S516*H516</f>
        <v>0</v>
      </c>
      <c r="U516" s="34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R516" s="202" t="s">
        <v>172</v>
      </c>
      <c r="AT516" s="202" t="s">
        <v>167</v>
      </c>
      <c r="AU516" s="202" t="s">
        <v>84</v>
      </c>
      <c r="AY516" s="17" t="s">
        <v>165</v>
      </c>
      <c r="BE516" s="203">
        <f>IF(N516="základní",J516,0)</f>
        <v>0</v>
      </c>
      <c r="BF516" s="203">
        <f>IF(N516="snížená",J516,0)</f>
        <v>0</v>
      </c>
      <c r="BG516" s="203">
        <f>IF(N516="zákl. přenesená",J516,0)</f>
        <v>0</v>
      </c>
      <c r="BH516" s="203">
        <f>IF(N516="sníž. přenesená",J516,0)</f>
        <v>0</v>
      </c>
      <c r="BI516" s="203">
        <f>IF(N516="nulová",J516,0)</f>
        <v>0</v>
      </c>
      <c r="BJ516" s="17" t="s">
        <v>82</v>
      </c>
      <c r="BK516" s="203">
        <f>ROUND(I516*H516,2)</f>
        <v>0</v>
      </c>
      <c r="BL516" s="17" t="s">
        <v>172</v>
      </c>
      <c r="BM516" s="202" t="s">
        <v>565</v>
      </c>
    </row>
    <row r="517" spans="1:47" s="2" customFormat="1" ht="12">
      <c r="A517" s="34"/>
      <c r="B517" s="35"/>
      <c r="C517" s="36"/>
      <c r="D517" s="204" t="s">
        <v>174</v>
      </c>
      <c r="E517" s="36"/>
      <c r="F517" s="205" t="s">
        <v>566</v>
      </c>
      <c r="G517" s="36"/>
      <c r="H517" s="36"/>
      <c r="I517" s="206"/>
      <c r="J517" s="36"/>
      <c r="K517" s="36"/>
      <c r="L517" s="39"/>
      <c r="M517" s="207"/>
      <c r="N517" s="208"/>
      <c r="O517" s="71"/>
      <c r="P517" s="71"/>
      <c r="Q517" s="71"/>
      <c r="R517" s="71"/>
      <c r="S517" s="71"/>
      <c r="T517" s="72"/>
      <c r="U517" s="34"/>
      <c r="V517" s="34"/>
      <c r="W517" s="34"/>
      <c r="X517" s="34"/>
      <c r="Y517" s="34"/>
      <c r="Z517" s="34"/>
      <c r="AA517" s="34"/>
      <c r="AB517" s="34"/>
      <c r="AC517" s="34"/>
      <c r="AD517" s="34"/>
      <c r="AE517" s="34"/>
      <c r="AT517" s="17" t="s">
        <v>174</v>
      </c>
      <c r="AU517" s="17" t="s">
        <v>84</v>
      </c>
    </row>
    <row r="518" spans="1:47" s="2" customFormat="1" ht="19.5">
      <c r="A518" s="34"/>
      <c r="B518" s="35"/>
      <c r="C518" s="36"/>
      <c r="D518" s="204" t="s">
        <v>333</v>
      </c>
      <c r="E518" s="36"/>
      <c r="F518" s="240" t="s">
        <v>567</v>
      </c>
      <c r="G518" s="36"/>
      <c r="H518" s="36"/>
      <c r="I518" s="206"/>
      <c r="J518" s="36"/>
      <c r="K518" s="36"/>
      <c r="L518" s="39"/>
      <c r="M518" s="207"/>
      <c r="N518" s="208"/>
      <c r="O518" s="71"/>
      <c r="P518" s="71"/>
      <c r="Q518" s="71"/>
      <c r="R518" s="71"/>
      <c r="S518" s="71"/>
      <c r="T518" s="72"/>
      <c r="U518" s="34"/>
      <c r="V518" s="34"/>
      <c r="W518" s="34"/>
      <c r="X518" s="34"/>
      <c r="Y518" s="34"/>
      <c r="Z518" s="34"/>
      <c r="AA518" s="34"/>
      <c r="AB518" s="34"/>
      <c r="AC518" s="34"/>
      <c r="AD518" s="34"/>
      <c r="AE518" s="34"/>
      <c r="AT518" s="17" t="s">
        <v>333</v>
      </c>
      <c r="AU518" s="17" t="s">
        <v>84</v>
      </c>
    </row>
    <row r="519" spans="2:51" s="13" customFormat="1" ht="12">
      <c r="B519" s="209"/>
      <c r="C519" s="210"/>
      <c r="D519" s="204" t="s">
        <v>176</v>
      </c>
      <c r="E519" s="211" t="s">
        <v>1</v>
      </c>
      <c r="F519" s="212" t="s">
        <v>568</v>
      </c>
      <c r="G519" s="210"/>
      <c r="H519" s="211" t="s">
        <v>1</v>
      </c>
      <c r="I519" s="213"/>
      <c r="J519" s="210"/>
      <c r="K519" s="210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176</v>
      </c>
      <c r="AU519" s="218" t="s">
        <v>84</v>
      </c>
      <c r="AV519" s="13" t="s">
        <v>82</v>
      </c>
      <c r="AW519" s="13" t="s">
        <v>30</v>
      </c>
      <c r="AX519" s="13" t="s">
        <v>74</v>
      </c>
      <c r="AY519" s="218" t="s">
        <v>165</v>
      </c>
    </row>
    <row r="520" spans="2:51" s="13" customFormat="1" ht="12">
      <c r="B520" s="209"/>
      <c r="C520" s="210"/>
      <c r="D520" s="204" t="s">
        <v>176</v>
      </c>
      <c r="E520" s="211" t="s">
        <v>1</v>
      </c>
      <c r="F520" s="212" t="s">
        <v>225</v>
      </c>
      <c r="G520" s="210"/>
      <c r="H520" s="211" t="s">
        <v>1</v>
      </c>
      <c r="I520" s="213"/>
      <c r="J520" s="210"/>
      <c r="K520" s="210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176</v>
      </c>
      <c r="AU520" s="218" t="s">
        <v>84</v>
      </c>
      <c r="AV520" s="13" t="s">
        <v>82</v>
      </c>
      <c r="AW520" s="13" t="s">
        <v>30</v>
      </c>
      <c r="AX520" s="13" t="s">
        <v>74</v>
      </c>
      <c r="AY520" s="218" t="s">
        <v>165</v>
      </c>
    </row>
    <row r="521" spans="2:51" s="14" customFormat="1" ht="12">
      <c r="B521" s="219"/>
      <c r="C521" s="220"/>
      <c r="D521" s="204" t="s">
        <v>176</v>
      </c>
      <c r="E521" s="221" t="s">
        <v>1</v>
      </c>
      <c r="F521" s="222" t="s">
        <v>82</v>
      </c>
      <c r="G521" s="220"/>
      <c r="H521" s="223">
        <v>1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176</v>
      </c>
      <c r="AU521" s="229" t="s">
        <v>84</v>
      </c>
      <c r="AV521" s="14" t="s">
        <v>84</v>
      </c>
      <c r="AW521" s="14" t="s">
        <v>30</v>
      </c>
      <c r="AX521" s="14" t="s">
        <v>74</v>
      </c>
      <c r="AY521" s="229" t="s">
        <v>165</v>
      </c>
    </row>
    <row r="522" spans="1:65" s="2" customFormat="1" ht="16.5" customHeight="1">
      <c r="A522" s="34"/>
      <c r="B522" s="35"/>
      <c r="C522" s="230" t="s">
        <v>569</v>
      </c>
      <c r="D522" s="230" t="s">
        <v>290</v>
      </c>
      <c r="E522" s="231" t="s">
        <v>570</v>
      </c>
      <c r="F522" s="232" t="s">
        <v>571</v>
      </c>
      <c r="G522" s="233" t="s">
        <v>564</v>
      </c>
      <c r="H522" s="234">
        <v>1</v>
      </c>
      <c r="I522" s="235"/>
      <c r="J522" s="236">
        <f>ROUND(I522*H522,2)</f>
        <v>0</v>
      </c>
      <c r="K522" s="232" t="s">
        <v>1</v>
      </c>
      <c r="L522" s="237"/>
      <c r="M522" s="238" t="s">
        <v>1</v>
      </c>
      <c r="N522" s="239" t="s">
        <v>39</v>
      </c>
      <c r="O522" s="71"/>
      <c r="P522" s="200">
        <f>O522*H522</f>
        <v>0</v>
      </c>
      <c r="Q522" s="200">
        <v>0.097</v>
      </c>
      <c r="R522" s="200">
        <f>Q522*H522</f>
        <v>0.097</v>
      </c>
      <c r="S522" s="200">
        <v>0</v>
      </c>
      <c r="T522" s="201">
        <f>S522*H522</f>
        <v>0</v>
      </c>
      <c r="U522" s="34"/>
      <c r="V522" s="34"/>
      <c r="W522" s="34"/>
      <c r="X522" s="34"/>
      <c r="Y522" s="34"/>
      <c r="Z522" s="34"/>
      <c r="AA522" s="34"/>
      <c r="AB522" s="34"/>
      <c r="AC522" s="34"/>
      <c r="AD522" s="34"/>
      <c r="AE522" s="34"/>
      <c r="AR522" s="202" t="s">
        <v>213</v>
      </c>
      <c r="AT522" s="202" t="s">
        <v>290</v>
      </c>
      <c r="AU522" s="202" t="s">
        <v>84</v>
      </c>
      <c r="AY522" s="17" t="s">
        <v>165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17" t="s">
        <v>82</v>
      </c>
      <c r="BK522" s="203">
        <f>ROUND(I522*H522,2)</f>
        <v>0</v>
      </c>
      <c r="BL522" s="17" t="s">
        <v>172</v>
      </c>
      <c r="BM522" s="202" t="s">
        <v>572</v>
      </c>
    </row>
    <row r="523" spans="1:47" s="2" customFormat="1" ht="12">
      <c r="A523" s="34"/>
      <c r="B523" s="35"/>
      <c r="C523" s="36"/>
      <c r="D523" s="204" t="s">
        <v>174</v>
      </c>
      <c r="E523" s="36"/>
      <c r="F523" s="205" t="s">
        <v>571</v>
      </c>
      <c r="G523" s="36"/>
      <c r="H523" s="36"/>
      <c r="I523" s="206"/>
      <c r="J523" s="36"/>
      <c r="K523" s="36"/>
      <c r="L523" s="39"/>
      <c r="M523" s="207"/>
      <c r="N523" s="208"/>
      <c r="O523" s="71"/>
      <c r="P523" s="71"/>
      <c r="Q523" s="71"/>
      <c r="R523" s="71"/>
      <c r="S523" s="71"/>
      <c r="T523" s="72"/>
      <c r="U523" s="34"/>
      <c r="V523" s="34"/>
      <c r="W523" s="34"/>
      <c r="X523" s="34"/>
      <c r="Y523" s="34"/>
      <c r="Z523" s="34"/>
      <c r="AA523" s="34"/>
      <c r="AB523" s="34"/>
      <c r="AC523" s="34"/>
      <c r="AD523" s="34"/>
      <c r="AE523" s="34"/>
      <c r="AT523" s="17" t="s">
        <v>174</v>
      </c>
      <c r="AU523" s="17" t="s">
        <v>84</v>
      </c>
    </row>
    <row r="524" spans="1:65" s="2" customFormat="1" ht="16.5" customHeight="1">
      <c r="A524" s="34"/>
      <c r="B524" s="35"/>
      <c r="C524" s="230" t="s">
        <v>573</v>
      </c>
      <c r="D524" s="230" t="s">
        <v>290</v>
      </c>
      <c r="E524" s="231" t="s">
        <v>574</v>
      </c>
      <c r="F524" s="232" t="s">
        <v>575</v>
      </c>
      <c r="G524" s="233" t="s">
        <v>564</v>
      </c>
      <c r="H524" s="234">
        <v>1</v>
      </c>
      <c r="I524" s="235"/>
      <c r="J524" s="236">
        <f>ROUND(I524*H524,2)</f>
        <v>0</v>
      </c>
      <c r="K524" s="232" t="s">
        <v>171</v>
      </c>
      <c r="L524" s="237"/>
      <c r="M524" s="238" t="s">
        <v>1</v>
      </c>
      <c r="N524" s="239" t="s">
        <v>39</v>
      </c>
      <c r="O524" s="71"/>
      <c r="P524" s="200">
        <f>O524*H524</f>
        <v>0</v>
      </c>
      <c r="Q524" s="200">
        <v>0.058</v>
      </c>
      <c r="R524" s="200">
        <f>Q524*H524</f>
        <v>0.058</v>
      </c>
      <c r="S524" s="200">
        <v>0</v>
      </c>
      <c r="T524" s="201">
        <f>S524*H524</f>
        <v>0</v>
      </c>
      <c r="U524" s="34"/>
      <c r="V524" s="34"/>
      <c r="W524" s="34"/>
      <c r="X524" s="34"/>
      <c r="Y524" s="34"/>
      <c r="Z524" s="34"/>
      <c r="AA524" s="34"/>
      <c r="AB524" s="34"/>
      <c r="AC524" s="34"/>
      <c r="AD524" s="34"/>
      <c r="AE524" s="34"/>
      <c r="AR524" s="202" t="s">
        <v>213</v>
      </c>
      <c r="AT524" s="202" t="s">
        <v>290</v>
      </c>
      <c r="AU524" s="202" t="s">
        <v>84</v>
      </c>
      <c r="AY524" s="17" t="s">
        <v>165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17" t="s">
        <v>82</v>
      </c>
      <c r="BK524" s="203">
        <f>ROUND(I524*H524,2)</f>
        <v>0</v>
      </c>
      <c r="BL524" s="17" t="s">
        <v>172</v>
      </c>
      <c r="BM524" s="202" t="s">
        <v>576</v>
      </c>
    </row>
    <row r="525" spans="1:47" s="2" customFormat="1" ht="12">
      <c r="A525" s="34"/>
      <c r="B525" s="35"/>
      <c r="C525" s="36"/>
      <c r="D525" s="204" t="s">
        <v>174</v>
      </c>
      <c r="E525" s="36"/>
      <c r="F525" s="205" t="s">
        <v>575</v>
      </c>
      <c r="G525" s="36"/>
      <c r="H525" s="36"/>
      <c r="I525" s="206"/>
      <c r="J525" s="36"/>
      <c r="K525" s="36"/>
      <c r="L525" s="39"/>
      <c r="M525" s="207"/>
      <c r="N525" s="208"/>
      <c r="O525" s="71"/>
      <c r="P525" s="71"/>
      <c r="Q525" s="71"/>
      <c r="R525" s="71"/>
      <c r="S525" s="71"/>
      <c r="T525" s="72"/>
      <c r="U525" s="34"/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T525" s="17" t="s">
        <v>174</v>
      </c>
      <c r="AU525" s="17" t="s">
        <v>84</v>
      </c>
    </row>
    <row r="526" spans="1:65" s="2" customFormat="1" ht="16.5" customHeight="1">
      <c r="A526" s="34"/>
      <c r="B526" s="35"/>
      <c r="C526" s="230" t="s">
        <v>577</v>
      </c>
      <c r="D526" s="230" t="s">
        <v>290</v>
      </c>
      <c r="E526" s="231" t="s">
        <v>578</v>
      </c>
      <c r="F526" s="232" t="s">
        <v>579</v>
      </c>
      <c r="G526" s="233" t="s">
        <v>564</v>
      </c>
      <c r="H526" s="234">
        <v>1</v>
      </c>
      <c r="I526" s="235"/>
      <c r="J526" s="236">
        <f>ROUND(I526*H526,2)</f>
        <v>0</v>
      </c>
      <c r="K526" s="232" t="s">
        <v>171</v>
      </c>
      <c r="L526" s="237"/>
      <c r="M526" s="238" t="s">
        <v>1</v>
      </c>
      <c r="N526" s="239" t="s">
        <v>39</v>
      </c>
      <c r="O526" s="71"/>
      <c r="P526" s="200">
        <f>O526*H526</f>
        <v>0</v>
      </c>
      <c r="Q526" s="200">
        <v>0.057</v>
      </c>
      <c r="R526" s="200">
        <f>Q526*H526</f>
        <v>0.057</v>
      </c>
      <c r="S526" s="200">
        <v>0</v>
      </c>
      <c r="T526" s="201">
        <f>S526*H526</f>
        <v>0</v>
      </c>
      <c r="U526" s="34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R526" s="202" t="s">
        <v>213</v>
      </c>
      <c r="AT526" s="202" t="s">
        <v>290</v>
      </c>
      <c r="AU526" s="202" t="s">
        <v>84</v>
      </c>
      <c r="AY526" s="17" t="s">
        <v>165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17" t="s">
        <v>82</v>
      </c>
      <c r="BK526" s="203">
        <f>ROUND(I526*H526,2)</f>
        <v>0</v>
      </c>
      <c r="BL526" s="17" t="s">
        <v>172</v>
      </c>
      <c r="BM526" s="202" t="s">
        <v>580</v>
      </c>
    </row>
    <row r="527" spans="1:47" s="2" customFormat="1" ht="12">
      <c r="A527" s="34"/>
      <c r="B527" s="35"/>
      <c r="C527" s="36"/>
      <c r="D527" s="204" t="s">
        <v>174</v>
      </c>
      <c r="E527" s="36"/>
      <c r="F527" s="205" t="s">
        <v>579</v>
      </c>
      <c r="G527" s="36"/>
      <c r="H527" s="36"/>
      <c r="I527" s="206"/>
      <c r="J527" s="36"/>
      <c r="K527" s="36"/>
      <c r="L527" s="39"/>
      <c r="M527" s="207"/>
      <c r="N527" s="208"/>
      <c r="O527" s="71"/>
      <c r="P527" s="71"/>
      <c r="Q527" s="71"/>
      <c r="R527" s="71"/>
      <c r="S527" s="71"/>
      <c r="T527" s="72"/>
      <c r="U527" s="34"/>
      <c r="V527" s="34"/>
      <c r="W527" s="34"/>
      <c r="X527" s="34"/>
      <c r="Y527" s="34"/>
      <c r="Z527" s="34"/>
      <c r="AA527" s="34"/>
      <c r="AB527" s="34"/>
      <c r="AC527" s="34"/>
      <c r="AD527" s="34"/>
      <c r="AE527" s="34"/>
      <c r="AT527" s="17" t="s">
        <v>174</v>
      </c>
      <c r="AU527" s="17" t="s">
        <v>84</v>
      </c>
    </row>
    <row r="528" spans="1:65" s="2" customFormat="1" ht="16.5" customHeight="1">
      <c r="A528" s="34"/>
      <c r="B528" s="35"/>
      <c r="C528" s="230" t="s">
        <v>581</v>
      </c>
      <c r="D528" s="230" t="s">
        <v>290</v>
      </c>
      <c r="E528" s="231" t="s">
        <v>582</v>
      </c>
      <c r="F528" s="232" t="s">
        <v>583</v>
      </c>
      <c r="G528" s="233" t="s">
        <v>564</v>
      </c>
      <c r="H528" s="234">
        <v>1</v>
      </c>
      <c r="I528" s="235"/>
      <c r="J528" s="236">
        <f>ROUND(I528*H528,2)</f>
        <v>0</v>
      </c>
      <c r="K528" s="232" t="s">
        <v>171</v>
      </c>
      <c r="L528" s="237"/>
      <c r="M528" s="238" t="s">
        <v>1</v>
      </c>
      <c r="N528" s="239" t="s">
        <v>39</v>
      </c>
      <c r="O528" s="71"/>
      <c r="P528" s="200">
        <f>O528*H528</f>
        <v>0</v>
      </c>
      <c r="Q528" s="200">
        <v>0.027</v>
      </c>
      <c r="R528" s="200">
        <f>Q528*H528</f>
        <v>0.027</v>
      </c>
      <c r="S528" s="200">
        <v>0</v>
      </c>
      <c r="T528" s="201">
        <f>S528*H528</f>
        <v>0</v>
      </c>
      <c r="U528" s="34"/>
      <c r="V528" s="34"/>
      <c r="W528" s="34"/>
      <c r="X528" s="34"/>
      <c r="Y528" s="34"/>
      <c r="Z528" s="34"/>
      <c r="AA528" s="34"/>
      <c r="AB528" s="34"/>
      <c r="AC528" s="34"/>
      <c r="AD528" s="34"/>
      <c r="AE528" s="34"/>
      <c r="AR528" s="202" t="s">
        <v>213</v>
      </c>
      <c r="AT528" s="202" t="s">
        <v>290</v>
      </c>
      <c r="AU528" s="202" t="s">
        <v>84</v>
      </c>
      <c r="AY528" s="17" t="s">
        <v>165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17" t="s">
        <v>82</v>
      </c>
      <c r="BK528" s="203">
        <f>ROUND(I528*H528,2)</f>
        <v>0</v>
      </c>
      <c r="BL528" s="17" t="s">
        <v>172</v>
      </c>
      <c r="BM528" s="202" t="s">
        <v>584</v>
      </c>
    </row>
    <row r="529" spans="1:47" s="2" customFormat="1" ht="12">
      <c r="A529" s="34"/>
      <c r="B529" s="35"/>
      <c r="C529" s="36"/>
      <c r="D529" s="204" t="s">
        <v>174</v>
      </c>
      <c r="E529" s="36"/>
      <c r="F529" s="205" t="s">
        <v>583</v>
      </c>
      <c r="G529" s="36"/>
      <c r="H529" s="36"/>
      <c r="I529" s="206"/>
      <c r="J529" s="36"/>
      <c r="K529" s="36"/>
      <c r="L529" s="39"/>
      <c r="M529" s="207"/>
      <c r="N529" s="208"/>
      <c r="O529" s="71"/>
      <c r="P529" s="71"/>
      <c r="Q529" s="71"/>
      <c r="R529" s="71"/>
      <c r="S529" s="71"/>
      <c r="T529" s="72"/>
      <c r="U529" s="34"/>
      <c r="V529" s="34"/>
      <c r="W529" s="34"/>
      <c r="X529" s="34"/>
      <c r="Y529" s="34"/>
      <c r="Z529" s="34"/>
      <c r="AA529" s="34"/>
      <c r="AB529" s="34"/>
      <c r="AC529" s="34"/>
      <c r="AD529" s="34"/>
      <c r="AE529" s="34"/>
      <c r="AT529" s="17" t="s">
        <v>174</v>
      </c>
      <c r="AU529" s="17" t="s">
        <v>84</v>
      </c>
    </row>
    <row r="530" spans="1:65" s="2" customFormat="1" ht="16.5" customHeight="1">
      <c r="A530" s="34"/>
      <c r="B530" s="35"/>
      <c r="C530" s="230" t="s">
        <v>585</v>
      </c>
      <c r="D530" s="230" t="s">
        <v>290</v>
      </c>
      <c r="E530" s="231" t="s">
        <v>586</v>
      </c>
      <c r="F530" s="232" t="s">
        <v>587</v>
      </c>
      <c r="G530" s="233" t="s">
        <v>564</v>
      </c>
      <c r="H530" s="234">
        <v>1</v>
      </c>
      <c r="I530" s="235"/>
      <c r="J530" s="236">
        <f>ROUND(I530*H530,2)</f>
        <v>0</v>
      </c>
      <c r="K530" s="232" t="s">
        <v>1</v>
      </c>
      <c r="L530" s="237"/>
      <c r="M530" s="238" t="s">
        <v>1</v>
      </c>
      <c r="N530" s="239" t="s">
        <v>39</v>
      </c>
      <c r="O530" s="71"/>
      <c r="P530" s="200">
        <f>O530*H530</f>
        <v>0</v>
      </c>
      <c r="Q530" s="200">
        <v>0.08</v>
      </c>
      <c r="R530" s="200">
        <f>Q530*H530</f>
        <v>0.08</v>
      </c>
      <c r="S530" s="200">
        <v>0</v>
      </c>
      <c r="T530" s="201">
        <f>S530*H530</f>
        <v>0</v>
      </c>
      <c r="U530" s="34"/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202" t="s">
        <v>213</v>
      </c>
      <c r="AT530" s="202" t="s">
        <v>290</v>
      </c>
      <c r="AU530" s="202" t="s">
        <v>84</v>
      </c>
      <c r="AY530" s="17" t="s">
        <v>165</v>
      </c>
      <c r="BE530" s="203">
        <f>IF(N530="základní",J530,0)</f>
        <v>0</v>
      </c>
      <c r="BF530" s="203">
        <f>IF(N530="snížená",J530,0)</f>
        <v>0</v>
      </c>
      <c r="BG530" s="203">
        <f>IF(N530="zákl. přenesená",J530,0)</f>
        <v>0</v>
      </c>
      <c r="BH530" s="203">
        <f>IF(N530="sníž. přenesená",J530,0)</f>
        <v>0</v>
      </c>
      <c r="BI530" s="203">
        <f>IF(N530="nulová",J530,0)</f>
        <v>0</v>
      </c>
      <c r="BJ530" s="17" t="s">
        <v>82</v>
      </c>
      <c r="BK530" s="203">
        <f>ROUND(I530*H530,2)</f>
        <v>0</v>
      </c>
      <c r="BL530" s="17" t="s">
        <v>172</v>
      </c>
      <c r="BM530" s="202" t="s">
        <v>588</v>
      </c>
    </row>
    <row r="531" spans="1:47" s="2" customFormat="1" ht="12">
      <c r="A531" s="34"/>
      <c r="B531" s="35"/>
      <c r="C531" s="36"/>
      <c r="D531" s="204" t="s">
        <v>174</v>
      </c>
      <c r="E531" s="36"/>
      <c r="F531" s="205" t="s">
        <v>587</v>
      </c>
      <c r="G531" s="36"/>
      <c r="H531" s="36"/>
      <c r="I531" s="206"/>
      <c r="J531" s="36"/>
      <c r="K531" s="36"/>
      <c r="L531" s="39"/>
      <c r="M531" s="207"/>
      <c r="N531" s="208"/>
      <c r="O531" s="71"/>
      <c r="P531" s="71"/>
      <c r="Q531" s="71"/>
      <c r="R531" s="71"/>
      <c r="S531" s="71"/>
      <c r="T531" s="72"/>
      <c r="U531" s="34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174</v>
      </c>
      <c r="AU531" s="17" t="s">
        <v>84</v>
      </c>
    </row>
    <row r="532" spans="1:65" s="2" customFormat="1" ht="16.5" customHeight="1">
      <c r="A532" s="34"/>
      <c r="B532" s="35"/>
      <c r="C532" s="230" t="s">
        <v>589</v>
      </c>
      <c r="D532" s="230" t="s">
        <v>290</v>
      </c>
      <c r="E532" s="231" t="s">
        <v>590</v>
      </c>
      <c r="F532" s="232" t="s">
        <v>591</v>
      </c>
      <c r="G532" s="233" t="s">
        <v>564</v>
      </c>
      <c r="H532" s="234">
        <v>6</v>
      </c>
      <c r="I532" s="235"/>
      <c r="J532" s="236">
        <f>ROUND(I532*H532,2)</f>
        <v>0</v>
      </c>
      <c r="K532" s="232" t="s">
        <v>1</v>
      </c>
      <c r="L532" s="237"/>
      <c r="M532" s="238" t="s">
        <v>1</v>
      </c>
      <c r="N532" s="239" t="s">
        <v>39</v>
      </c>
      <c r="O532" s="71"/>
      <c r="P532" s="200">
        <f>O532*H532</f>
        <v>0</v>
      </c>
      <c r="Q532" s="200">
        <v>0.008</v>
      </c>
      <c r="R532" s="200">
        <f>Q532*H532</f>
        <v>0.048</v>
      </c>
      <c r="S532" s="200">
        <v>0</v>
      </c>
      <c r="T532" s="201">
        <f>S532*H532</f>
        <v>0</v>
      </c>
      <c r="U532" s="34"/>
      <c r="V532" s="34"/>
      <c r="W532" s="34"/>
      <c r="X532" s="34"/>
      <c r="Y532" s="34"/>
      <c r="Z532" s="34"/>
      <c r="AA532" s="34"/>
      <c r="AB532" s="34"/>
      <c r="AC532" s="34"/>
      <c r="AD532" s="34"/>
      <c r="AE532" s="34"/>
      <c r="AR532" s="202" t="s">
        <v>213</v>
      </c>
      <c r="AT532" s="202" t="s">
        <v>290</v>
      </c>
      <c r="AU532" s="202" t="s">
        <v>84</v>
      </c>
      <c r="AY532" s="17" t="s">
        <v>165</v>
      </c>
      <c r="BE532" s="203">
        <f>IF(N532="základní",J532,0)</f>
        <v>0</v>
      </c>
      <c r="BF532" s="203">
        <f>IF(N532="snížená",J532,0)</f>
        <v>0</v>
      </c>
      <c r="BG532" s="203">
        <f>IF(N532="zákl. přenesená",J532,0)</f>
        <v>0</v>
      </c>
      <c r="BH532" s="203">
        <f>IF(N532="sníž. přenesená",J532,0)</f>
        <v>0</v>
      </c>
      <c r="BI532" s="203">
        <f>IF(N532="nulová",J532,0)</f>
        <v>0</v>
      </c>
      <c r="BJ532" s="17" t="s">
        <v>82</v>
      </c>
      <c r="BK532" s="203">
        <f>ROUND(I532*H532,2)</f>
        <v>0</v>
      </c>
      <c r="BL532" s="17" t="s">
        <v>172</v>
      </c>
      <c r="BM532" s="202" t="s">
        <v>592</v>
      </c>
    </row>
    <row r="533" spans="1:47" s="2" customFormat="1" ht="12">
      <c r="A533" s="34"/>
      <c r="B533" s="35"/>
      <c r="C533" s="36"/>
      <c r="D533" s="204" t="s">
        <v>174</v>
      </c>
      <c r="E533" s="36"/>
      <c r="F533" s="205" t="s">
        <v>591</v>
      </c>
      <c r="G533" s="36"/>
      <c r="H533" s="36"/>
      <c r="I533" s="206"/>
      <c r="J533" s="36"/>
      <c r="K533" s="36"/>
      <c r="L533" s="39"/>
      <c r="M533" s="207"/>
      <c r="N533" s="208"/>
      <c r="O533" s="71"/>
      <c r="P533" s="71"/>
      <c r="Q533" s="71"/>
      <c r="R533" s="71"/>
      <c r="S533" s="71"/>
      <c r="T533" s="72"/>
      <c r="U533" s="34"/>
      <c r="V533" s="34"/>
      <c r="W533" s="34"/>
      <c r="X533" s="34"/>
      <c r="Y533" s="34"/>
      <c r="Z533" s="34"/>
      <c r="AA533" s="34"/>
      <c r="AB533" s="34"/>
      <c r="AC533" s="34"/>
      <c r="AD533" s="34"/>
      <c r="AE533" s="34"/>
      <c r="AT533" s="17" t="s">
        <v>174</v>
      </c>
      <c r="AU533" s="17" t="s">
        <v>84</v>
      </c>
    </row>
    <row r="534" spans="2:51" s="13" customFormat="1" ht="12">
      <c r="B534" s="209"/>
      <c r="C534" s="210"/>
      <c r="D534" s="204" t="s">
        <v>176</v>
      </c>
      <c r="E534" s="211" t="s">
        <v>1</v>
      </c>
      <c r="F534" s="212" t="s">
        <v>568</v>
      </c>
      <c r="G534" s="210"/>
      <c r="H534" s="211" t="s">
        <v>1</v>
      </c>
      <c r="I534" s="213"/>
      <c r="J534" s="210"/>
      <c r="K534" s="210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176</v>
      </c>
      <c r="AU534" s="218" t="s">
        <v>84</v>
      </c>
      <c r="AV534" s="13" t="s">
        <v>82</v>
      </c>
      <c r="AW534" s="13" t="s">
        <v>30</v>
      </c>
      <c r="AX534" s="13" t="s">
        <v>74</v>
      </c>
      <c r="AY534" s="218" t="s">
        <v>165</v>
      </c>
    </row>
    <row r="535" spans="2:51" s="13" customFormat="1" ht="12">
      <c r="B535" s="209"/>
      <c r="C535" s="210"/>
      <c r="D535" s="204" t="s">
        <v>176</v>
      </c>
      <c r="E535" s="211" t="s">
        <v>1</v>
      </c>
      <c r="F535" s="212" t="s">
        <v>225</v>
      </c>
      <c r="G535" s="210"/>
      <c r="H535" s="211" t="s">
        <v>1</v>
      </c>
      <c r="I535" s="213"/>
      <c r="J535" s="210"/>
      <c r="K535" s="210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176</v>
      </c>
      <c r="AU535" s="218" t="s">
        <v>84</v>
      </c>
      <c r="AV535" s="13" t="s">
        <v>82</v>
      </c>
      <c r="AW535" s="13" t="s">
        <v>30</v>
      </c>
      <c r="AX535" s="13" t="s">
        <v>74</v>
      </c>
      <c r="AY535" s="218" t="s">
        <v>165</v>
      </c>
    </row>
    <row r="536" spans="2:51" s="14" customFormat="1" ht="12">
      <c r="B536" s="219"/>
      <c r="C536" s="220"/>
      <c r="D536" s="204" t="s">
        <v>176</v>
      </c>
      <c r="E536" s="221" t="s">
        <v>1</v>
      </c>
      <c r="F536" s="222" t="s">
        <v>201</v>
      </c>
      <c r="G536" s="220"/>
      <c r="H536" s="223">
        <v>6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176</v>
      </c>
      <c r="AU536" s="229" t="s">
        <v>84</v>
      </c>
      <c r="AV536" s="14" t="s">
        <v>84</v>
      </c>
      <c r="AW536" s="14" t="s">
        <v>30</v>
      </c>
      <c r="AX536" s="14" t="s">
        <v>74</v>
      </c>
      <c r="AY536" s="229" t="s">
        <v>165</v>
      </c>
    </row>
    <row r="537" spans="1:65" s="2" customFormat="1" ht="16.5" customHeight="1">
      <c r="A537" s="34"/>
      <c r="B537" s="35"/>
      <c r="C537" s="191" t="s">
        <v>593</v>
      </c>
      <c r="D537" s="191" t="s">
        <v>167</v>
      </c>
      <c r="E537" s="192" t="s">
        <v>594</v>
      </c>
      <c r="F537" s="193" t="s">
        <v>595</v>
      </c>
      <c r="G537" s="194" t="s">
        <v>564</v>
      </c>
      <c r="H537" s="195">
        <v>11</v>
      </c>
      <c r="I537" s="196"/>
      <c r="J537" s="197">
        <f>ROUND(I537*H537,2)</f>
        <v>0</v>
      </c>
      <c r="K537" s="193" t="s">
        <v>171</v>
      </c>
      <c r="L537" s="39"/>
      <c r="M537" s="198" t="s">
        <v>1</v>
      </c>
      <c r="N537" s="199" t="s">
        <v>39</v>
      </c>
      <c r="O537" s="71"/>
      <c r="P537" s="200">
        <f>O537*H537</f>
        <v>0</v>
      </c>
      <c r="Q537" s="200">
        <v>0</v>
      </c>
      <c r="R537" s="200">
        <f>Q537*H537</f>
        <v>0</v>
      </c>
      <c r="S537" s="200">
        <v>0.1</v>
      </c>
      <c r="T537" s="201">
        <f>S537*H537</f>
        <v>1.1</v>
      </c>
      <c r="U537" s="34"/>
      <c r="V537" s="34"/>
      <c r="W537" s="34"/>
      <c r="X537" s="34"/>
      <c r="Y537" s="34"/>
      <c r="Z537" s="34"/>
      <c r="AA537" s="34"/>
      <c r="AB537" s="34"/>
      <c r="AC537" s="34"/>
      <c r="AD537" s="34"/>
      <c r="AE537" s="34"/>
      <c r="AR537" s="202" t="s">
        <v>172</v>
      </c>
      <c r="AT537" s="202" t="s">
        <v>167</v>
      </c>
      <c r="AU537" s="202" t="s">
        <v>84</v>
      </c>
      <c r="AY537" s="17" t="s">
        <v>165</v>
      </c>
      <c r="BE537" s="203">
        <f>IF(N537="základní",J537,0)</f>
        <v>0</v>
      </c>
      <c r="BF537" s="203">
        <f>IF(N537="snížená",J537,0)</f>
        <v>0</v>
      </c>
      <c r="BG537" s="203">
        <f>IF(N537="zákl. přenesená",J537,0)</f>
        <v>0</v>
      </c>
      <c r="BH537" s="203">
        <f>IF(N537="sníž. přenesená",J537,0)</f>
        <v>0</v>
      </c>
      <c r="BI537" s="203">
        <f>IF(N537="nulová",J537,0)</f>
        <v>0</v>
      </c>
      <c r="BJ537" s="17" t="s">
        <v>82</v>
      </c>
      <c r="BK537" s="203">
        <f>ROUND(I537*H537,2)</f>
        <v>0</v>
      </c>
      <c r="BL537" s="17" t="s">
        <v>172</v>
      </c>
      <c r="BM537" s="202" t="s">
        <v>596</v>
      </c>
    </row>
    <row r="538" spans="1:47" s="2" customFormat="1" ht="12">
      <c r="A538" s="34"/>
      <c r="B538" s="35"/>
      <c r="C538" s="36"/>
      <c r="D538" s="204" t="s">
        <v>174</v>
      </c>
      <c r="E538" s="36"/>
      <c r="F538" s="205" t="s">
        <v>597</v>
      </c>
      <c r="G538" s="36"/>
      <c r="H538" s="36"/>
      <c r="I538" s="206"/>
      <c r="J538" s="36"/>
      <c r="K538" s="36"/>
      <c r="L538" s="39"/>
      <c r="M538" s="207"/>
      <c r="N538" s="208"/>
      <c r="O538" s="71"/>
      <c r="P538" s="71"/>
      <c r="Q538" s="71"/>
      <c r="R538" s="71"/>
      <c r="S538" s="71"/>
      <c r="T538" s="72"/>
      <c r="U538" s="34"/>
      <c r="V538" s="34"/>
      <c r="W538" s="34"/>
      <c r="X538" s="34"/>
      <c r="Y538" s="34"/>
      <c r="Z538" s="34"/>
      <c r="AA538" s="34"/>
      <c r="AB538" s="34"/>
      <c r="AC538" s="34"/>
      <c r="AD538" s="34"/>
      <c r="AE538" s="34"/>
      <c r="AT538" s="17" t="s">
        <v>174</v>
      </c>
      <c r="AU538" s="17" t="s">
        <v>84</v>
      </c>
    </row>
    <row r="539" spans="2:51" s="13" customFormat="1" ht="12">
      <c r="B539" s="209"/>
      <c r="C539" s="210"/>
      <c r="D539" s="204" t="s">
        <v>176</v>
      </c>
      <c r="E539" s="211" t="s">
        <v>1</v>
      </c>
      <c r="F539" s="212" t="s">
        <v>598</v>
      </c>
      <c r="G539" s="210"/>
      <c r="H539" s="211" t="s">
        <v>1</v>
      </c>
      <c r="I539" s="213"/>
      <c r="J539" s="210"/>
      <c r="K539" s="210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176</v>
      </c>
      <c r="AU539" s="218" t="s">
        <v>84</v>
      </c>
      <c r="AV539" s="13" t="s">
        <v>82</v>
      </c>
      <c r="AW539" s="13" t="s">
        <v>30</v>
      </c>
      <c r="AX539" s="13" t="s">
        <v>74</v>
      </c>
      <c r="AY539" s="218" t="s">
        <v>165</v>
      </c>
    </row>
    <row r="540" spans="2:51" s="14" customFormat="1" ht="12">
      <c r="B540" s="219"/>
      <c r="C540" s="220"/>
      <c r="D540" s="204" t="s">
        <v>176</v>
      </c>
      <c r="E540" s="221" t="s">
        <v>1</v>
      </c>
      <c r="F540" s="222" t="s">
        <v>232</v>
      </c>
      <c r="G540" s="220"/>
      <c r="H540" s="223">
        <v>11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176</v>
      </c>
      <c r="AU540" s="229" t="s">
        <v>84</v>
      </c>
      <c r="AV540" s="14" t="s">
        <v>84</v>
      </c>
      <c r="AW540" s="14" t="s">
        <v>30</v>
      </c>
      <c r="AX540" s="14" t="s">
        <v>74</v>
      </c>
      <c r="AY540" s="229" t="s">
        <v>165</v>
      </c>
    </row>
    <row r="541" spans="1:65" s="2" customFormat="1" ht="16.5" customHeight="1">
      <c r="A541" s="34"/>
      <c r="B541" s="35"/>
      <c r="C541" s="191" t="s">
        <v>599</v>
      </c>
      <c r="D541" s="191" t="s">
        <v>167</v>
      </c>
      <c r="E541" s="192" t="s">
        <v>600</v>
      </c>
      <c r="F541" s="193" t="s">
        <v>601</v>
      </c>
      <c r="G541" s="194" t="s">
        <v>564</v>
      </c>
      <c r="H541" s="195">
        <v>1</v>
      </c>
      <c r="I541" s="196"/>
      <c r="J541" s="197">
        <f>ROUND(I541*H541,2)</f>
        <v>0</v>
      </c>
      <c r="K541" s="193" t="s">
        <v>171</v>
      </c>
      <c r="L541" s="39"/>
      <c r="M541" s="198" t="s">
        <v>1</v>
      </c>
      <c r="N541" s="199" t="s">
        <v>39</v>
      </c>
      <c r="O541" s="71"/>
      <c r="P541" s="200">
        <f>O541*H541</f>
        <v>0</v>
      </c>
      <c r="Q541" s="200">
        <v>0.21734</v>
      </c>
      <c r="R541" s="200">
        <f>Q541*H541</f>
        <v>0.21734</v>
      </c>
      <c r="S541" s="200">
        <v>0</v>
      </c>
      <c r="T541" s="201">
        <f>S541*H541</f>
        <v>0</v>
      </c>
      <c r="U541" s="34"/>
      <c r="V541" s="34"/>
      <c r="W541" s="34"/>
      <c r="X541" s="34"/>
      <c r="Y541" s="34"/>
      <c r="Z541" s="34"/>
      <c r="AA541" s="34"/>
      <c r="AB541" s="34"/>
      <c r="AC541" s="34"/>
      <c r="AD541" s="34"/>
      <c r="AE541" s="34"/>
      <c r="AR541" s="202" t="s">
        <v>172</v>
      </c>
      <c r="AT541" s="202" t="s">
        <v>167</v>
      </c>
      <c r="AU541" s="202" t="s">
        <v>84</v>
      </c>
      <c r="AY541" s="17" t="s">
        <v>165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17" t="s">
        <v>82</v>
      </c>
      <c r="BK541" s="203">
        <f>ROUND(I541*H541,2)</f>
        <v>0</v>
      </c>
      <c r="BL541" s="17" t="s">
        <v>172</v>
      </c>
      <c r="BM541" s="202" t="s">
        <v>602</v>
      </c>
    </row>
    <row r="542" spans="1:47" s="2" customFormat="1" ht="12">
      <c r="A542" s="34"/>
      <c r="B542" s="35"/>
      <c r="C542" s="36"/>
      <c r="D542" s="204" t="s">
        <v>174</v>
      </c>
      <c r="E542" s="36"/>
      <c r="F542" s="205" t="s">
        <v>601</v>
      </c>
      <c r="G542" s="36"/>
      <c r="H542" s="36"/>
      <c r="I542" s="206"/>
      <c r="J542" s="36"/>
      <c r="K542" s="36"/>
      <c r="L542" s="39"/>
      <c r="M542" s="207"/>
      <c r="N542" s="208"/>
      <c r="O542" s="71"/>
      <c r="P542" s="71"/>
      <c r="Q542" s="71"/>
      <c r="R542" s="71"/>
      <c r="S542" s="71"/>
      <c r="T542" s="72"/>
      <c r="U542" s="34"/>
      <c r="V542" s="34"/>
      <c r="W542" s="34"/>
      <c r="X542" s="34"/>
      <c r="Y542" s="34"/>
      <c r="Z542" s="34"/>
      <c r="AA542" s="34"/>
      <c r="AB542" s="34"/>
      <c r="AC542" s="34"/>
      <c r="AD542" s="34"/>
      <c r="AE542" s="34"/>
      <c r="AT542" s="17" t="s">
        <v>174</v>
      </c>
      <c r="AU542" s="17" t="s">
        <v>84</v>
      </c>
    </row>
    <row r="543" spans="2:51" s="13" customFormat="1" ht="12">
      <c r="B543" s="209"/>
      <c r="C543" s="210"/>
      <c r="D543" s="204" t="s">
        <v>176</v>
      </c>
      <c r="E543" s="211" t="s">
        <v>1</v>
      </c>
      <c r="F543" s="212" t="s">
        <v>568</v>
      </c>
      <c r="G543" s="210"/>
      <c r="H543" s="211" t="s">
        <v>1</v>
      </c>
      <c r="I543" s="213"/>
      <c r="J543" s="210"/>
      <c r="K543" s="210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176</v>
      </c>
      <c r="AU543" s="218" t="s">
        <v>84</v>
      </c>
      <c r="AV543" s="13" t="s">
        <v>82</v>
      </c>
      <c r="AW543" s="13" t="s">
        <v>30</v>
      </c>
      <c r="AX543" s="13" t="s">
        <v>74</v>
      </c>
      <c r="AY543" s="218" t="s">
        <v>165</v>
      </c>
    </row>
    <row r="544" spans="2:51" s="13" customFormat="1" ht="12">
      <c r="B544" s="209"/>
      <c r="C544" s="210"/>
      <c r="D544" s="204" t="s">
        <v>176</v>
      </c>
      <c r="E544" s="211" t="s">
        <v>1</v>
      </c>
      <c r="F544" s="212" t="s">
        <v>225</v>
      </c>
      <c r="G544" s="210"/>
      <c r="H544" s="211" t="s">
        <v>1</v>
      </c>
      <c r="I544" s="213"/>
      <c r="J544" s="210"/>
      <c r="K544" s="210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176</v>
      </c>
      <c r="AU544" s="218" t="s">
        <v>84</v>
      </c>
      <c r="AV544" s="13" t="s">
        <v>82</v>
      </c>
      <c r="AW544" s="13" t="s">
        <v>30</v>
      </c>
      <c r="AX544" s="13" t="s">
        <v>74</v>
      </c>
      <c r="AY544" s="218" t="s">
        <v>165</v>
      </c>
    </row>
    <row r="545" spans="2:51" s="14" customFormat="1" ht="12">
      <c r="B545" s="219"/>
      <c r="C545" s="220"/>
      <c r="D545" s="204" t="s">
        <v>176</v>
      </c>
      <c r="E545" s="221" t="s">
        <v>1</v>
      </c>
      <c r="F545" s="222" t="s">
        <v>82</v>
      </c>
      <c r="G545" s="220"/>
      <c r="H545" s="223">
        <v>1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176</v>
      </c>
      <c r="AU545" s="229" t="s">
        <v>84</v>
      </c>
      <c r="AV545" s="14" t="s">
        <v>84</v>
      </c>
      <c r="AW545" s="14" t="s">
        <v>30</v>
      </c>
      <c r="AX545" s="14" t="s">
        <v>74</v>
      </c>
      <c r="AY545" s="229" t="s">
        <v>165</v>
      </c>
    </row>
    <row r="546" spans="1:65" s="2" customFormat="1" ht="16.5" customHeight="1">
      <c r="A546" s="34"/>
      <c r="B546" s="35"/>
      <c r="C546" s="230" t="s">
        <v>603</v>
      </c>
      <c r="D546" s="230" t="s">
        <v>290</v>
      </c>
      <c r="E546" s="231" t="s">
        <v>604</v>
      </c>
      <c r="F546" s="232" t="s">
        <v>605</v>
      </c>
      <c r="G546" s="233" t="s">
        <v>564</v>
      </c>
      <c r="H546" s="234">
        <v>1</v>
      </c>
      <c r="I546" s="235"/>
      <c r="J546" s="236">
        <f>ROUND(I546*H546,2)</f>
        <v>0</v>
      </c>
      <c r="K546" s="232" t="s">
        <v>171</v>
      </c>
      <c r="L546" s="237"/>
      <c r="M546" s="238" t="s">
        <v>1</v>
      </c>
      <c r="N546" s="239" t="s">
        <v>39</v>
      </c>
      <c r="O546" s="71"/>
      <c r="P546" s="200">
        <f>O546*H546</f>
        <v>0</v>
      </c>
      <c r="Q546" s="200">
        <v>0.0506</v>
      </c>
      <c r="R546" s="200">
        <f>Q546*H546</f>
        <v>0.0506</v>
      </c>
      <c r="S546" s="200">
        <v>0</v>
      </c>
      <c r="T546" s="201">
        <f>S546*H546</f>
        <v>0</v>
      </c>
      <c r="U546" s="34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R546" s="202" t="s">
        <v>213</v>
      </c>
      <c r="AT546" s="202" t="s">
        <v>290</v>
      </c>
      <c r="AU546" s="202" t="s">
        <v>84</v>
      </c>
      <c r="AY546" s="17" t="s">
        <v>165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17" t="s">
        <v>82</v>
      </c>
      <c r="BK546" s="203">
        <f>ROUND(I546*H546,2)</f>
        <v>0</v>
      </c>
      <c r="BL546" s="17" t="s">
        <v>172</v>
      </c>
      <c r="BM546" s="202" t="s">
        <v>606</v>
      </c>
    </row>
    <row r="547" spans="1:47" s="2" customFormat="1" ht="12">
      <c r="A547" s="34"/>
      <c r="B547" s="35"/>
      <c r="C547" s="36"/>
      <c r="D547" s="204" t="s">
        <v>174</v>
      </c>
      <c r="E547" s="36"/>
      <c r="F547" s="205" t="s">
        <v>605</v>
      </c>
      <c r="G547" s="36"/>
      <c r="H547" s="36"/>
      <c r="I547" s="206"/>
      <c r="J547" s="36"/>
      <c r="K547" s="36"/>
      <c r="L547" s="39"/>
      <c r="M547" s="207"/>
      <c r="N547" s="208"/>
      <c r="O547" s="71"/>
      <c r="P547" s="71"/>
      <c r="Q547" s="71"/>
      <c r="R547" s="71"/>
      <c r="S547" s="71"/>
      <c r="T547" s="72"/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T547" s="17" t="s">
        <v>174</v>
      </c>
      <c r="AU547" s="17" t="s">
        <v>84</v>
      </c>
    </row>
    <row r="548" spans="2:51" s="13" customFormat="1" ht="12">
      <c r="B548" s="209"/>
      <c r="C548" s="210"/>
      <c r="D548" s="204" t="s">
        <v>176</v>
      </c>
      <c r="E548" s="211" t="s">
        <v>1</v>
      </c>
      <c r="F548" s="212" t="s">
        <v>568</v>
      </c>
      <c r="G548" s="210"/>
      <c r="H548" s="211" t="s">
        <v>1</v>
      </c>
      <c r="I548" s="213"/>
      <c r="J548" s="210"/>
      <c r="K548" s="210"/>
      <c r="L548" s="214"/>
      <c r="M548" s="215"/>
      <c r="N548" s="216"/>
      <c r="O548" s="216"/>
      <c r="P548" s="216"/>
      <c r="Q548" s="216"/>
      <c r="R548" s="216"/>
      <c r="S548" s="216"/>
      <c r="T548" s="217"/>
      <c r="AT548" s="218" t="s">
        <v>176</v>
      </c>
      <c r="AU548" s="218" t="s">
        <v>84</v>
      </c>
      <c r="AV548" s="13" t="s">
        <v>82</v>
      </c>
      <c r="AW548" s="13" t="s">
        <v>30</v>
      </c>
      <c r="AX548" s="13" t="s">
        <v>74</v>
      </c>
      <c r="AY548" s="218" t="s">
        <v>165</v>
      </c>
    </row>
    <row r="549" spans="2:51" s="13" customFormat="1" ht="12">
      <c r="B549" s="209"/>
      <c r="C549" s="210"/>
      <c r="D549" s="204" t="s">
        <v>176</v>
      </c>
      <c r="E549" s="211" t="s">
        <v>1</v>
      </c>
      <c r="F549" s="212" t="s">
        <v>225</v>
      </c>
      <c r="G549" s="210"/>
      <c r="H549" s="211" t="s">
        <v>1</v>
      </c>
      <c r="I549" s="213"/>
      <c r="J549" s="210"/>
      <c r="K549" s="210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176</v>
      </c>
      <c r="AU549" s="218" t="s">
        <v>84</v>
      </c>
      <c r="AV549" s="13" t="s">
        <v>82</v>
      </c>
      <c r="AW549" s="13" t="s">
        <v>30</v>
      </c>
      <c r="AX549" s="13" t="s">
        <v>74</v>
      </c>
      <c r="AY549" s="218" t="s">
        <v>165</v>
      </c>
    </row>
    <row r="550" spans="2:51" s="14" customFormat="1" ht="12">
      <c r="B550" s="219"/>
      <c r="C550" s="220"/>
      <c r="D550" s="204" t="s">
        <v>176</v>
      </c>
      <c r="E550" s="221" t="s">
        <v>1</v>
      </c>
      <c r="F550" s="222" t="s">
        <v>82</v>
      </c>
      <c r="G550" s="220"/>
      <c r="H550" s="223">
        <v>1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176</v>
      </c>
      <c r="AU550" s="229" t="s">
        <v>84</v>
      </c>
      <c r="AV550" s="14" t="s">
        <v>84</v>
      </c>
      <c r="AW550" s="14" t="s">
        <v>30</v>
      </c>
      <c r="AX550" s="14" t="s">
        <v>74</v>
      </c>
      <c r="AY550" s="229" t="s">
        <v>165</v>
      </c>
    </row>
    <row r="551" spans="1:65" s="2" customFormat="1" ht="16.5" customHeight="1">
      <c r="A551" s="34"/>
      <c r="B551" s="35"/>
      <c r="C551" s="230" t="s">
        <v>607</v>
      </c>
      <c r="D551" s="230" t="s">
        <v>290</v>
      </c>
      <c r="E551" s="231" t="s">
        <v>608</v>
      </c>
      <c r="F551" s="232" t="s">
        <v>609</v>
      </c>
      <c r="G551" s="233" t="s">
        <v>564</v>
      </c>
      <c r="H551" s="234">
        <v>1</v>
      </c>
      <c r="I551" s="235"/>
      <c r="J551" s="236">
        <f>ROUND(I551*H551,2)</f>
        <v>0</v>
      </c>
      <c r="K551" s="232" t="s">
        <v>171</v>
      </c>
      <c r="L551" s="237"/>
      <c r="M551" s="238" t="s">
        <v>1</v>
      </c>
      <c r="N551" s="239" t="s">
        <v>39</v>
      </c>
      <c r="O551" s="71"/>
      <c r="P551" s="200">
        <f>O551*H551</f>
        <v>0</v>
      </c>
      <c r="Q551" s="200">
        <v>0.006</v>
      </c>
      <c r="R551" s="200">
        <f>Q551*H551</f>
        <v>0.006</v>
      </c>
      <c r="S551" s="200">
        <v>0</v>
      </c>
      <c r="T551" s="201">
        <f>S551*H551</f>
        <v>0</v>
      </c>
      <c r="U551" s="34"/>
      <c r="V551" s="34"/>
      <c r="W551" s="34"/>
      <c r="X551" s="34"/>
      <c r="Y551" s="34"/>
      <c r="Z551" s="34"/>
      <c r="AA551" s="34"/>
      <c r="AB551" s="34"/>
      <c r="AC551" s="34"/>
      <c r="AD551" s="34"/>
      <c r="AE551" s="34"/>
      <c r="AR551" s="202" t="s">
        <v>213</v>
      </c>
      <c r="AT551" s="202" t="s">
        <v>290</v>
      </c>
      <c r="AU551" s="202" t="s">
        <v>84</v>
      </c>
      <c r="AY551" s="17" t="s">
        <v>165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17" t="s">
        <v>82</v>
      </c>
      <c r="BK551" s="203">
        <f>ROUND(I551*H551,2)</f>
        <v>0</v>
      </c>
      <c r="BL551" s="17" t="s">
        <v>172</v>
      </c>
      <c r="BM551" s="202" t="s">
        <v>610</v>
      </c>
    </row>
    <row r="552" spans="1:47" s="2" customFormat="1" ht="12">
      <c r="A552" s="34"/>
      <c r="B552" s="35"/>
      <c r="C552" s="36"/>
      <c r="D552" s="204" t="s">
        <v>174</v>
      </c>
      <c r="E552" s="36"/>
      <c r="F552" s="205" t="s">
        <v>609</v>
      </c>
      <c r="G552" s="36"/>
      <c r="H552" s="36"/>
      <c r="I552" s="206"/>
      <c r="J552" s="36"/>
      <c r="K552" s="36"/>
      <c r="L552" s="39"/>
      <c r="M552" s="207"/>
      <c r="N552" s="208"/>
      <c r="O552" s="71"/>
      <c r="P552" s="71"/>
      <c r="Q552" s="71"/>
      <c r="R552" s="71"/>
      <c r="S552" s="71"/>
      <c r="T552" s="72"/>
      <c r="U552" s="34"/>
      <c r="V552" s="34"/>
      <c r="W552" s="34"/>
      <c r="X552" s="34"/>
      <c r="Y552" s="34"/>
      <c r="Z552" s="34"/>
      <c r="AA552" s="34"/>
      <c r="AB552" s="34"/>
      <c r="AC552" s="34"/>
      <c r="AD552" s="34"/>
      <c r="AE552" s="34"/>
      <c r="AT552" s="17" t="s">
        <v>174</v>
      </c>
      <c r="AU552" s="17" t="s">
        <v>84</v>
      </c>
    </row>
    <row r="553" spans="2:51" s="13" customFormat="1" ht="12">
      <c r="B553" s="209"/>
      <c r="C553" s="210"/>
      <c r="D553" s="204" t="s">
        <v>176</v>
      </c>
      <c r="E553" s="211" t="s">
        <v>1</v>
      </c>
      <c r="F553" s="212" t="s">
        <v>568</v>
      </c>
      <c r="G553" s="210"/>
      <c r="H553" s="211" t="s">
        <v>1</v>
      </c>
      <c r="I553" s="213"/>
      <c r="J553" s="210"/>
      <c r="K553" s="210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176</v>
      </c>
      <c r="AU553" s="218" t="s">
        <v>84</v>
      </c>
      <c r="AV553" s="13" t="s">
        <v>82</v>
      </c>
      <c r="AW553" s="13" t="s">
        <v>30</v>
      </c>
      <c r="AX553" s="13" t="s">
        <v>74</v>
      </c>
      <c r="AY553" s="218" t="s">
        <v>165</v>
      </c>
    </row>
    <row r="554" spans="2:51" s="13" customFormat="1" ht="12">
      <c r="B554" s="209"/>
      <c r="C554" s="210"/>
      <c r="D554" s="204" t="s">
        <v>176</v>
      </c>
      <c r="E554" s="211" t="s">
        <v>1</v>
      </c>
      <c r="F554" s="212" t="s">
        <v>225</v>
      </c>
      <c r="G554" s="210"/>
      <c r="H554" s="211" t="s">
        <v>1</v>
      </c>
      <c r="I554" s="213"/>
      <c r="J554" s="210"/>
      <c r="K554" s="210"/>
      <c r="L554" s="214"/>
      <c r="M554" s="215"/>
      <c r="N554" s="216"/>
      <c r="O554" s="216"/>
      <c r="P554" s="216"/>
      <c r="Q554" s="216"/>
      <c r="R554" s="216"/>
      <c r="S554" s="216"/>
      <c r="T554" s="217"/>
      <c r="AT554" s="218" t="s">
        <v>176</v>
      </c>
      <c r="AU554" s="218" t="s">
        <v>84</v>
      </c>
      <c r="AV554" s="13" t="s">
        <v>82</v>
      </c>
      <c r="AW554" s="13" t="s">
        <v>30</v>
      </c>
      <c r="AX554" s="13" t="s">
        <v>74</v>
      </c>
      <c r="AY554" s="218" t="s">
        <v>165</v>
      </c>
    </row>
    <row r="555" spans="2:51" s="14" customFormat="1" ht="12">
      <c r="B555" s="219"/>
      <c r="C555" s="220"/>
      <c r="D555" s="204" t="s">
        <v>176</v>
      </c>
      <c r="E555" s="221" t="s">
        <v>1</v>
      </c>
      <c r="F555" s="222" t="s">
        <v>82</v>
      </c>
      <c r="G555" s="220"/>
      <c r="H555" s="223">
        <v>1</v>
      </c>
      <c r="I555" s="224"/>
      <c r="J555" s="220"/>
      <c r="K555" s="220"/>
      <c r="L555" s="225"/>
      <c r="M555" s="226"/>
      <c r="N555" s="227"/>
      <c r="O555" s="227"/>
      <c r="P555" s="227"/>
      <c r="Q555" s="227"/>
      <c r="R555" s="227"/>
      <c r="S555" s="227"/>
      <c r="T555" s="228"/>
      <c r="AT555" s="229" t="s">
        <v>176</v>
      </c>
      <c r="AU555" s="229" t="s">
        <v>84</v>
      </c>
      <c r="AV555" s="14" t="s">
        <v>84</v>
      </c>
      <c r="AW555" s="14" t="s">
        <v>30</v>
      </c>
      <c r="AX555" s="14" t="s">
        <v>74</v>
      </c>
      <c r="AY555" s="229" t="s">
        <v>165</v>
      </c>
    </row>
    <row r="556" spans="1:65" s="2" customFormat="1" ht="16.5" customHeight="1">
      <c r="A556" s="34"/>
      <c r="B556" s="35"/>
      <c r="C556" s="191" t="s">
        <v>611</v>
      </c>
      <c r="D556" s="191" t="s">
        <v>167</v>
      </c>
      <c r="E556" s="192" t="s">
        <v>612</v>
      </c>
      <c r="F556" s="193" t="s">
        <v>613</v>
      </c>
      <c r="G556" s="194" t="s">
        <v>564</v>
      </c>
      <c r="H556" s="195">
        <v>28</v>
      </c>
      <c r="I556" s="196"/>
      <c r="J556" s="197">
        <f>ROUND(I556*H556,2)</f>
        <v>0</v>
      </c>
      <c r="K556" s="193" t="s">
        <v>1</v>
      </c>
      <c r="L556" s="39"/>
      <c r="M556" s="198" t="s">
        <v>1</v>
      </c>
      <c r="N556" s="199" t="s">
        <v>39</v>
      </c>
      <c r="O556" s="71"/>
      <c r="P556" s="200">
        <f>O556*H556</f>
        <v>0</v>
      </c>
      <c r="Q556" s="200">
        <v>0.4208</v>
      </c>
      <c r="R556" s="200">
        <f>Q556*H556</f>
        <v>11.7824</v>
      </c>
      <c r="S556" s="200">
        <v>0</v>
      </c>
      <c r="T556" s="201">
        <f>S556*H556</f>
        <v>0</v>
      </c>
      <c r="U556" s="34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R556" s="202" t="s">
        <v>172</v>
      </c>
      <c r="AT556" s="202" t="s">
        <v>167</v>
      </c>
      <c r="AU556" s="202" t="s">
        <v>84</v>
      </c>
      <c r="AY556" s="17" t="s">
        <v>165</v>
      </c>
      <c r="BE556" s="203">
        <f>IF(N556="základní",J556,0)</f>
        <v>0</v>
      </c>
      <c r="BF556" s="203">
        <f>IF(N556="snížená",J556,0)</f>
        <v>0</v>
      </c>
      <c r="BG556" s="203">
        <f>IF(N556="zákl. přenesená",J556,0)</f>
        <v>0</v>
      </c>
      <c r="BH556" s="203">
        <f>IF(N556="sníž. přenesená",J556,0)</f>
        <v>0</v>
      </c>
      <c r="BI556" s="203">
        <f>IF(N556="nulová",J556,0)</f>
        <v>0</v>
      </c>
      <c r="BJ556" s="17" t="s">
        <v>82</v>
      </c>
      <c r="BK556" s="203">
        <f>ROUND(I556*H556,2)</f>
        <v>0</v>
      </c>
      <c r="BL556" s="17" t="s">
        <v>172</v>
      </c>
      <c r="BM556" s="202" t="s">
        <v>614</v>
      </c>
    </row>
    <row r="557" spans="1:47" s="2" customFormat="1" ht="12">
      <c r="A557" s="34"/>
      <c r="B557" s="35"/>
      <c r="C557" s="36"/>
      <c r="D557" s="204" t="s">
        <v>174</v>
      </c>
      <c r="E557" s="36"/>
      <c r="F557" s="205" t="s">
        <v>613</v>
      </c>
      <c r="G557" s="36"/>
      <c r="H557" s="36"/>
      <c r="I557" s="206"/>
      <c r="J557" s="36"/>
      <c r="K557" s="36"/>
      <c r="L557" s="39"/>
      <c r="M557" s="207"/>
      <c r="N557" s="208"/>
      <c r="O557" s="71"/>
      <c r="P557" s="71"/>
      <c r="Q557" s="71"/>
      <c r="R557" s="71"/>
      <c r="S557" s="71"/>
      <c r="T557" s="72"/>
      <c r="U557" s="34"/>
      <c r="V557" s="34"/>
      <c r="W557" s="34"/>
      <c r="X557" s="34"/>
      <c r="Y557" s="34"/>
      <c r="Z557" s="34"/>
      <c r="AA557" s="34"/>
      <c r="AB557" s="34"/>
      <c r="AC557" s="34"/>
      <c r="AD557" s="34"/>
      <c r="AE557" s="34"/>
      <c r="AT557" s="17" t="s">
        <v>174</v>
      </c>
      <c r="AU557" s="17" t="s">
        <v>84</v>
      </c>
    </row>
    <row r="558" spans="2:51" s="13" customFormat="1" ht="12">
      <c r="B558" s="209"/>
      <c r="C558" s="210"/>
      <c r="D558" s="204" t="s">
        <v>176</v>
      </c>
      <c r="E558" s="211" t="s">
        <v>1</v>
      </c>
      <c r="F558" s="212" t="s">
        <v>615</v>
      </c>
      <c r="G558" s="210"/>
      <c r="H558" s="211" t="s">
        <v>1</v>
      </c>
      <c r="I558" s="213"/>
      <c r="J558" s="210"/>
      <c r="K558" s="210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176</v>
      </c>
      <c r="AU558" s="218" t="s">
        <v>84</v>
      </c>
      <c r="AV558" s="13" t="s">
        <v>82</v>
      </c>
      <c r="AW558" s="13" t="s">
        <v>30</v>
      </c>
      <c r="AX558" s="13" t="s">
        <v>74</v>
      </c>
      <c r="AY558" s="218" t="s">
        <v>165</v>
      </c>
    </row>
    <row r="559" spans="2:51" s="14" customFormat="1" ht="12">
      <c r="B559" s="219"/>
      <c r="C559" s="220"/>
      <c r="D559" s="204" t="s">
        <v>176</v>
      </c>
      <c r="E559" s="221" t="s">
        <v>1</v>
      </c>
      <c r="F559" s="222" t="s">
        <v>363</v>
      </c>
      <c r="G559" s="220"/>
      <c r="H559" s="223">
        <v>28</v>
      </c>
      <c r="I559" s="224"/>
      <c r="J559" s="220"/>
      <c r="K559" s="220"/>
      <c r="L559" s="225"/>
      <c r="M559" s="226"/>
      <c r="N559" s="227"/>
      <c r="O559" s="227"/>
      <c r="P559" s="227"/>
      <c r="Q559" s="227"/>
      <c r="R559" s="227"/>
      <c r="S559" s="227"/>
      <c r="T559" s="228"/>
      <c r="AT559" s="229" t="s">
        <v>176</v>
      </c>
      <c r="AU559" s="229" t="s">
        <v>84</v>
      </c>
      <c r="AV559" s="14" t="s">
        <v>84</v>
      </c>
      <c r="AW559" s="14" t="s">
        <v>30</v>
      </c>
      <c r="AX559" s="14" t="s">
        <v>74</v>
      </c>
      <c r="AY559" s="229" t="s">
        <v>165</v>
      </c>
    </row>
    <row r="560" spans="2:63" s="12" customFormat="1" ht="22.9" customHeight="1">
      <c r="B560" s="175"/>
      <c r="C560" s="176"/>
      <c r="D560" s="177" t="s">
        <v>73</v>
      </c>
      <c r="E560" s="189" t="s">
        <v>218</v>
      </c>
      <c r="F560" s="189" t="s">
        <v>616</v>
      </c>
      <c r="G560" s="176"/>
      <c r="H560" s="176"/>
      <c r="I560" s="179"/>
      <c r="J560" s="190">
        <f>BK560</f>
        <v>0</v>
      </c>
      <c r="K560" s="176"/>
      <c r="L560" s="181"/>
      <c r="M560" s="182"/>
      <c r="N560" s="183"/>
      <c r="O560" s="183"/>
      <c r="P560" s="184">
        <f>SUM(P561:P766)</f>
        <v>0</v>
      </c>
      <c r="Q560" s="183"/>
      <c r="R560" s="184">
        <f>SUM(R561:R766)</f>
        <v>154.06993699999992</v>
      </c>
      <c r="S560" s="183"/>
      <c r="T560" s="185">
        <f>SUM(T561:T766)</f>
        <v>10.598</v>
      </c>
      <c r="AR560" s="186" t="s">
        <v>82</v>
      </c>
      <c r="AT560" s="187" t="s">
        <v>73</v>
      </c>
      <c r="AU560" s="187" t="s">
        <v>82</v>
      </c>
      <c r="AY560" s="186" t="s">
        <v>165</v>
      </c>
      <c r="BK560" s="188">
        <f>SUM(BK561:BK766)</f>
        <v>0</v>
      </c>
    </row>
    <row r="561" spans="1:65" s="2" customFormat="1" ht="16.5" customHeight="1">
      <c r="A561" s="34"/>
      <c r="B561" s="35"/>
      <c r="C561" s="191" t="s">
        <v>617</v>
      </c>
      <c r="D561" s="191" t="s">
        <v>167</v>
      </c>
      <c r="E561" s="192" t="s">
        <v>618</v>
      </c>
      <c r="F561" s="193" t="s">
        <v>619</v>
      </c>
      <c r="G561" s="194" t="s">
        <v>564</v>
      </c>
      <c r="H561" s="195">
        <v>9</v>
      </c>
      <c r="I561" s="196"/>
      <c r="J561" s="197">
        <f>ROUND(I561*H561,2)</f>
        <v>0</v>
      </c>
      <c r="K561" s="193" t="s">
        <v>171</v>
      </c>
      <c r="L561" s="39"/>
      <c r="M561" s="198" t="s">
        <v>1</v>
      </c>
      <c r="N561" s="199" t="s">
        <v>39</v>
      </c>
      <c r="O561" s="71"/>
      <c r="P561" s="200">
        <f>O561*H561</f>
        <v>0</v>
      </c>
      <c r="Q561" s="200">
        <v>0.0007</v>
      </c>
      <c r="R561" s="200">
        <f>Q561*H561</f>
        <v>0.0063</v>
      </c>
      <c r="S561" s="200">
        <v>0</v>
      </c>
      <c r="T561" s="201">
        <f>S561*H561</f>
        <v>0</v>
      </c>
      <c r="U561" s="34"/>
      <c r="V561" s="34"/>
      <c r="W561" s="34"/>
      <c r="X561" s="34"/>
      <c r="Y561" s="34"/>
      <c r="Z561" s="34"/>
      <c r="AA561" s="34"/>
      <c r="AB561" s="34"/>
      <c r="AC561" s="34"/>
      <c r="AD561" s="34"/>
      <c r="AE561" s="34"/>
      <c r="AR561" s="202" t="s">
        <v>172</v>
      </c>
      <c r="AT561" s="202" t="s">
        <v>167</v>
      </c>
      <c r="AU561" s="202" t="s">
        <v>84</v>
      </c>
      <c r="AY561" s="17" t="s">
        <v>165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17" t="s">
        <v>82</v>
      </c>
      <c r="BK561" s="203">
        <f>ROUND(I561*H561,2)</f>
        <v>0</v>
      </c>
      <c r="BL561" s="17" t="s">
        <v>172</v>
      </c>
      <c r="BM561" s="202" t="s">
        <v>620</v>
      </c>
    </row>
    <row r="562" spans="1:47" s="2" customFormat="1" ht="12">
      <c r="A562" s="34"/>
      <c r="B562" s="35"/>
      <c r="C562" s="36"/>
      <c r="D562" s="204" t="s">
        <v>174</v>
      </c>
      <c r="E562" s="36"/>
      <c r="F562" s="205" t="s">
        <v>621</v>
      </c>
      <c r="G562" s="36"/>
      <c r="H562" s="36"/>
      <c r="I562" s="206"/>
      <c r="J562" s="36"/>
      <c r="K562" s="36"/>
      <c r="L562" s="39"/>
      <c r="M562" s="207"/>
      <c r="N562" s="208"/>
      <c r="O562" s="71"/>
      <c r="P562" s="71"/>
      <c r="Q562" s="71"/>
      <c r="R562" s="71"/>
      <c r="S562" s="71"/>
      <c r="T562" s="72"/>
      <c r="U562" s="34"/>
      <c r="V562" s="34"/>
      <c r="W562" s="34"/>
      <c r="X562" s="34"/>
      <c r="Y562" s="34"/>
      <c r="Z562" s="34"/>
      <c r="AA562" s="34"/>
      <c r="AB562" s="34"/>
      <c r="AC562" s="34"/>
      <c r="AD562" s="34"/>
      <c r="AE562" s="34"/>
      <c r="AT562" s="17" t="s">
        <v>174</v>
      </c>
      <c r="AU562" s="17" t="s">
        <v>84</v>
      </c>
    </row>
    <row r="563" spans="2:51" s="13" customFormat="1" ht="12">
      <c r="B563" s="209"/>
      <c r="C563" s="210"/>
      <c r="D563" s="204" t="s">
        <v>176</v>
      </c>
      <c r="E563" s="211" t="s">
        <v>1</v>
      </c>
      <c r="F563" s="212" t="s">
        <v>622</v>
      </c>
      <c r="G563" s="210"/>
      <c r="H563" s="211" t="s">
        <v>1</v>
      </c>
      <c r="I563" s="213"/>
      <c r="J563" s="210"/>
      <c r="K563" s="210"/>
      <c r="L563" s="214"/>
      <c r="M563" s="215"/>
      <c r="N563" s="216"/>
      <c r="O563" s="216"/>
      <c r="P563" s="216"/>
      <c r="Q563" s="216"/>
      <c r="R563" s="216"/>
      <c r="S563" s="216"/>
      <c r="T563" s="217"/>
      <c r="AT563" s="218" t="s">
        <v>176</v>
      </c>
      <c r="AU563" s="218" t="s">
        <v>84</v>
      </c>
      <c r="AV563" s="13" t="s">
        <v>82</v>
      </c>
      <c r="AW563" s="13" t="s">
        <v>30</v>
      </c>
      <c r="AX563" s="13" t="s">
        <v>74</v>
      </c>
      <c r="AY563" s="218" t="s">
        <v>165</v>
      </c>
    </row>
    <row r="564" spans="2:51" s="14" customFormat="1" ht="12">
      <c r="B564" s="219"/>
      <c r="C564" s="220"/>
      <c r="D564" s="204" t="s">
        <v>176</v>
      </c>
      <c r="E564" s="221" t="s">
        <v>1</v>
      </c>
      <c r="F564" s="222" t="s">
        <v>201</v>
      </c>
      <c r="G564" s="220"/>
      <c r="H564" s="223">
        <v>6</v>
      </c>
      <c r="I564" s="224"/>
      <c r="J564" s="220"/>
      <c r="K564" s="220"/>
      <c r="L564" s="225"/>
      <c r="M564" s="226"/>
      <c r="N564" s="227"/>
      <c r="O564" s="227"/>
      <c r="P564" s="227"/>
      <c r="Q564" s="227"/>
      <c r="R564" s="227"/>
      <c r="S564" s="227"/>
      <c r="T564" s="228"/>
      <c r="AT564" s="229" t="s">
        <v>176</v>
      </c>
      <c r="AU564" s="229" t="s">
        <v>84</v>
      </c>
      <c r="AV564" s="14" t="s">
        <v>84</v>
      </c>
      <c r="AW564" s="14" t="s">
        <v>30</v>
      </c>
      <c r="AX564" s="14" t="s">
        <v>74</v>
      </c>
      <c r="AY564" s="229" t="s">
        <v>165</v>
      </c>
    </row>
    <row r="565" spans="2:51" s="13" customFormat="1" ht="22.5">
      <c r="B565" s="209"/>
      <c r="C565" s="210"/>
      <c r="D565" s="204" t="s">
        <v>176</v>
      </c>
      <c r="E565" s="211" t="s">
        <v>1</v>
      </c>
      <c r="F565" s="212" t="s">
        <v>623</v>
      </c>
      <c r="G565" s="210"/>
      <c r="H565" s="211" t="s">
        <v>1</v>
      </c>
      <c r="I565" s="213"/>
      <c r="J565" s="210"/>
      <c r="K565" s="210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176</v>
      </c>
      <c r="AU565" s="218" t="s">
        <v>84</v>
      </c>
      <c r="AV565" s="13" t="s">
        <v>82</v>
      </c>
      <c r="AW565" s="13" t="s">
        <v>30</v>
      </c>
      <c r="AX565" s="13" t="s">
        <v>74</v>
      </c>
      <c r="AY565" s="218" t="s">
        <v>165</v>
      </c>
    </row>
    <row r="566" spans="2:51" s="14" customFormat="1" ht="12">
      <c r="B566" s="219"/>
      <c r="C566" s="220"/>
      <c r="D566" s="204" t="s">
        <v>176</v>
      </c>
      <c r="E566" s="221" t="s">
        <v>1</v>
      </c>
      <c r="F566" s="222" t="s">
        <v>185</v>
      </c>
      <c r="G566" s="220"/>
      <c r="H566" s="223">
        <v>3</v>
      </c>
      <c r="I566" s="224"/>
      <c r="J566" s="220"/>
      <c r="K566" s="220"/>
      <c r="L566" s="225"/>
      <c r="M566" s="226"/>
      <c r="N566" s="227"/>
      <c r="O566" s="227"/>
      <c r="P566" s="227"/>
      <c r="Q566" s="227"/>
      <c r="R566" s="227"/>
      <c r="S566" s="227"/>
      <c r="T566" s="228"/>
      <c r="AT566" s="229" t="s">
        <v>176</v>
      </c>
      <c r="AU566" s="229" t="s">
        <v>84</v>
      </c>
      <c r="AV566" s="14" t="s">
        <v>84</v>
      </c>
      <c r="AW566" s="14" t="s">
        <v>30</v>
      </c>
      <c r="AX566" s="14" t="s">
        <v>74</v>
      </c>
      <c r="AY566" s="229" t="s">
        <v>165</v>
      </c>
    </row>
    <row r="567" spans="1:65" s="2" customFormat="1" ht="16.5" customHeight="1">
      <c r="A567" s="34"/>
      <c r="B567" s="35"/>
      <c r="C567" s="230" t="s">
        <v>624</v>
      </c>
      <c r="D567" s="230" t="s">
        <v>290</v>
      </c>
      <c r="E567" s="231" t="s">
        <v>625</v>
      </c>
      <c r="F567" s="232" t="s">
        <v>626</v>
      </c>
      <c r="G567" s="233" t="s">
        <v>564</v>
      </c>
      <c r="H567" s="234">
        <v>3</v>
      </c>
      <c r="I567" s="235"/>
      <c r="J567" s="236">
        <f>ROUND(I567*H567,2)</f>
        <v>0</v>
      </c>
      <c r="K567" s="232" t="s">
        <v>171</v>
      </c>
      <c r="L567" s="237"/>
      <c r="M567" s="238" t="s">
        <v>1</v>
      </c>
      <c r="N567" s="239" t="s">
        <v>39</v>
      </c>
      <c r="O567" s="71"/>
      <c r="P567" s="200">
        <f>O567*H567</f>
        <v>0</v>
      </c>
      <c r="Q567" s="200">
        <v>0.0025</v>
      </c>
      <c r="R567" s="200">
        <f>Q567*H567</f>
        <v>0.0075</v>
      </c>
      <c r="S567" s="200">
        <v>0</v>
      </c>
      <c r="T567" s="201">
        <f>S567*H567</f>
        <v>0</v>
      </c>
      <c r="U567" s="34"/>
      <c r="V567" s="34"/>
      <c r="W567" s="34"/>
      <c r="X567" s="34"/>
      <c r="Y567" s="34"/>
      <c r="Z567" s="34"/>
      <c r="AA567" s="34"/>
      <c r="AB567" s="34"/>
      <c r="AC567" s="34"/>
      <c r="AD567" s="34"/>
      <c r="AE567" s="34"/>
      <c r="AR567" s="202" t="s">
        <v>213</v>
      </c>
      <c r="AT567" s="202" t="s">
        <v>290</v>
      </c>
      <c r="AU567" s="202" t="s">
        <v>84</v>
      </c>
      <c r="AY567" s="17" t="s">
        <v>165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17" t="s">
        <v>82</v>
      </c>
      <c r="BK567" s="203">
        <f>ROUND(I567*H567,2)</f>
        <v>0</v>
      </c>
      <c r="BL567" s="17" t="s">
        <v>172</v>
      </c>
      <c r="BM567" s="202" t="s">
        <v>627</v>
      </c>
    </row>
    <row r="568" spans="1:47" s="2" customFormat="1" ht="12">
      <c r="A568" s="34"/>
      <c r="B568" s="35"/>
      <c r="C568" s="36"/>
      <c r="D568" s="204" t="s">
        <v>174</v>
      </c>
      <c r="E568" s="36"/>
      <c r="F568" s="205" t="s">
        <v>626</v>
      </c>
      <c r="G568" s="36"/>
      <c r="H568" s="36"/>
      <c r="I568" s="206"/>
      <c r="J568" s="36"/>
      <c r="K568" s="36"/>
      <c r="L568" s="39"/>
      <c r="M568" s="207"/>
      <c r="N568" s="208"/>
      <c r="O568" s="71"/>
      <c r="P568" s="71"/>
      <c r="Q568" s="71"/>
      <c r="R568" s="71"/>
      <c r="S568" s="71"/>
      <c r="T568" s="72"/>
      <c r="U568" s="34"/>
      <c r="V568" s="34"/>
      <c r="W568" s="34"/>
      <c r="X568" s="34"/>
      <c r="Y568" s="34"/>
      <c r="Z568" s="34"/>
      <c r="AA568" s="34"/>
      <c r="AB568" s="34"/>
      <c r="AC568" s="34"/>
      <c r="AD568" s="34"/>
      <c r="AE568" s="34"/>
      <c r="AT568" s="17" t="s">
        <v>174</v>
      </c>
      <c r="AU568" s="17" t="s">
        <v>84</v>
      </c>
    </row>
    <row r="569" spans="2:51" s="13" customFormat="1" ht="12">
      <c r="B569" s="209"/>
      <c r="C569" s="210"/>
      <c r="D569" s="204" t="s">
        <v>176</v>
      </c>
      <c r="E569" s="211" t="s">
        <v>1</v>
      </c>
      <c r="F569" s="212" t="s">
        <v>628</v>
      </c>
      <c r="G569" s="210"/>
      <c r="H569" s="211" t="s">
        <v>1</v>
      </c>
      <c r="I569" s="213"/>
      <c r="J569" s="210"/>
      <c r="K569" s="210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176</v>
      </c>
      <c r="AU569" s="218" t="s">
        <v>84</v>
      </c>
      <c r="AV569" s="13" t="s">
        <v>82</v>
      </c>
      <c r="AW569" s="13" t="s">
        <v>30</v>
      </c>
      <c r="AX569" s="13" t="s">
        <v>74</v>
      </c>
      <c r="AY569" s="218" t="s">
        <v>165</v>
      </c>
    </row>
    <row r="570" spans="2:51" s="14" customFormat="1" ht="12">
      <c r="B570" s="219"/>
      <c r="C570" s="220"/>
      <c r="D570" s="204" t="s">
        <v>176</v>
      </c>
      <c r="E570" s="221" t="s">
        <v>1</v>
      </c>
      <c r="F570" s="222" t="s">
        <v>185</v>
      </c>
      <c r="G570" s="220"/>
      <c r="H570" s="223">
        <v>3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176</v>
      </c>
      <c r="AU570" s="229" t="s">
        <v>84</v>
      </c>
      <c r="AV570" s="14" t="s">
        <v>84</v>
      </c>
      <c r="AW570" s="14" t="s">
        <v>30</v>
      </c>
      <c r="AX570" s="14" t="s">
        <v>74</v>
      </c>
      <c r="AY570" s="229" t="s">
        <v>165</v>
      </c>
    </row>
    <row r="571" spans="1:65" s="2" customFormat="1" ht="16.5" customHeight="1">
      <c r="A571" s="34"/>
      <c r="B571" s="35"/>
      <c r="C571" s="230" t="s">
        <v>629</v>
      </c>
      <c r="D571" s="230" t="s">
        <v>290</v>
      </c>
      <c r="E571" s="231" t="s">
        <v>630</v>
      </c>
      <c r="F571" s="232" t="s">
        <v>631</v>
      </c>
      <c r="G571" s="233" t="s">
        <v>564</v>
      </c>
      <c r="H571" s="234">
        <v>1</v>
      </c>
      <c r="I571" s="235"/>
      <c r="J571" s="236">
        <f>ROUND(I571*H571,2)</f>
        <v>0</v>
      </c>
      <c r="K571" s="232" t="s">
        <v>171</v>
      </c>
      <c r="L571" s="237"/>
      <c r="M571" s="238" t="s">
        <v>1</v>
      </c>
      <c r="N571" s="239" t="s">
        <v>39</v>
      </c>
      <c r="O571" s="71"/>
      <c r="P571" s="200">
        <f>O571*H571</f>
        <v>0</v>
      </c>
      <c r="Q571" s="200">
        <v>0.004</v>
      </c>
      <c r="R571" s="200">
        <f>Q571*H571</f>
        <v>0.004</v>
      </c>
      <c r="S571" s="200">
        <v>0</v>
      </c>
      <c r="T571" s="201">
        <f>S571*H571</f>
        <v>0</v>
      </c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202" t="s">
        <v>213</v>
      </c>
      <c r="AT571" s="202" t="s">
        <v>290</v>
      </c>
      <c r="AU571" s="202" t="s">
        <v>84</v>
      </c>
      <c r="AY571" s="17" t="s">
        <v>165</v>
      </c>
      <c r="BE571" s="203">
        <f>IF(N571="základní",J571,0)</f>
        <v>0</v>
      </c>
      <c r="BF571" s="203">
        <f>IF(N571="snížená",J571,0)</f>
        <v>0</v>
      </c>
      <c r="BG571" s="203">
        <f>IF(N571="zákl. přenesená",J571,0)</f>
        <v>0</v>
      </c>
      <c r="BH571" s="203">
        <f>IF(N571="sníž. přenesená",J571,0)</f>
        <v>0</v>
      </c>
      <c r="BI571" s="203">
        <f>IF(N571="nulová",J571,0)</f>
        <v>0</v>
      </c>
      <c r="BJ571" s="17" t="s">
        <v>82</v>
      </c>
      <c r="BK571" s="203">
        <f>ROUND(I571*H571,2)</f>
        <v>0</v>
      </c>
      <c r="BL571" s="17" t="s">
        <v>172</v>
      </c>
      <c r="BM571" s="202" t="s">
        <v>632</v>
      </c>
    </row>
    <row r="572" spans="1:47" s="2" customFormat="1" ht="12">
      <c r="A572" s="34"/>
      <c r="B572" s="35"/>
      <c r="C572" s="36"/>
      <c r="D572" s="204" t="s">
        <v>174</v>
      </c>
      <c r="E572" s="36"/>
      <c r="F572" s="205" t="s">
        <v>631</v>
      </c>
      <c r="G572" s="36"/>
      <c r="H572" s="36"/>
      <c r="I572" s="206"/>
      <c r="J572" s="36"/>
      <c r="K572" s="36"/>
      <c r="L572" s="39"/>
      <c r="M572" s="207"/>
      <c r="N572" s="208"/>
      <c r="O572" s="71"/>
      <c r="P572" s="71"/>
      <c r="Q572" s="71"/>
      <c r="R572" s="71"/>
      <c r="S572" s="71"/>
      <c r="T572" s="72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174</v>
      </c>
      <c r="AU572" s="17" t="s">
        <v>84</v>
      </c>
    </row>
    <row r="573" spans="2:51" s="13" customFormat="1" ht="12">
      <c r="B573" s="209"/>
      <c r="C573" s="210"/>
      <c r="D573" s="204" t="s">
        <v>176</v>
      </c>
      <c r="E573" s="211" t="s">
        <v>1</v>
      </c>
      <c r="F573" s="212" t="s">
        <v>633</v>
      </c>
      <c r="G573" s="210"/>
      <c r="H573" s="211" t="s">
        <v>1</v>
      </c>
      <c r="I573" s="213"/>
      <c r="J573" s="210"/>
      <c r="K573" s="210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176</v>
      </c>
      <c r="AU573" s="218" t="s">
        <v>84</v>
      </c>
      <c r="AV573" s="13" t="s">
        <v>82</v>
      </c>
      <c r="AW573" s="13" t="s">
        <v>30</v>
      </c>
      <c r="AX573" s="13" t="s">
        <v>74</v>
      </c>
      <c r="AY573" s="218" t="s">
        <v>165</v>
      </c>
    </row>
    <row r="574" spans="2:51" s="14" customFormat="1" ht="12">
      <c r="B574" s="219"/>
      <c r="C574" s="220"/>
      <c r="D574" s="204" t="s">
        <v>176</v>
      </c>
      <c r="E574" s="221" t="s">
        <v>1</v>
      </c>
      <c r="F574" s="222" t="s">
        <v>82</v>
      </c>
      <c r="G574" s="220"/>
      <c r="H574" s="223">
        <v>1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176</v>
      </c>
      <c r="AU574" s="229" t="s">
        <v>84</v>
      </c>
      <c r="AV574" s="14" t="s">
        <v>84</v>
      </c>
      <c r="AW574" s="14" t="s">
        <v>30</v>
      </c>
      <c r="AX574" s="14" t="s">
        <v>74</v>
      </c>
      <c r="AY574" s="229" t="s">
        <v>165</v>
      </c>
    </row>
    <row r="575" spans="1:65" s="2" customFormat="1" ht="16.5" customHeight="1">
      <c r="A575" s="34"/>
      <c r="B575" s="35"/>
      <c r="C575" s="230" t="s">
        <v>634</v>
      </c>
      <c r="D575" s="230" t="s">
        <v>290</v>
      </c>
      <c r="E575" s="231" t="s">
        <v>635</v>
      </c>
      <c r="F575" s="232" t="s">
        <v>636</v>
      </c>
      <c r="G575" s="233" t="s">
        <v>564</v>
      </c>
      <c r="H575" s="234">
        <v>1</v>
      </c>
      <c r="I575" s="235"/>
      <c r="J575" s="236">
        <f>ROUND(I575*H575,2)</f>
        <v>0</v>
      </c>
      <c r="K575" s="232" t="s">
        <v>171</v>
      </c>
      <c r="L575" s="237"/>
      <c r="M575" s="238" t="s">
        <v>1</v>
      </c>
      <c r="N575" s="239" t="s">
        <v>39</v>
      </c>
      <c r="O575" s="71"/>
      <c r="P575" s="200">
        <f>O575*H575</f>
        <v>0</v>
      </c>
      <c r="Q575" s="200">
        <v>0.004</v>
      </c>
      <c r="R575" s="200">
        <f>Q575*H575</f>
        <v>0.004</v>
      </c>
      <c r="S575" s="200">
        <v>0</v>
      </c>
      <c r="T575" s="201">
        <f>S575*H575</f>
        <v>0</v>
      </c>
      <c r="U575" s="34"/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202" t="s">
        <v>213</v>
      </c>
      <c r="AT575" s="202" t="s">
        <v>290</v>
      </c>
      <c r="AU575" s="202" t="s">
        <v>84</v>
      </c>
      <c r="AY575" s="17" t="s">
        <v>165</v>
      </c>
      <c r="BE575" s="203">
        <f>IF(N575="základní",J575,0)</f>
        <v>0</v>
      </c>
      <c r="BF575" s="203">
        <f>IF(N575="snížená",J575,0)</f>
        <v>0</v>
      </c>
      <c r="BG575" s="203">
        <f>IF(N575="zákl. přenesená",J575,0)</f>
        <v>0</v>
      </c>
      <c r="BH575" s="203">
        <f>IF(N575="sníž. přenesená",J575,0)</f>
        <v>0</v>
      </c>
      <c r="BI575" s="203">
        <f>IF(N575="nulová",J575,0)</f>
        <v>0</v>
      </c>
      <c r="BJ575" s="17" t="s">
        <v>82</v>
      </c>
      <c r="BK575" s="203">
        <f>ROUND(I575*H575,2)</f>
        <v>0</v>
      </c>
      <c r="BL575" s="17" t="s">
        <v>172</v>
      </c>
      <c r="BM575" s="202" t="s">
        <v>637</v>
      </c>
    </row>
    <row r="576" spans="1:47" s="2" customFormat="1" ht="12">
      <c r="A576" s="34"/>
      <c r="B576" s="35"/>
      <c r="C576" s="36"/>
      <c r="D576" s="204" t="s">
        <v>174</v>
      </c>
      <c r="E576" s="36"/>
      <c r="F576" s="205" t="s">
        <v>636</v>
      </c>
      <c r="G576" s="36"/>
      <c r="H576" s="36"/>
      <c r="I576" s="206"/>
      <c r="J576" s="36"/>
      <c r="K576" s="36"/>
      <c r="L576" s="39"/>
      <c r="M576" s="207"/>
      <c r="N576" s="208"/>
      <c r="O576" s="71"/>
      <c r="P576" s="71"/>
      <c r="Q576" s="71"/>
      <c r="R576" s="71"/>
      <c r="S576" s="71"/>
      <c r="T576" s="72"/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7" t="s">
        <v>174</v>
      </c>
      <c r="AU576" s="17" t="s">
        <v>84</v>
      </c>
    </row>
    <row r="577" spans="2:51" s="13" customFormat="1" ht="12">
      <c r="B577" s="209"/>
      <c r="C577" s="210"/>
      <c r="D577" s="204" t="s">
        <v>176</v>
      </c>
      <c r="E577" s="211" t="s">
        <v>1</v>
      </c>
      <c r="F577" s="212" t="s">
        <v>638</v>
      </c>
      <c r="G577" s="210"/>
      <c r="H577" s="211" t="s">
        <v>1</v>
      </c>
      <c r="I577" s="213"/>
      <c r="J577" s="210"/>
      <c r="K577" s="210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176</v>
      </c>
      <c r="AU577" s="218" t="s">
        <v>84</v>
      </c>
      <c r="AV577" s="13" t="s">
        <v>82</v>
      </c>
      <c r="AW577" s="13" t="s">
        <v>30</v>
      </c>
      <c r="AX577" s="13" t="s">
        <v>74</v>
      </c>
      <c r="AY577" s="218" t="s">
        <v>165</v>
      </c>
    </row>
    <row r="578" spans="2:51" s="14" customFormat="1" ht="12">
      <c r="B578" s="219"/>
      <c r="C578" s="220"/>
      <c r="D578" s="204" t="s">
        <v>176</v>
      </c>
      <c r="E578" s="221" t="s">
        <v>1</v>
      </c>
      <c r="F578" s="222" t="s">
        <v>82</v>
      </c>
      <c r="G578" s="220"/>
      <c r="H578" s="223">
        <v>1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176</v>
      </c>
      <c r="AU578" s="229" t="s">
        <v>84</v>
      </c>
      <c r="AV578" s="14" t="s">
        <v>84</v>
      </c>
      <c r="AW578" s="14" t="s">
        <v>30</v>
      </c>
      <c r="AX578" s="14" t="s">
        <v>74</v>
      </c>
      <c r="AY578" s="229" t="s">
        <v>165</v>
      </c>
    </row>
    <row r="579" spans="1:65" s="2" customFormat="1" ht="16.5" customHeight="1">
      <c r="A579" s="34"/>
      <c r="B579" s="35"/>
      <c r="C579" s="230" t="s">
        <v>639</v>
      </c>
      <c r="D579" s="230" t="s">
        <v>290</v>
      </c>
      <c r="E579" s="231" t="s">
        <v>640</v>
      </c>
      <c r="F579" s="232" t="s">
        <v>641</v>
      </c>
      <c r="G579" s="233" t="s">
        <v>564</v>
      </c>
      <c r="H579" s="234">
        <v>3</v>
      </c>
      <c r="I579" s="235"/>
      <c r="J579" s="236">
        <f>ROUND(I579*H579,2)</f>
        <v>0</v>
      </c>
      <c r="K579" s="232" t="s">
        <v>171</v>
      </c>
      <c r="L579" s="237"/>
      <c r="M579" s="238" t="s">
        <v>1</v>
      </c>
      <c r="N579" s="239" t="s">
        <v>39</v>
      </c>
      <c r="O579" s="71"/>
      <c r="P579" s="200">
        <f>O579*H579</f>
        <v>0</v>
      </c>
      <c r="Q579" s="200">
        <v>0.0025</v>
      </c>
      <c r="R579" s="200">
        <f>Q579*H579</f>
        <v>0.0075</v>
      </c>
      <c r="S579" s="200">
        <v>0</v>
      </c>
      <c r="T579" s="201">
        <f>S579*H579</f>
        <v>0</v>
      </c>
      <c r="U579" s="34"/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202" t="s">
        <v>213</v>
      </c>
      <c r="AT579" s="202" t="s">
        <v>290</v>
      </c>
      <c r="AU579" s="202" t="s">
        <v>84</v>
      </c>
      <c r="AY579" s="17" t="s">
        <v>165</v>
      </c>
      <c r="BE579" s="203">
        <f>IF(N579="základní",J579,0)</f>
        <v>0</v>
      </c>
      <c r="BF579" s="203">
        <f>IF(N579="snížená",J579,0)</f>
        <v>0</v>
      </c>
      <c r="BG579" s="203">
        <f>IF(N579="zákl. přenesená",J579,0)</f>
        <v>0</v>
      </c>
      <c r="BH579" s="203">
        <f>IF(N579="sníž. přenesená",J579,0)</f>
        <v>0</v>
      </c>
      <c r="BI579" s="203">
        <f>IF(N579="nulová",J579,0)</f>
        <v>0</v>
      </c>
      <c r="BJ579" s="17" t="s">
        <v>82</v>
      </c>
      <c r="BK579" s="203">
        <f>ROUND(I579*H579,2)</f>
        <v>0</v>
      </c>
      <c r="BL579" s="17" t="s">
        <v>172</v>
      </c>
      <c r="BM579" s="202" t="s">
        <v>642</v>
      </c>
    </row>
    <row r="580" spans="1:47" s="2" customFormat="1" ht="12">
      <c r="A580" s="34"/>
      <c r="B580" s="35"/>
      <c r="C580" s="36"/>
      <c r="D580" s="204" t="s">
        <v>174</v>
      </c>
      <c r="E580" s="36"/>
      <c r="F580" s="205" t="s">
        <v>641</v>
      </c>
      <c r="G580" s="36"/>
      <c r="H580" s="36"/>
      <c r="I580" s="206"/>
      <c r="J580" s="36"/>
      <c r="K580" s="36"/>
      <c r="L580" s="39"/>
      <c r="M580" s="207"/>
      <c r="N580" s="208"/>
      <c r="O580" s="71"/>
      <c r="P580" s="71"/>
      <c r="Q580" s="71"/>
      <c r="R580" s="71"/>
      <c r="S580" s="71"/>
      <c r="T580" s="72"/>
      <c r="U580" s="34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7" t="s">
        <v>174</v>
      </c>
      <c r="AU580" s="17" t="s">
        <v>84</v>
      </c>
    </row>
    <row r="581" spans="2:51" s="13" customFormat="1" ht="12">
      <c r="B581" s="209"/>
      <c r="C581" s="210"/>
      <c r="D581" s="204" t="s">
        <v>176</v>
      </c>
      <c r="E581" s="211" t="s">
        <v>1</v>
      </c>
      <c r="F581" s="212" t="s">
        <v>643</v>
      </c>
      <c r="G581" s="210"/>
      <c r="H581" s="211" t="s">
        <v>1</v>
      </c>
      <c r="I581" s="213"/>
      <c r="J581" s="210"/>
      <c r="K581" s="210"/>
      <c r="L581" s="214"/>
      <c r="M581" s="215"/>
      <c r="N581" s="216"/>
      <c r="O581" s="216"/>
      <c r="P581" s="216"/>
      <c r="Q581" s="216"/>
      <c r="R581" s="216"/>
      <c r="S581" s="216"/>
      <c r="T581" s="217"/>
      <c r="AT581" s="218" t="s">
        <v>176</v>
      </c>
      <c r="AU581" s="218" t="s">
        <v>84</v>
      </c>
      <c r="AV581" s="13" t="s">
        <v>82</v>
      </c>
      <c r="AW581" s="13" t="s">
        <v>30</v>
      </c>
      <c r="AX581" s="13" t="s">
        <v>74</v>
      </c>
      <c r="AY581" s="218" t="s">
        <v>165</v>
      </c>
    </row>
    <row r="582" spans="2:51" s="14" customFormat="1" ht="12">
      <c r="B582" s="219"/>
      <c r="C582" s="220"/>
      <c r="D582" s="204" t="s">
        <v>176</v>
      </c>
      <c r="E582" s="221" t="s">
        <v>1</v>
      </c>
      <c r="F582" s="222" t="s">
        <v>185</v>
      </c>
      <c r="G582" s="220"/>
      <c r="H582" s="223">
        <v>3</v>
      </c>
      <c r="I582" s="224"/>
      <c r="J582" s="220"/>
      <c r="K582" s="220"/>
      <c r="L582" s="225"/>
      <c r="M582" s="226"/>
      <c r="N582" s="227"/>
      <c r="O582" s="227"/>
      <c r="P582" s="227"/>
      <c r="Q582" s="227"/>
      <c r="R582" s="227"/>
      <c r="S582" s="227"/>
      <c r="T582" s="228"/>
      <c r="AT582" s="229" t="s">
        <v>176</v>
      </c>
      <c r="AU582" s="229" t="s">
        <v>84</v>
      </c>
      <c r="AV582" s="14" t="s">
        <v>84</v>
      </c>
      <c r="AW582" s="14" t="s">
        <v>30</v>
      </c>
      <c r="AX582" s="14" t="s">
        <v>74</v>
      </c>
      <c r="AY582" s="229" t="s">
        <v>165</v>
      </c>
    </row>
    <row r="583" spans="1:65" s="2" customFormat="1" ht="16.5" customHeight="1">
      <c r="A583" s="34"/>
      <c r="B583" s="35"/>
      <c r="C583" s="230" t="s">
        <v>644</v>
      </c>
      <c r="D583" s="230" t="s">
        <v>290</v>
      </c>
      <c r="E583" s="231" t="s">
        <v>645</v>
      </c>
      <c r="F583" s="232" t="s">
        <v>646</v>
      </c>
      <c r="G583" s="233" t="s">
        <v>564</v>
      </c>
      <c r="H583" s="234">
        <v>1</v>
      </c>
      <c r="I583" s="235"/>
      <c r="J583" s="236">
        <f>ROUND(I583*H583,2)</f>
        <v>0</v>
      </c>
      <c r="K583" s="232" t="s">
        <v>171</v>
      </c>
      <c r="L583" s="237"/>
      <c r="M583" s="238" t="s">
        <v>1</v>
      </c>
      <c r="N583" s="239" t="s">
        <v>39</v>
      </c>
      <c r="O583" s="71"/>
      <c r="P583" s="200">
        <f>O583*H583</f>
        <v>0</v>
      </c>
      <c r="Q583" s="200">
        <v>0.0035</v>
      </c>
      <c r="R583" s="200">
        <f>Q583*H583</f>
        <v>0.0035</v>
      </c>
      <c r="S583" s="200">
        <v>0</v>
      </c>
      <c r="T583" s="201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02" t="s">
        <v>213</v>
      </c>
      <c r="AT583" s="202" t="s">
        <v>290</v>
      </c>
      <c r="AU583" s="202" t="s">
        <v>84</v>
      </c>
      <c r="AY583" s="17" t="s">
        <v>165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17" t="s">
        <v>82</v>
      </c>
      <c r="BK583" s="203">
        <f>ROUND(I583*H583,2)</f>
        <v>0</v>
      </c>
      <c r="BL583" s="17" t="s">
        <v>172</v>
      </c>
      <c r="BM583" s="202" t="s">
        <v>647</v>
      </c>
    </row>
    <row r="584" spans="1:47" s="2" customFormat="1" ht="12">
      <c r="A584" s="34"/>
      <c r="B584" s="35"/>
      <c r="C584" s="36"/>
      <c r="D584" s="204" t="s">
        <v>174</v>
      </c>
      <c r="E584" s="36"/>
      <c r="F584" s="205" t="s">
        <v>646</v>
      </c>
      <c r="G584" s="36"/>
      <c r="H584" s="36"/>
      <c r="I584" s="206"/>
      <c r="J584" s="36"/>
      <c r="K584" s="36"/>
      <c r="L584" s="39"/>
      <c r="M584" s="207"/>
      <c r="N584" s="208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174</v>
      </c>
      <c r="AU584" s="17" t="s">
        <v>84</v>
      </c>
    </row>
    <row r="585" spans="2:51" s="13" customFormat="1" ht="12">
      <c r="B585" s="209"/>
      <c r="C585" s="210"/>
      <c r="D585" s="204" t="s">
        <v>176</v>
      </c>
      <c r="E585" s="211" t="s">
        <v>1</v>
      </c>
      <c r="F585" s="212" t="s">
        <v>648</v>
      </c>
      <c r="G585" s="210"/>
      <c r="H585" s="211" t="s">
        <v>1</v>
      </c>
      <c r="I585" s="213"/>
      <c r="J585" s="210"/>
      <c r="K585" s="210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176</v>
      </c>
      <c r="AU585" s="218" t="s">
        <v>84</v>
      </c>
      <c r="AV585" s="13" t="s">
        <v>82</v>
      </c>
      <c r="AW585" s="13" t="s">
        <v>30</v>
      </c>
      <c r="AX585" s="13" t="s">
        <v>74</v>
      </c>
      <c r="AY585" s="218" t="s">
        <v>165</v>
      </c>
    </row>
    <row r="586" spans="2:51" s="14" customFormat="1" ht="12">
      <c r="B586" s="219"/>
      <c r="C586" s="220"/>
      <c r="D586" s="204" t="s">
        <v>176</v>
      </c>
      <c r="E586" s="221" t="s">
        <v>1</v>
      </c>
      <c r="F586" s="222" t="s">
        <v>82</v>
      </c>
      <c r="G586" s="220"/>
      <c r="H586" s="223">
        <v>1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176</v>
      </c>
      <c r="AU586" s="229" t="s">
        <v>84</v>
      </c>
      <c r="AV586" s="14" t="s">
        <v>84</v>
      </c>
      <c r="AW586" s="14" t="s">
        <v>30</v>
      </c>
      <c r="AX586" s="14" t="s">
        <v>74</v>
      </c>
      <c r="AY586" s="229" t="s">
        <v>165</v>
      </c>
    </row>
    <row r="587" spans="1:65" s="2" customFormat="1" ht="16.5" customHeight="1">
      <c r="A587" s="34"/>
      <c r="B587" s="35"/>
      <c r="C587" s="191" t="s">
        <v>649</v>
      </c>
      <c r="D587" s="191" t="s">
        <v>167</v>
      </c>
      <c r="E587" s="192" t="s">
        <v>650</v>
      </c>
      <c r="F587" s="193" t="s">
        <v>651</v>
      </c>
      <c r="G587" s="194" t="s">
        <v>564</v>
      </c>
      <c r="H587" s="195">
        <v>2</v>
      </c>
      <c r="I587" s="196"/>
      <c r="J587" s="197">
        <f>ROUND(I587*H587,2)</f>
        <v>0</v>
      </c>
      <c r="K587" s="193" t="s">
        <v>171</v>
      </c>
      <c r="L587" s="39"/>
      <c r="M587" s="198" t="s">
        <v>1</v>
      </c>
      <c r="N587" s="199" t="s">
        <v>39</v>
      </c>
      <c r="O587" s="71"/>
      <c r="P587" s="200">
        <f>O587*H587</f>
        <v>0</v>
      </c>
      <c r="Q587" s="200">
        <v>0.00105</v>
      </c>
      <c r="R587" s="200">
        <f>Q587*H587</f>
        <v>0.0021</v>
      </c>
      <c r="S587" s="200">
        <v>0</v>
      </c>
      <c r="T587" s="201">
        <f>S587*H587</f>
        <v>0</v>
      </c>
      <c r="U587" s="34"/>
      <c r="V587" s="34"/>
      <c r="W587" s="34"/>
      <c r="X587" s="34"/>
      <c r="Y587" s="34"/>
      <c r="Z587" s="34"/>
      <c r="AA587" s="34"/>
      <c r="AB587" s="34"/>
      <c r="AC587" s="34"/>
      <c r="AD587" s="34"/>
      <c r="AE587" s="34"/>
      <c r="AR587" s="202" t="s">
        <v>172</v>
      </c>
      <c r="AT587" s="202" t="s">
        <v>167</v>
      </c>
      <c r="AU587" s="202" t="s">
        <v>84</v>
      </c>
      <c r="AY587" s="17" t="s">
        <v>165</v>
      </c>
      <c r="BE587" s="203">
        <f>IF(N587="základní",J587,0)</f>
        <v>0</v>
      </c>
      <c r="BF587" s="203">
        <f>IF(N587="snížená",J587,0)</f>
        <v>0</v>
      </c>
      <c r="BG587" s="203">
        <f>IF(N587="zákl. přenesená",J587,0)</f>
        <v>0</v>
      </c>
      <c r="BH587" s="203">
        <f>IF(N587="sníž. přenesená",J587,0)</f>
        <v>0</v>
      </c>
      <c r="BI587" s="203">
        <f>IF(N587="nulová",J587,0)</f>
        <v>0</v>
      </c>
      <c r="BJ587" s="17" t="s">
        <v>82</v>
      </c>
      <c r="BK587" s="203">
        <f>ROUND(I587*H587,2)</f>
        <v>0</v>
      </c>
      <c r="BL587" s="17" t="s">
        <v>172</v>
      </c>
      <c r="BM587" s="202" t="s">
        <v>652</v>
      </c>
    </row>
    <row r="588" spans="1:47" s="2" customFormat="1" ht="12">
      <c r="A588" s="34"/>
      <c r="B588" s="35"/>
      <c r="C588" s="36"/>
      <c r="D588" s="204" t="s">
        <v>174</v>
      </c>
      <c r="E588" s="36"/>
      <c r="F588" s="205" t="s">
        <v>653</v>
      </c>
      <c r="G588" s="36"/>
      <c r="H588" s="36"/>
      <c r="I588" s="206"/>
      <c r="J588" s="36"/>
      <c r="K588" s="36"/>
      <c r="L588" s="39"/>
      <c r="M588" s="207"/>
      <c r="N588" s="208"/>
      <c r="O588" s="71"/>
      <c r="P588" s="71"/>
      <c r="Q588" s="71"/>
      <c r="R588" s="71"/>
      <c r="S588" s="71"/>
      <c r="T588" s="72"/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T588" s="17" t="s">
        <v>174</v>
      </c>
      <c r="AU588" s="17" t="s">
        <v>84</v>
      </c>
    </row>
    <row r="589" spans="2:51" s="13" customFormat="1" ht="22.5">
      <c r="B589" s="209"/>
      <c r="C589" s="210"/>
      <c r="D589" s="204" t="s">
        <v>176</v>
      </c>
      <c r="E589" s="211" t="s">
        <v>1</v>
      </c>
      <c r="F589" s="212" t="s">
        <v>654</v>
      </c>
      <c r="G589" s="210"/>
      <c r="H589" s="211" t="s">
        <v>1</v>
      </c>
      <c r="I589" s="213"/>
      <c r="J589" s="210"/>
      <c r="K589" s="210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176</v>
      </c>
      <c r="AU589" s="218" t="s">
        <v>84</v>
      </c>
      <c r="AV589" s="13" t="s">
        <v>82</v>
      </c>
      <c r="AW589" s="13" t="s">
        <v>30</v>
      </c>
      <c r="AX589" s="13" t="s">
        <v>74</v>
      </c>
      <c r="AY589" s="218" t="s">
        <v>165</v>
      </c>
    </row>
    <row r="590" spans="2:51" s="14" customFormat="1" ht="12">
      <c r="B590" s="219"/>
      <c r="C590" s="220"/>
      <c r="D590" s="204" t="s">
        <v>176</v>
      </c>
      <c r="E590" s="221" t="s">
        <v>1</v>
      </c>
      <c r="F590" s="222" t="s">
        <v>84</v>
      </c>
      <c r="G590" s="220"/>
      <c r="H590" s="223">
        <v>2</v>
      </c>
      <c r="I590" s="224"/>
      <c r="J590" s="220"/>
      <c r="K590" s="220"/>
      <c r="L590" s="225"/>
      <c r="M590" s="226"/>
      <c r="N590" s="227"/>
      <c r="O590" s="227"/>
      <c r="P590" s="227"/>
      <c r="Q590" s="227"/>
      <c r="R590" s="227"/>
      <c r="S590" s="227"/>
      <c r="T590" s="228"/>
      <c r="AT590" s="229" t="s">
        <v>176</v>
      </c>
      <c r="AU590" s="229" t="s">
        <v>84</v>
      </c>
      <c r="AV590" s="14" t="s">
        <v>84</v>
      </c>
      <c r="AW590" s="14" t="s">
        <v>30</v>
      </c>
      <c r="AX590" s="14" t="s">
        <v>74</v>
      </c>
      <c r="AY590" s="229" t="s">
        <v>165</v>
      </c>
    </row>
    <row r="591" spans="1:65" s="2" customFormat="1" ht="16.5" customHeight="1">
      <c r="A591" s="34"/>
      <c r="B591" s="35"/>
      <c r="C591" s="230" t="s">
        <v>655</v>
      </c>
      <c r="D591" s="230" t="s">
        <v>290</v>
      </c>
      <c r="E591" s="231" t="s">
        <v>656</v>
      </c>
      <c r="F591" s="232" t="s">
        <v>657</v>
      </c>
      <c r="G591" s="233" t="s">
        <v>564</v>
      </c>
      <c r="H591" s="234">
        <v>2</v>
      </c>
      <c r="I591" s="235"/>
      <c r="J591" s="236">
        <f>ROUND(I591*H591,2)</f>
        <v>0</v>
      </c>
      <c r="K591" s="232" t="s">
        <v>1</v>
      </c>
      <c r="L591" s="237"/>
      <c r="M591" s="238" t="s">
        <v>1</v>
      </c>
      <c r="N591" s="239" t="s">
        <v>39</v>
      </c>
      <c r="O591" s="71"/>
      <c r="P591" s="200">
        <f>O591*H591</f>
        <v>0</v>
      </c>
      <c r="Q591" s="200">
        <v>0.0155</v>
      </c>
      <c r="R591" s="200">
        <f>Q591*H591</f>
        <v>0.031</v>
      </c>
      <c r="S591" s="200">
        <v>0</v>
      </c>
      <c r="T591" s="201">
        <f>S591*H591</f>
        <v>0</v>
      </c>
      <c r="U591" s="34"/>
      <c r="V591" s="34"/>
      <c r="W591" s="34"/>
      <c r="X591" s="34"/>
      <c r="Y591" s="34"/>
      <c r="Z591" s="34"/>
      <c r="AA591" s="34"/>
      <c r="AB591" s="34"/>
      <c r="AC591" s="34"/>
      <c r="AD591" s="34"/>
      <c r="AE591" s="34"/>
      <c r="AR591" s="202" t="s">
        <v>213</v>
      </c>
      <c r="AT591" s="202" t="s">
        <v>290</v>
      </c>
      <c r="AU591" s="202" t="s">
        <v>84</v>
      </c>
      <c r="AY591" s="17" t="s">
        <v>165</v>
      </c>
      <c r="BE591" s="203">
        <f>IF(N591="základní",J591,0)</f>
        <v>0</v>
      </c>
      <c r="BF591" s="203">
        <f>IF(N591="snížená",J591,0)</f>
        <v>0</v>
      </c>
      <c r="BG591" s="203">
        <f>IF(N591="zákl. přenesená",J591,0)</f>
        <v>0</v>
      </c>
      <c r="BH591" s="203">
        <f>IF(N591="sníž. přenesená",J591,0)</f>
        <v>0</v>
      </c>
      <c r="BI591" s="203">
        <f>IF(N591="nulová",J591,0)</f>
        <v>0</v>
      </c>
      <c r="BJ591" s="17" t="s">
        <v>82</v>
      </c>
      <c r="BK591" s="203">
        <f>ROUND(I591*H591,2)</f>
        <v>0</v>
      </c>
      <c r="BL591" s="17" t="s">
        <v>172</v>
      </c>
      <c r="BM591" s="202" t="s">
        <v>658</v>
      </c>
    </row>
    <row r="592" spans="1:47" s="2" customFormat="1" ht="12">
      <c r="A592" s="34"/>
      <c r="B592" s="35"/>
      <c r="C592" s="36"/>
      <c r="D592" s="204" t="s">
        <v>174</v>
      </c>
      <c r="E592" s="36"/>
      <c r="F592" s="205" t="s">
        <v>657</v>
      </c>
      <c r="G592" s="36"/>
      <c r="H592" s="36"/>
      <c r="I592" s="206"/>
      <c r="J592" s="36"/>
      <c r="K592" s="36"/>
      <c r="L592" s="39"/>
      <c r="M592" s="207"/>
      <c r="N592" s="208"/>
      <c r="O592" s="71"/>
      <c r="P592" s="71"/>
      <c r="Q592" s="71"/>
      <c r="R592" s="71"/>
      <c r="S592" s="71"/>
      <c r="T592" s="72"/>
      <c r="U592" s="34"/>
      <c r="V592" s="34"/>
      <c r="W592" s="34"/>
      <c r="X592" s="34"/>
      <c r="Y592" s="34"/>
      <c r="Z592" s="34"/>
      <c r="AA592" s="34"/>
      <c r="AB592" s="34"/>
      <c r="AC592" s="34"/>
      <c r="AD592" s="34"/>
      <c r="AE592" s="34"/>
      <c r="AT592" s="17" t="s">
        <v>174</v>
      </c>
      <c r="AU592" s="17" t="s">
        <v>84</v>
      </c>
    </row>
    <row r="593" spans="1:65" s="2" customFormat="1" ht="16.5" customHeight="1">
      <c r="A593" s="34"/>
      <c r="B593" s="35"/>
      <c r="C593" s="191" t="s">
        <v>659</v>
      </c>
      <c r="D593" s="191" t="s">
        <v>167</v>
      </c>
      <c r="E593" s="192" t="s">
        <v>660</v>
      </c>
      <c r="F593" s="193" t="s">
        <v>661</v>
      </c>
      <c r="G593" s="194" t="s">
        <v>564</v>
      </c>
      <c r="H593" s="195">
        <v>6</v>
      </c>
      <c r="I593" s="196"/>
      <c r="J593" s="197">
        <f>ROUND(I593*H593,2)</f>
        <v>0</v>
      </c>
      <c r="K593" s="193" t="s">
        <v>171</v>
      </c>
      <c r="L593" s="39"/>
      <c r="M593" s="198" t="s">
        <v>1</v>
      </c>
      <c r="N593" s="199" t="s">
        <v>39</v>
      </c>
      <c r="O593" s="71"/>
      <c r="P593" s="200">
        <f>O593*H593</f>
        <v>0</v>
      </c>
      <c r="Q593" s="200">
        <v>0.10941</v>
      </c>
      <c r="R593" s="200">
        <f>Q593*H593</f>
        <v>0.6564599999999999</v>
      </c>
      <c r="S593" s="200">
        <v>0</v>
      </c>
      <c r="T593" s="201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02" t="s">
        <v>172</v>
      </c>
      <c r="AT593" s="202" t="s">
        <v>167</v>
      </c>
      <c r="AU593" s="202" t="s">
        <v>84</v>
      </c>
      <c r="AY593" s="17" t="s">
        <v>165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172</v>
      </c>
      <c r="BM593" s="202" t="s">
        <v>662</v>
      </c>
    </row>
    <row r="594" spans="1:47" s="2" customFormat="1" ht="12">
      <c r="A594" s="34"/>
      <c r="B594" s="35"/>
      <c r="C594" s="36"/>
      <c r="D594" s="204" t="s">
        <v>174</v>
      </c>
      <c r="E594" s="36"/>
      <c r="F594" s="205" t="s">
        <v>663</v>
      </c>
      <c r="G594" s="36"/>
      <c r="H594" s="36"/>
      <c r="I594" s="206"/>
      <c r="J594" s="36"/>
      <c r="K594" s="36"/>
      <c r="L594" s="39"/>
      <c r="M594" s="207"/>
      <c r="N594" s="208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174</v>
      </c>
      <c r="AU594" s="17" t="s">
        <v>84</v>
      </c>
    </row>
    <row r="595" spans="2:51" s="13" customFormat="1" ht="12">
      <c r="B595" s="209"/>
      <c r="C595" s="210"/>
      <c r="D595" s="204" t="s">
        <v>176</v>
      </c>
      <c r="E595" s="211" t="s">
        <v>1</v>
      </c>
      <c r="F595" s="212" t="s">
        <v>664</v>
      </c>
      <c r="G595" s="210"/>
      <c r="H595" s="211" t="s">
        <v>1</v>
      </c>
      <c r="I595" s="213"/>
      <c r="J595" s="210"/>
      <c r="K595" s="210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176</v>
      </c>
      <c r="AU595" s="218" t="s">
        <v>84</v>
      </c>
      <c r="AV595" s="13" t="s">
        <v>82</v>
      </c>
      <c r="AW595" s="13" t="s">
        <v>30</v>
      </c>
      <c r="AX595" s="13" t="s">
        <v>74</v>
      </c>
      <c r="AY595" s="218" t="s">
        <v>165</v>
      </c>
    </row>
    <row r="596" spans="2:51" s="13" customFormat="1" ht="22.5">
      <c r="B596" s="209"/>
      <c r="C596" s="210"/>
      <c r="D596" s="204" t="s">
        <v>176</v>
      </c>
      <c r="E596" s="211" t="s">
        <v>1</v>
      </c>
      <c r="F596" s="212" t="s">
        <v>665</v>
      </c>
      <c r="G596" s="210"/>
      <c r="H596" s="211" t="s">
        <v>1</v>
      </c>
      <c r="I596" s="213"/>
      <c r="J596" s="210"/>
      <c r="K596" s="210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176</v>
      </c>
      <c r="AU596" s="218" t="s">
        <v>84</v>
      </c>
      <c r="AV596" s="13" t="s">
        <v>82</v>
      </c>
      <c r="AW596" s="13" t="s">
        <v>30</v>
      </c>
      <c r="AX596" s="13" t="s">
        <v>74</v>
      </c>
      <c r="AY596" s="218" t="s">
        <v>165</v>
      </c>
    </row>
    <row r="597" spans="2:51" s="14" customFormat="1" ht="12">
      <c r="B597" s="219"/>
      <c r="C597" s="220"/>
      <c r="D597" s="204" t="s">
        <v>176</v>
      </c>
      <c r="E597" s="221" t="s">
        <v>1</v>
      </c>
      <c r="F597" s="222" t="s">
        <v>201</v>
      </c>
      <c r="G597" s="220"/>
      <c r="H597" s="223">
        <v>6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176</v>
      </c>
      <c r="AU597" s="229" t="s">
        <v>84</v>
      </c>
      <c r="AV597" s="14" t="s">
        <v>84</v>
      </c>
      <c r="AW597" s="14" t="s">
        <v>30</v>
      </c>
      <c r="AX597" s="14" t="s">
        <v>74</v>
      </c>
      <c r="AY597" s="229" t="s">
        <v>165</v>
      </c>
    </row>
    <row r="598" spans="1:65" s="2" customFormat="1" ht="16.5" customHeight="1">
      <c r="A598" s="34"/>
      <c r="B598" s="35"/>
      <c r="C598" s="230" t="s">
        <v>666</v>
      </c>
      <c r="D598" s="230" t="s">
        <v>290</v>
      </c>
      <c r="E598" s="231" t="s">
        <v>667</v>
      </c>
      <c r="F598" s="232" t="s">
        <v>668</v>
      </c>
      <c r="G598" s="233" t="s">
        <v>564</v>
      </c>
      <c r="H598" s="234">
        <v>6</v>
      </c>
      <c r="I598" s="235"/>
      <c r="J598" s="236">
        <f>ROUND(I598*H598,2)</f>
        <v>0</v>
      </c>
      <c r="K598" s="232" t="s">
        <v>171</v>
      </c>
      <c r="L598" s="237"/>
      <c r="M598" s="238" t="s">
        <v>1</v>
      </c>
      <c r="N598" s="239" t="s">
        <v>39</v>
      </c>
      <c r="O598" s="71"/>
      <c r="P598" s="200">
        <f>O598*H598</f>
        <v>0</v>
      </c>
      <c r="Q598" s="200">
        <v>0.0065</v>
      </c>
      <c r="R598" s="200">
        <f>Q598*H598</f>
        <v>0.039</v>
      </c>
      <c r="S598" s="200">
        <v>0</v>
      </c>
      <c r="T598" s="201">
        <f>S598*H598</f>
        <v>0</v>
      </c>
      <c r="U598" s="34"/>
      <c r="V598" s="34"/>
      <c r="W598" s="34"/>
      <c r="X598" s="34"/>
      <c r="Y598" s="34"/>
      <c r="Z598" s="34"/>
      <c r="AA598" s="34"/>
      <c r="AB598" s="34"/>
      <c r="AC598" s="34"/>
      <c r="AD598" s="34"/>
      <c r="AE598" s="34"/>
      <c r="AR598" s="202" t="s">
        <v>213</v>
      </c>
      <c r="AT598" s="202" t="s">
        <v>290</v>
      </c>
      <c r="AU598" s="202" t="s">
        <v>84</v>
      </c>
      <c r="AY598" s="17" t="s">
        <v>165</v>
      </c>
      <c r="BE598" s="203">
        <f>IF(N598="základní",J598,0)</f>
        <v>0</v>
      </c>
      <c r="BF598" s="203">
        <f>IF(N598="snížená",J598,0)</f>
        <v>0</v>
      </c>
      <c r="BG598" s="203">
        <f>IF(N598="zákl. přenesená",J598,0)</f>
        <v>0</v>
      </c>
      <c r="BH598" s="203">
        <f>IF(N598="sníž. přenesená",J598,0)</f>
        <v>0</v>
      </c>
      <c r="BI598" s="203">
        <f>IF(N598="nulová",J598,0)</f>
        <v>0</v>
      </c>
      <c r="BJ598" s="17" t="s">
        <v>82</v>
      </c>
      <c r="BK598" s="203">
        <f>ROUND(I598*H598,2)</f>
        <v>0</v>
      </c>
      <c r="BL598" s="17" t="s">
        <v>172</v>
      </c>
      <c r="BM598" s="202" t="s">
        <v>669</v>
      </c>
    </row>
    <row r="599" spans="1:47" s="2" customFormat="1" ht="12">
      <c r="A599" s="34"/>
      <c r="B599" s="35"/>
      <c r="C599" s="36"/>
      <c r="D599" s="204" t="s">
        <v>174</v>
      </c>
      <c r="E599" s="36"/>
      <c r="F599" s="205" t="s">
        <v>668</v>
      </c>
      <c r="G599" s="36"/>
      <c r="H599" s="36"/>
      <c r="I599" s="206"/>
      <c r="J599" s="36"/>
      <c r="K599" s="36"/>
      <c r="L599" s="39"/>
      <c r="M599" s="207"/>
      <c r="N599" s="208"/>
      <c r="O599" s="71"/>
      <c r="P599" s="71"/>
      <c r="Q599" s="71"/>
      <c r="R599" s="71"/>
      <c r="S599" s="71"/>
      <c r="T599" s="72"/>
      <c r="U599" s="34"/>
      <c r="V599" s="34"/>
      <c r="W599" s="34"/>
      <c r="X599" s="34"/>
      <c r="Y599" s="34"/>
      <c r="Z599" s="34"/>
      <c r="AA599" s="34"/>
      <c r="AB599" s="34"/>
      <c r="AC599" s="34"/>
      <c r="AD599" s="34"/>
      <c r="AE599" s="34"/>
      <c r="AT599" s="17" t="s">
        <v>174</v>
      </c>
      <c r="AU599" s="17" t="s">
        <v>84</v>
      </c>
    </row>
    <row r="600" spans="1:65" s="2" customFormat="1" ht="16.5" customHeight="1">
      <c r="A600" s="34"/>
      <c r="B600" s="35"/>
      <c r="C600" s="230" t="s">
        <v>670</v>
      </c>
      <c r="D600" s="230" t="s">
        <v>290</v>
      </c>
      <c r="E600" s="231" t="s">
        <v>671</v>
      </c>
      <c r="F600" s="232" t="s">
        <v>672</v>
      </c>
      <c r="G600" s="233" t="s">
        <v>564</v>
      </c>
      <c r="H600" s="234">
        <v>6</v>
      </c>
      <c r="I600" s="235"/>
      <c r="J600" s="236">
        <f>ROUND(I600*H600,2)</f>
        <v>0</v>
      </c>
      <c r="K600" s="232" t="s">
        <v>171</v>
      </c>
      <c r="L600" s="237"/>
      <c r="M600" s="238" t="s">
        <v>1</v>
      </c>
      <c r="N600" s="239" t="s">
        <v>39</v>
      </c>
      <c r="O600" s="71"/>
      <c r="P600" s="200">
        <f>O600*H600</f>
        <v>0</v>
      </c>
      <c r="Q600" s="200">
        <v>0.0004</v>
      </c>
      <c r="R600" s="200">
        <f>Q600*H600</f>
        <v>0.0024000000000000002</v>
      </c>
      <c r="S600" s="200">
        <v>0</v>
      </c>
      <c r="T600" s="201">
        <f>S600*H600</f>
        <v>0</v>
      </c>
      <c r="U600" s="34"/>
      <c r="V600" s="34"/>
      <c r="W600" s="34"/>
      <c r="X600" s="34"/>
      <c r="Y600" s="34"/>
      <c r="Z600" s="34"/>
      <c r="AA600" s="34"/>
      <c r="AB600" s="34"/>
      <c r="AC600" s="34"/>
      <c r="AD600" s="34"/>
      <c r="AE600" s="34"/>
      <c r="AR600" s="202" t="s">
        <v>213</v>
      </c>
      <c r="AT600" s="202" t="s">
        <v>290</v>
      </c>
      <c r="AU600" s="202" t="s">
        <v>84</v>
      </c>
      <c r="AY600" s="17" t="s">
        <v>165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17" t="s">
        <v>82</v>
      </c>
      <c r="BK600" s="203">
        <f>ROUND(I600*H600,2)</f>
        <v>0</v>
      </c>
      <c r="BL600" s="17" t="s">
        <v>172</v>
      </c>
      <c r="BM600" s="202" t="s">
        <v>673</v>
      </c>
    </row>
    <row r="601" spans="1:47" s="2" customFormat="1" ht="12">
      <c r="A601" s="34"/>
      <c r="B601" s="35"/>
      <c r="C601" s="36"/>
      <c r="D601" s="204" t="s">
        <v>174</v>
      </c>
      <c r="E601" s="36"/>
      <c r="F601" s="205" t="s">
        <v>672</v>
      </c>
      <c r="G601" s="36"/>
      <c r="H601" s="36"/>
      <c r="I601" s="206"/>
      <c r="J601" s="36"/>
      <c r="K601" s="36"/>
      <c r="L601" s="39"/>
      <c r="M601" s="207"/>
      <c r="N601" s="208"/>
      <c r="O601" s="71"/>
      <c r="P601" s="71"/>
      <c r="Q601" s="71"/>
      <c r="R601" s="71"/>
      <c r="S601" s="71"/>
      <c r="T601" s="72"/>
      <c r="U601" s="34"/>
      <c r="V601" s="34"/>
      <c r="W601" s="34"/>
      <c r="X601" s="34"/>
      <c r="Y601" s="34"/>
      <c r="Z601" s="34"/>
      <c r="AA601" s="34"/>
      <c r="AB601" s="34"/>
      <c r="AC601" s="34"/>
      <c r="AD601" s="34"/>
      <c r="AE601" s="34"/>
      <c r="AT601" s="17" t="s">
        <v>174</v>
      </c>
      <c r="AU601" s="17" t="s">
        <v>84</v>
      </c>
    </row>
    <row r="602" spans="1:65" s="2" customFormat="1" ht="16.5" customHeight="1">
      <c r="A602" s="34"/>
      <c r="B602" s="35"/>
      <c r="C602" s="230" t="s">
        <v>674</v>
      </c>
      <c r="D602" s="230" t="s">
        <v>290</v>
      </c>
      <c r="E602" s="231" t="s">
        <v>675</v>
      </c>
      <c r="F602" s="232" t="s">
        <v>676</v>
      </c>
      <c r="G602" s="233" t="s">
        <v>564</v>
      </c>
      <c r="H602" s="234">
        <v>6</v>
      </c>
      <c r="I602" s="235"/>
      <c r="J602" s="236">
        <f>ROUND(I602*H602,2)</f>
        <v>0</v>
      </c>
      <c r="K602" s="232" t="s">
        <v>171</v>
      </c>
      <c r="L602" s="237"/>
      <c r="M602" s="238" t="s">
        <v>1</v>
      </c>
      <c r="N602" s="239" t="s">
        <v>39</v>
      </c>
      <c r="O602" s="71"/>
      <c r="P602" s="200">
        <f>O602*H602</f>
        <v>0</v>
      </c>
      <c r="Q602" s="200">
        <v>0.00015</v>
      </c>
      <c r="R602" s="200">
        <f>Q602*H602</f>
        <v>0.0009</v>
      </c>
      <c r="S602" s="200">
        <v>0</v>
      </c>
      <c r="T602" s="201">
        <f>S602*H602</f>
        <v>0</v>
      </c>
      <c r="U602" s="34"/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202" t="s">
        <v>213</v>
      </c>
      <c r="AT602" s="202" t="s">
        <v>290</v>
      </c>
      <c r="AU602" s="202" t="s">
        <v>84</v>
      </c>
      <c r="AY602" s="17" t="s">
        <v>165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17" t="s">
        <v>82</v>
      </c>
      <c r="BK602" s="203">
        <f>ROUND(I602*H602,2)</f>
        <v>0</v>
      </c>
      <c r="BL602" s="17" t="s">
        <v>172</v>
      </c>
      <c r="BM602" s="202" t="s">
        <v>677</v>
      </c>
    </row>
    <row r="603" spans="1:47" s="2" customFormat="1" ht="12">
      <c r="A603" s="34"/>
      <c r="B603" s="35"/>
      <c r="C603" s="36"/>
      <c r="D603" s="204" t="s">
        <v>174</v>
      </c>
      <c r="E603" s="36"/>
      <c r="F603" s="205" t="s">
        <v>676</v>
      </c>
      <c r="G603" s="36"/>
      <c r="H603" s="36"/>
      <c r="I603" s="206"/>
      <c r="J603" s="36"/>
      <c r="K603" s="36"/>
      <c r="L603" s="39"/>
      <c r="M603" s="207"/>
      <c r="N603" s="208"/>
      <c r="O603" s="71"/>
      <c r="P603" s="71"/>
      <c r="Q603" s="71"/>
      <c r="R603" s="71"/>
      <c r="S603" s="71"/>
      <c r="T603" s="72"/>
      <c r="U603" s="34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174</v>
      </c>
      <c r="AU603" s="17" t="s">
        <v>84</v>
      </c>
    </row>
    <row r="604" spans="1:65" s="2" customFormat="1" ht="16.5" customHeight="1">
      <c r="A604" s="34"/>
      <c r="B604" s="35"/>
      <c r="C604" s="191" t="s">
        <v>678</v>
      </c>
      <c r="D604" s="191" t="s">
        <v>167</v>
      </c>
      <c r="E604" s="192" t="s">
        <v>679</v>
      </c>
      <c r="F604" s="193" t="s">
        <v>680</v>
      </c>
      <c r="G604" s="194" t="s">
        <v>170</v>
      </c>
      <c r="H604" s="195">
        <v>5</v>
      </c>
      <c r="I604" s="196"/>
      <c r="J604" s="197">
        <f>ROUND(I604*H604,2)</f>
        <v>0</v>
      </c>
      <c r="K604" s="193" t="s">
        <v>171</v>
      </c>
      <c r="L604" s="39"/>
      <c r="M604" s="198" t="s">
        <v>1</v>
      </c>
      <c r="N604" s="199" t="s">
        <v>39</v>
      </c>
      <c r="O604" s="71"/>
      <c r="P604" s="200">
        <f>O604*H604</f>
        <v>0</v>
      </c>
      <c r="Q604" s="200">
        <v>0.0026</v>
      </c>
      <c r="R604" s="200">
        <f>Q604*H604</f>
        <v>0.013</v>
      </c>
      <c r="S604" s="200">
        <v>0</v>
      </c>
      <c r="T604" s="201">
        <f>S604*H604</f>
        <v>0</v>
      </c>
      <c r="U604" s="34"/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202" t="s">
        <v>172</v>
      </c>
      <c r="AT604" s="202" t="s">
        <v>167</v>
      </c>
      <c r="AU604" s="202" t="s">
        <v>84</v>
      </c>
      <c r="AY604" s="17" t="s">
        <v>165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17" t="s">
        <v>82</v>
      </c>
      <c r="BK604" s="203">
        <f>ROUND(I604*H604,2)</f>
        <v>0</v>
      </c>
      <c r="BL604" s="17" t="s">
        <v>172</v>
      </c>
      <c r="BM604" s="202" t="s">
        <v>681</v>
      </c>
    </row>
    <row r="605" spans="1:47" s="2" customFormat="1" ht="12">
      <c r="A605" s="34"/>
      <c r="B605" s="35"/>
      <c r="C605" s="36"/>
      <c r="D605" s="204" t="s">
        <v>174</v>
      </c>
      <c r="E605" s="36"/>
      <c r="F605" s="205" t="s">
        <v>682</v>
      </c>
      <c r="G605" s="36"/>
      <c r="H605" s="36"/>
      <c r="I605" s="206"/>
      <c r="J605" s="36"/>
      <c r="K605" s="36"/>
      <c r="L605" s="39"/>
      <c r="M605" s="207"/>
      <c r="N605" s="208"/>
      <c r="O605" s="71"/>
      <c r="P605" s="71"/>
      <c r="Q605" s="71"/>
      <c r="R605" s="71"/>
      <c r="S605" s="71"/>
      <c r="T605" s="72"/>
      <c r="U605" s="34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174</v>
      </c>
      <c r="AU605" s="17" t="s">
        <v>84</v>
      </c>
    </row>
    <row r="606" spans="1:47" s="2" customFormat="1" ht="19.5">
      <c r="A606" s="34"/>
      <c r="B606" s="35"/>
      <c r="C606" s="36"/>
      <c r="D606" s="204" t="s">
        <v>333</v>
      </c>
      <c r="E606" s="36"/>
      <c r="F606" s="240" t="s">
        <v>683</v>
      </c>
      <c r="G606" s="36"/>
      <c r="H606" s="36"/>
      <c r="I606" s="206"/>
      <c r="J606" s="36"/>
      <c r="K606" s="36"/>
      <c r="L606" s="39"/>
      <c r="M606" s="207"/>
      <c r="N606" s="208"/>
      <c r="O606" s="71"/>
      <c r="P606" s="71"/>
      <c r="Q606" s="71"/>
      <c r="R606" s="71"/>
      <c r="S606" s="71"/>
      <c r="T606" s="72"/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T606" s="17" t="s">
        <v>333</v>
      </c>
      <c r="AU606" s="17" t="s">
        <v>84</v>
      </c>
    </row>
    <row r="607" spans="2:51" s="13" customFormat="1" ht="12">
      <c r="B607" s="209"/>
      <c r="C607" s="210"/>
      <c r="D607" s="204" t="s">
        <v>176</v>
      </c>
      <c r="E607" s="211" t="s">
        <v>1</v>
      </c>
      <c r="F607" s="212" t="s">
        <v>684</v>
      </c>
      <c r="G607" s="210"/>
      <c r="H607" s="211" t="s">
        <v>1</v>
      </c>
      <c r="I607" s="213"/>
      <c r="J607" s="210"/>
      <c r="K607" s="210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176</v>
      </c>
      <c r="AU607" s="218" t="s">
        <v>84</v>
      </c>
      <c r="AV607" s="13" t="s">
        <v>82</v>
      </c>
      <c r="AW607" s="13" t="s">
        <v>30</v>
      </c>
      <c r="AX607" s="13" t="s">
        <v>74</v>
      </c>
      <c r="AY607" s="218" t="s">
        <v>165</v>
      </c>
    </row>
    <row r="608" spans="2:51" s="14" customFormat="1" ht="12">
      <c r="B608" s="219"/>
      <c r="C608" s="220"/>
      <c r="D608" s="204" t="s">
        <v>176</v>
      </c>
      <c r="E608" s="221" t="s">
        <v>1</v>
      </c>
      <c r="F608" s="222" t="s">
        <v>685</v>
      </c>
      <c r="G608" s="220"/>
      <c r="H608" s="223">
        <v>5</v>
      </c>
      <c r="I608" s="224"/>
      <c r="J608" s="220"/>
      <c r="K608" s="220"/>
      <c r="L608" s="225"/>
      <c r="M608" s="226"/>
      <c r="N608" s="227"/>
      <c r="O608" s="227"/>
      <c r="P608" s="227"/>
      <c r="Q608" s="227"/>
      <c r="R608" s="227"/>
      <c r="S608" s="227"/>
      <c r="T608" s="228"/>
      <c r="AT608" s="229" t="s">
        <v>176</v>
      </c>
      <c r="AU608" s="229" t="s">
        <v>84</v>
      </c>
      <c r="AV608" s="14" t="s">
        <v>84</v>
      </c>
      <c r="AW608" s="14" t="s">
        <v>30</v>
      </c>
      <c r="AX608" s="14" t="s">
        <v>74</v>
      </c>
      <c r="AY608" s="229" t="s">
        <v>165</v>
      </c>
    </row>
    <row r="609" spans="1:65" s="2" customFormat="1" ht="16.5" customHeight="1">
      <c r="A609" s="34"/>
      <c r="B609" s="35"/>
      <c r="C609" s="191" t="s">
        <v>686</v>
      </c>
      <c r="D609" s="191" t="s">
        <v>167</v>
      </c>
      <c r="E609" s="192" t="s">
        <v>687</v>
      </c>
      <c r="F609" s="193" t="s">
        <v>688</v>
      </c>
      <c r="G609" s="194" t="s">
        <v>170</v>
      </c>
      <c r="H609" s="195">
        <v>5</v>
      </c>
      <c r="I609" s="196"/>
      <c r="J609" s="197">
        <f>ROUND(I609*H609,2)</f>
        <v>0</v>
      </c>
      <c r="K609" s="193" t="s">
        <v>171</v>
      </c>
      <c r="L609" s="39"/>
      <c r="M609" s="198" t="s">
        <v>1</v>
      </c>
      <c r="N609" s="199" t="s">
        <v>39</v>
      </c>
      <c r="O609" s="71"/>
      <c r="P609" s="200">
        <f>O609*H609</f>
        <v>0</v>
      </c>
      <c r="Q609" s="200">
        <v>1E-05</v>
      </c>
      <c r="R609" s="200">
        <f>Q609*H609</f>
        <v>5E-05</v>
      </c>
      <c r="S609" s="200">
        <v>0</v>
      </c>
      <c r="T609" s="201">
        <f>S609*H609</f>
        <v>0</v>
      </c>
      <c r="U609" s="34"/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202" t="s">
        <v>172</v>
      </c>
      <c r="AT609" s="202" t="s">
        <v>167</v>
      </c>
      <c r="AU609" s="202" t="s">
        <v>84</v>
      </c>
      <c r="AY609" s="17" t="s">
        <v>165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17" t="s">
        <v>82</v>
      </c>
      <c r="BK609" s="203">
        <f>ROUND(I609*H609,2)</f>
        <v>0</v>
      </c>
      <c r="BL609" s="17" t="s">
        <v>172</v>
      </c>
      <c r="BM609" s="202" t="s">
        <v>689</v>
      </c>
    </row>
    <row r="610" spans="1:47" s="2" customFormat="1" ht="12">
      <c r="A610" s="34"/>
      <c r="B610" s="35"/>
      <c r="C610" s="36"/>
      <c r="D610" s="204" t="s">
        <v>174</v>
      </c>
      <c r="E610" s="36"/>
      <c r="F610" s="205" t="s">
        <v>690</v>
      </c>
      <c r="G610" s="36"/>
      <c r="H610" s="36"/>
      <c r="I610" s="206"/>
      <c r="J610" s="36"/>
      <c r="K610" s="36"/>
      <c r="L610" s="39"/>
      <c r="M610" s="207"/>
      <c r="N610" s="208"/>
      <c r="O610" s="71"/>
      <c r="P610" s="71"/>
      <c r="Q610" s="71"/>
      <c r="R610" s="71"/>
      <c r="S610" s="71"/>
      <c r="T610" s="72"/>
      <c r="U610" s="34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174</v>
      </c>
      <c r="AU610" s="17" t="s">
        <v>84</v>
      </c>
    </row>
    <row r="611" spans="2:51" s="13" customFormat="1" ht="12">
      <c r="B611" s="209"/>
      <c r="C611" s="210"/>
      <c r="D611" s="204" t="s">
        <v>176</v>
      </c>
      <c r="E611" s="211" t="s">
        <v>1</v>
      </c>
      <c r="F611" s="212" t="s">
        <v>684</v>
      </c>
      <c r="G611" s="210"/>
      <c r="H611" s="211" t="s">
        <v>1</v>
      </c>
      <c r="I611" s="213"/>
      <c r="J611" s="210"/>
      <c r="K611" s="210"/>
      <c r="L611" s="214"/>
      <c r="M611" s="215"/>
      <c r="N611" s="216"/>
      <c r="O611" s="216"/>
      <c r="P611" s="216"/>
      <c r="Q611" s="216"/>
      <c r="R611" s="216"/>
      <c r="S611" s="216"/>
      <c r="T611" s="217"/>
      <c r="AT611" s="218" t="s">
        <v>176</v>
      </c>
      <c r="AU611" s="218" t="s">
        <v>84</v>
      </c>
      <c r="AV611" s="13" t="s">
        <v>82</v>
      </c>
      <c r="AW611" s="13" t="s">
        <v>30</v>
      </c>
      <c r="AX611" s="13" t="s">
        <v>74</v>
      </c>
      <c r="AY611" s="218" t="s">
        <v>165</v>
      </c>
    </row>
    <row r="612" spans="2:51" s="14" customFormat="1" ht="12">
      <c r="B612" s="219"/>
      <c r="C612" s="220"/>
      <c r="D612" s="204" t="s">
        <v>176</v>
      </c>
      <c r="E612" s="221" t="s">
        <v>1</v>
      </c>
      <c r="F612" s="222" t="s">
        <v>685</v>
      </c>
      <c r="G612" s="220"/>
      <c r="H612" s="223">
        <v>5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176</v>
      </c>
      <c r="AU612" s="229" t="s">
        <v>84</v>
      </c>
      <c r="AV612" s="14" t="s">
        <v>84</v>
      </c>
      <c r="AW612" s="14" t="s">
        <v>30</v>
      </c>
      <c r="AX612" s="14" t="s">
        <v>74</v>
      </c>
      <c r="AY612" s="229" t="s">
        <v>165</v>
      </c>
    </row>
    <row r="613" spans="1:65" s="2" customFormat="1" ht="16.5" customHeight="1">
      <c r="A613" s="34"/>
      <c r="B613" s="35"/>
      <c r="C613" s="191" t="s">
        <v>691</v>
      </c>
      <c r="D613" s="191" t="s">
        <v>167</v>
      </c>
      <c r="E613" s="192" t="s">
        <v>692</v>
      </c>
      <c r="F613" s="193" t="s">
        <v>693</v>
      </c>
      <c r="G613" s="194" t="s">
        <v>221</v>
      </c>
      <c r="H613" s="195">
        <v>5</v>
      </c>
      <c r="I613" s="196"/>
      <c r="J613" s="197">
        <f>ROUND(I613*H613,2)</f>
        <v>0</v>
      </c>
      <c r="K613" s="193" t="s">
        <v>171</v>
      </c>
      <c r="L613" s="39"/>
      <c r="M613" s="198" t="s">
        <v>1</v>
      </c>
      <c r="N613" s="199" t="s">
        <v>39</v>
      </c>
      <c r="O613" s="71"/>
      <c r="P613" s="200">
        <f>O613*H613</f>
        <v>0</v>
      </c>
      <c r="Q613" s="200">
        <v>0.1295</v>
      </c>
      <c r="R613" s="200">
        <f>Q613*H613</f>
        <v>0.6475</v>
      </c>
      <c r="S613" s="200">
        <v>0</v>
      </c>
      <c r="T613" s="201">
        <f>S613*H613</f>
        <v>0</v>
      </c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202" t="s">
        <v>172</v>
      </c>
      <c r="AT613" s="202" t="s">
        <v>167</v>
      </c>
      <c r="AU613" s="202" t="s">
        <v>84</v>
      </c>
      <c r="AY613" s="17" t="s">
        <v>165</v>
      </c>
      <c r="BE613" s="203">
        <f>IF(N613="základní",J613,0)</f>
        <v>0</v>
      </c>
      <c r="BF613" s="203">
        <f>IF(N613="snížená",J613,0)</f>
        <v>0</v>
      </c>
      <c r="BG613" s="203">
        <f>IF(N613="zákl. přenesená",J613,0)</f>
        <v>0</v>
      </c>
      <c r="BH613" s="203">
        <f>IF(N613="sníž. přenesená",J613,0)</f>
        <v>0</v>
      </c>
      <c r="BI613" s="203">
        <f>IF(N613="nulová",J613,0)</f>
        <v>0</v>
      </c>
      <c r="BJ613" s="17" t="s">
        <v>82</v>
      </c>
      <c r="BK613" s="203">
        <f>ROUND(I613*H613,2)</f>
        <v>0</v>
      </c>
      <c r="BL613" s="17" t="s">
        <v>172</v>
      </c>
      <c r="BM613" s="202" t="s">
        <v>694</v>
      </c>
    </row>
    <row r="614" spans="1:47" s="2" customFormat="1" ht="19.5">
      <c r="A614" s="34"/>
      <c r="B614" s="35"/>
      <c r="C614" s="36"/>
      <c r="D614" s="204" t="s">
        <v>174</v>
      </c>
      <c r="E614" s="36"/>
      <c r="F614" s="205" t="s">
        <v>695</v>
      </c>
      <c r="G614" s="36"/>
      <c r="H614" s="36"/>
      <c r="I614" s="206"/>
      <c r="J614" s="36"/>
      <c r="K614" s="36"/>
      <c r="L614" s="39"/>
      <c r="M614" s="207"/>
      <c r="N614" s="208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174</v>
      </c>
      <c r="AU614" s="17" t="s">
        <v>84</v>
      </c>
    </row>
    <row r="615" spans="2:51" s="13" customFormat="1" ht="12">
      <c r="B615" s="209"/>
      <c r="C615" s="210"/>
      <c r="D615" s="204" t="s">
        <v>176</v>
      </c>
      <c r="E615" s="211" t="s">
        <v>1</v>
      </c>
      <c r="F615" s="212" t="s">
        <v>696</v>
      </c>
      <c r="G615" s="210"/>
      <c r="H615" s="211" t="s">
        <v>1</v>
      </c>
      <c r="I615" s="213"/>
      <c r="J615" s="210"/>
      <c r="K615" s="210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176</v>
      </c>
      <c r="AU615" s="218" t="s">
        <v>84</v>
      </c>
      <c r="AV615" s="13" t="s">
        <v>82</v>
      </c>
      <c r="AW615" s="13" t="s">
        <v>30</v>
      </c>
      <c r="AX615" s="13" t="s">
        <v>74</v>
      </c>
      <c r="AY615" s="218" t="s">
        <v>165</v>
      </c>
    </row>
    <row r="616" spans="2:51" s="14" customFormat="1" ht="12">
      <c r="B616" s="219"/>
      <c r="C616" s="220"/>
      <c r="D616" s="204" t="s">
        <v>176</v>
      </c>
      <c r="E616" s="221" t="s">
        <v>1</v>
      </c>
      <c r="F616" s="222" t="s">
        <v>194</v>
      </c>
      <c r="G616" s="220"/>
      <c r="H616" s="223">
        <v>5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176</v>
      </c>
      <c r="AU616" s="229" t="s">
        <v>84</v>
      </c>
      <c r="AV616" s="14" t="s">
        <v>84</v>
      </c>
      <c r="AW616" s="14" t="s">
        <v>30</v>
      </c>
      <c r="AX616" s="14" t="s">
        <v>74</v>
      </c>
      <c r="AY616" s="229" t="s">
        <v>165</v>
      </c>
    </row>
    <row r="617" spans="1:65" s="2" customFormat="1" ht="16.5" customHeight="1">
      <c r="A617" s="34"/>
      <c r="B617" s="35"/>
      <c r="C617" s="230" t="s">
        <v>697</v>
      </c>
      <c r="D617" s="230" t="s">
        <v>290</v>
      </c>
      <c r="E617" s="231" t="s">
        <v>698</v>
      </c>
      <c r="F617" s="232" t="s">
        <v>699</v>
      </c>
      <c r="G617" s="233" t="s">
        <v>221</v>
      </c>
      <c r="H617" s="234">
        <v>5.1</v>
      </c>
      <c r="I617" s="235"/>
      <c r="J617" s="236">
        <f>ROUND(I617*H617,2)</f>
        <v>0</v>
      </c>
      <c r="K617" s="232" t="s">
        <v>1</v>
      </c>
      <c r="L617" s="237"/>
      <c r="M617" s="238" t="s">
        <v>1</v>
      </c>
      <c r="N617" s="239" t="s">
        <v>39</v>
      </c>
      <c r="O617" s="71"/>
      <c r="P617" s="200">
        <f>O617*H617</f>
        <v>0</v>
      </c>
      <c r="Q617" s="200">
        <v>0.0335</v>
      </c>
      <c r="R617" s="200">
        <f>Q617*H617</f>
        <v>0.17085</v>
      </c>
      <c r="S617" s="200">
        <v>0</v>
      </c>
      <c r="T617" s="201">
        <f>S617*H617</f>
        <v>0</v>
      </c>
      <c r="U617" s="34"/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202" t="s">
        <v>213</v>
      </c>
      <c r="AT617" s="202" t="s">
        <v>290</v>
      </c>
      <c r="AU617" s="202" t="s">
        <v>84</v>
      </c>
      <c r="AY617" s="17" t="s">
        <v>165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17" t="s">
        <v>82</v>
      </c>
      <c r="BK617" s="203">
        <f>ROUND(I617*H617,2)</f>
        <v>0</v>
      </c>
      <c r="BL617" s="17" t="s">
        <v>172</v>
      </c>
      <c r="BM617" s="202" t="s">
        <v>700</v>
      </c>
    </row>
    <row r="618" spans="1:47" s="2" customFormat="1" ht="12">
      <c r="A618" s="34"/>
      <c r="B618" s="35"/>
      <c r="C618" s="36"/>
      <c r="D618" s="204" t="s">
        <v>174</v>
      </c>
      <c r="E618" s="36"/>
      <c r="F618" s="205" t="s">
        <v>699</v>
      </c>
      <c r="G618" s="36"/>
      <c r="H618" s="36"/>
      <c r="I618" s="206"/>
      <c r="J618" s="36"/>
      <c r="K618" s="36"/>
      <c r="L618" s="39"/>
      <c r="M618" s="207"/>
      <c r="N618" s="208"/>
      <c r="O618" s="71"/>
      <c r="P618" s="71"/>
      <c r="Q618" s="71"/>
      <c r="R618" s="71"/>
      <c r="S618" s="71"/>
      <c r="T618" s="72"/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7" t="s">
        <v>174</v>
      </c>
      <c r="AU618" s="17" t="s">
        <v>84</v>
      </c>
    </row>
    <row r="619" spans="1:47" s="2" customFormat="1" ht="39">
      <c r="A619" s="34"/>
      <c r="B619" s="35"/>
      <c r="C619" s="36"/>
      <c r="D619" s="204" t="s">
        <v>333</v>
      </c>
      <c r="E619" s="36"/>
      <c r="F619" s="240" t="s">
        <v>701</v>
      </c>
      <c r="G619" s="36"/>
      <c r="H619" s="36"/>
      <c r="I619" s="206"/>
      <c r="J619" s="36"/>
      <c r="K619" s="36"/>
      <c r="L619" s="39"/>
      <c r="M619" s="207"/>
      <c r="N619" s="208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333</v>
      </c>
      <c r="AU619" s="17" t="s">
        <v>84</v>
      </c>
    </row>
    <row r="620" spans="2:51" s="13" customFormat="1" ht="12">
      <c r="B620" s="209"/>
      <c r="C620" s="210"/>
      <c r="D620" s="204" t="s">
        <v>176</v>
      </c>
      <c r="E620" s="211" t="s">
        <v>1</v>
      </c>
      <c r="F620" s="212" t="s">
        <v>696</v>
      </c>
      <c r="G620" s="210"/>
      <c r="H620" s="211" t="s">
        <v>1</v>
      </c>
      <c r="I620" s="213"/>
      <c r="J620" s="210"/>
      <c r="K620" s="210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176</v>
      </c>
      <c r="AU620" s="218" t="s">
        <v>84</v>
      </c>
      <c r="AV620" s="13" t="s">
        <v>82</v>
      </c>
      <c r="AW620" s="13" t="s">
        <v>30</v>
      </c>
      <c r="AX620" s="13" t="s">
        <v>74</v>
      </c>
      <c r="AY620" s="218" t="s">
        <v>165</v>
      </c>
    </row>
    <row r="621" spans="2:51" s="14" customFormat="1" ht="12">
      <c r="B621" s="219"/>
      <c r="C621" s="220"/>
      <c r="D621" s="204" t="s">
        <v>176</v>
      </c>
      <c r="E621" s="221" t="s">
        <v>1</v>
      </c>
      <c r="F621" s="222" t="s">
        <v>194</v>
      </c>
      <c r="G621" s="220"/>
      <c r="H621" s="223">
        <v>5</v>
      </c>
      <c r="I621" s="224"/>
      <c r="J621" s="220"/>
      <c r="K621" s="220"/>
      <c r="L621" s="225"/>
      <c r="M621" s="226"/>
      <c r="N621" s="227"/>
      <c r="O621" s="227"/>
      <c r="P621" s="227"/>
      <c r="Q621" s="227"/>
      <c r="R621" s="227"/>
      <c r="S621" s="227"/>
      <c r="T621" s="228"/>
      <c r="AT621" s="229" t="s">
        <v>176</v>
      </c>
      <c r="AU621" s="229" t="s">
        <v>84</v>
      </c>
      <c r="AV621" s="14" t="s">
        <v>84</v>
      </c>
      <c r="AW621" s="14" t="s">
        <v>30</v>
      </c>
      <c r="AX621" s="14" t="s">
        <v>74</v>
      </c>
      <c r="AY621" s="229" t="s">
        <v>165</v>
      </c>
    </row>
    <row r="622" spans="2:51" s="14" customFormat="1" ht="12">
      <c r="B622" s="219"/>
      <c r="C622" s="220"/>
      <c r="D622" s="204" t="s">
        <v>176</v>
      </c>
      <c r="E622" s="220"/>
      <c r="F622" s="222" t="s">
        <v>702</v>
      </c>
      <c r="G622" s="220"/>
      <c r="H622" s="223">
        <v>5.1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176</v>
      </c>
      <c r="AU622" s="229" t="s">
        <v>84</v>
      </c>
      <c r="AV622" s="14" t="s">
        <v>84</v>
      </c>
      <c r="AW622" s="14" t="s">
        <v>4</v>
      </c>
      <c r="AX622" s="14" t="s">
        <v>82</v>
      </c>
      <c r="AY622" s="229" t="s">
        <v>165</v>
      </c>
    </row>
    <row r="623" spans="1:65" s="2" customFormat="1" ht="16.5" customHeight="1">
      <c r="A623" s="34"/>
      <c r="B623" s="35"/>
      <c r="C623" s="191" t="s">
        <v>703</v>
      </c>
      <c r="D623" s="191" t="s">
        <v>167</v>
      </c>
      <c r="E623" s="192" t="s">
        <v>704</v>
      </c>
      <c r="F623" s="193" t="s">
        <v>705</v>
      </c>
      <c r="G623" s="194" t="s">
        <v>221</v>
      </c>
      <c r="H623" s="195">
        <v>247</v>
      </c>
      <c r="I623" s="196"/>
      <c r="J623" s="197">
        <f>ROUND(I623*H623,2)</f>
        <v>0</v>
      </c>
      <c r="K623" s="193" t="s">
        <v>171</v>
      </c>
      <c r="L623" s="39"/>
      <c r="M623" s="198" t="s">
        <v>1</v>
      </c>
      <c r="N623" s="199" t="s">
        <v>39</v>
      </c>
      <c r="O623" s="71"/>
      <c r="P623" s="200">
        <f>O623*H623</f>
        <v>0</v>
      </c>
      <c r="Q623" s="200">
        <v>0.16849</v>
      </c>
      <c r="R623" s="200">
        <f>Q623*H623</f>
        <v>41.61703</v>
      </c>
      <c r="S623" s="200">
        <v>0</v>
      </c>
      <c r="T623" s="201">
        <f>S623*H623</f>
        <v>0</v>
      </c>
      <c r="U623" s="34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R623" s="202" t="s">
        <v>172</v>
      </c>
      <c r="AT623" s="202" t="s">
        <v>167</v>
      </c>
      <c r="AU623" s="202" t="s">
        <v>84</v>
      </c>
      <c r="AY623" s="17" t="s">
        <v>165</v>
      </c>
      <c r="BE623" s="203">
        <f>IF(N623="základní",J623,0)</f>
        <v>0</v>
      </c>
      <c r="BF623" s="203">
        <f>IF(N623="snížená",J623,0)</f>
        <v>0</v>
      </c>
      <c r="BG623" s="203">
        <f>IF(N623="zákl. přenesená",J623,0)</f>
        <v>0</v>
      </c>
      <c r="BH623" s="203">
        <f>IF(N623="sníž. přenesená",J623,0)</f>
        <v>0</v>
      </c>
      <c r="BI623" s="203">
        <f>IF(N623="nulová",J623,0)</f>
        <v>0</v>
      </c>
      <c r="BJ623" s="17" t="s">
        <v>82</v>
      </c>
      <c r="BK623" s="203">
        <f>ROUND(I623*H623,2)</f>
        <v>0</v>
      </c>
      <c r="BL623" s="17" t="s">
        <v>172</v>
      </c>
      <c r="BM623" s="202" t="s">
        <v>706</v>
      </c>
    </row>
    <row r="624" spans="1:47" s="2" customFormat="1" ht="19.5">
      <c r="A624" s="34"/>
      <c r="B624" s="35"/>
      <c r="C624" s="36"/>
      <c r="D624" s="204" t="s">
        <v>174</v>
      </c>
      <c r="E624" s="36"/>
      <c r="F624" s="205" t="s">
        <v>707</v>
      </c>
      <c r="G624" s="36"/>
      <c r="H624" s="36"/>
      <c r="I624" s="206"/>
      <c r="J624" s="36"/>
      <c r="K624" s="36"/>
      <c r="L624" s="39"/>
      <c r="M624" s="207"/>
      <c r="N624" s="208"/>
      <c r="O624" s="71"/>
      <c r="P624" s="71"/>
      <c r="Q624" s="71"/>
      <c r="R624" s="71"/>
      <c r="S624" s="71"/>
      <c r="T624" s="72"/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T624" s="17" t="s">
        <v>174</v>
      </c>
      <c r="AU624" s="17" t="s">
        <v>84</v>
      </c>
    </row>
    <row r="625" spans="1:47" s="2" customFormat="1" ht="19.5">
      <c r="A625" s="34"/>
      <c r="B625" s="35"/>
      <c r="C625" s="36"/>
      <c r="D625" s="204" t="s">
        <v>333</v>
      </c>
      <c r="E625" s="36"/>
      <c r="F625" s="240" t="s">
        <v>708</v>
      </c>
      <c r="G625" s="36"/>
      <c r="H625" s="36"/>
      <c r="I625" s="206"/>
      <c r="J625" s="36"/>
      <c r="K625" s="36"/>
      <c r="L625" s="39"/>
      <c r="M625" s="207"/>
      <c r="N625" s="208"/>
      <c r="O625" s="71"/>
      <c r="P625" s="71"/>
      <c r="Q625" s="71"/>
      <c r="R625" s="71"/>
      <c r="S625" s="71"/>
      <c r="T625" s="72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333</v>
      </c>
      <c r="AU625" s="17" t="s">
        <v>84</v>
      </c>
    </row>
    <row r="626" spans="2:51" s="13" customFormat="1" ht="12">
      <c r="B626" s="209"/>
      <c r="C626" s="210"/>
      <c r="D626" s="204" t="s">
        <v>176</v>
      </c>
      <c r="E626" s="211" t="s">
        <v>1</v>
      </c>
      <c r="F626" s="212" t="s">
        <v>225</v>
      </c>
      <c r="G626" s="210"/>
      <c r="H626" s="211" t="s">
        <v>1</v>
      </c>
      <c r="I626" s="213"/>
      <c r="J626" s="210"/>
      <c r="K626" s="210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176</v>
      </c>
      <c r="AU626" s="218" t="s">
        <v>84</v>
      </c>
      <c r="AV626" s="13" t="s">
        <v>82</v>
      </c>
      <c r="AW626" s="13" t="s">
        <v>30</v>
      </c>
      <c r="AX626" s="13" t="s">
        <v>74</v>
      </c>
      <c r="AY626" s="218" t="s">
        <v>165</v>
      </c>
    </row>
    <row r="627" spans="2:51" s="13" customFormat="1" ht="12">
      <c r="B627" s="209"/>
      <c r="C627" s="210"/>
      <c r="D627" s="204" t="s">
        <v>176</v>
      </c>
      <c r="E627" s="211" t="s">
        <v>1</v>
      </c>
      <c r="F627" s="212" t="s">
        <v>709</v>
      </c>
      <c r="G627" s="210"/>
      <c r="H627" s="211" t="s">
        <v>1</v>
      </c>
      <c r="I627" s="213"/>
      <c r="J627" s="210"/>
      <c r="K627" s="210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176</v>
      </c>
      <c r="AU627" s="218" t="s">
        <v>84</v>
      </c>
      <c r="AV627" s="13" t="s">
        <v>82</v>
      </c>
      <c r="AW627" s="13" t="s">
        <v>30</v>
      </c>
      <c r="AX627" s="13" t="s">
        <v>74</v>
      </c>
      <c r="AY627" s="218" t="s">
        <v>165</v>
      </c>
    </row>
    <row r="628" spans="2:51" s="14" customFormat="1" ht="12">
      <c r="B628" s="219"/>
      <c r="C628" s="220"/>
      <c r="D628" s="204" t="s">
        <v>176</v>
      </c>
      <c r="E628" s="221" t="s">
        <v>1</v>
      </c>
      <c r="F628" s="222" t="s">
        <v>710</v>
      </c>
      <c r="G628" s="220"/>
      <c r="H628" s="223">
        <v>209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176</v>
      </c>
      <c r="AU628" s="229" t="s">
        <v>84</v>
      </c>
      <c r="AV628" s="14" t="s">
        <v>84</v>
      </c>
      <c r="AW628" s="14" t="s">
        <v>30</v>
      </c>
      <c r="AX628" s="14" t="s">
        <v>74</v>
      </c>
      <c r="AY628" s="229" t="s">
        <v>165</v>
      </c>
    </row>
    <row r="629" spans="2:51" s="13" customFormat="1" ht="12">
      <c r="B629" s="209"/>
      <c r="C629" s="210"/>
      <c r="D629" s="204" t="s">
        <v>176</v>
      </c>
      <c r="E629" s="211" t="s">
        <v>1</v>
      </c>
      <c r="F629" s="212" t="s">
        <v>711</v>
      </c>
      <c r="G629" s="210"/>
      <c r="H629" s="211" t="s">
        <v>1</v>
      </c>
      <c r="I629" s="213"/>
      <c r="J629" s="210"/>
      <c r="K629" s="210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176</v>
      </c>
      <c r="AU629" s="218" t="s">
        <v>84</v>
      </c>
      <c r="AV629" s="13" t="s">
        <v>82</v>
      </c>
      <c r="AW629" s="13" t="s">
        <v>30</v>
      </c>
      <c r="AX629" s="13" t="s">
        <v>74</v>
      </c>
      <c r="AY629" s="218" t="s">
        <v>165</v>
      </c>
    </row>
    <row r="630" spans="2:51" s="14" customFormat="1" ht="12">
      <c r="B630" s="219"/>
      <c r="C630" s="220"/>
      <c r="D630" s="204" t="s">
        <v>176</v>
      </c>
      <c r="E630" s="221" t="s">
        <v>1</v>
      </c>
      <c r="F630" s="222" t="s">
        <v>231</v>
      </c>
      <c r="G630" s="220"/>
      <c r="H630" s="223">
        <v>38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176</v>
      </c>
      <c r="AU630" s="229" t="s">
        <v>84</v>
      </c>
      <c r="AV630" s="14" t="s">
        <v>84</v>
      </c>
      <c r="AW630" s="14" t="s">
        <v>30</v>
      </c>
      <c r="AX630" s="14" t="s">
        <v>74</v>
      </c>
      <c r="AY630" s="229" t="s">
        <v>165</v>
      </c>
    </row>
    <row r="631" spans="1:65" s="2" customFormat="1" ht="16.5" customHeight="1">
      <c r="A631" s="34"/>
      <c r="B631" s="35"/>
      <c r="C631" s="230" t="s">
        <v>712</v>
      </c>
      <c r="D631" s="230" t="s">
        <v>290</v>
      </c>
      <c r="E631" s="231" t="s">
        <v>713</v>
      </c>
      <c r="F631" s="232" t="s">
        <v>714</v>
      </c>
      <c r="G631" s="233" t="s">
        <v>221</v>
      </c>
      <c r="H631" s="234">
        <v>213.18</v>
      </c>
      <c r="I631" s="235"/>
      <c r="J631" s="236">
        <f>ROUND(I631*H631,2)</f>
        <v>0</v>
      </c>
      <c r="K631" s="232" t="s">
        <v>171</v>
      </c>
      <c r="L631" s="237"/>
      <c r="M631" s="238" t="s">
        <v>1</v>
      </c>
      <c r="N631" s="239" t="s">
        <v>39</v>
      </c>
      <c r="O631" s="71"/>
      <c r="P631" s="200">
        <f>O631*H631</f>
        <v>0</v>
      </c>
      <c r="Q631" s="200">
        <v>0.125</v>
      </c>
      <c r="R631" s="200">
        <f>Q631*H631</f>
        <v>26.6475</v>
      </c>
      <c r="S631" s="200">
        <v>0</v>
      </c>
      <c r="T631" s="201">
        <f>S631*H631</f>
        <v>0</v>
      </c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R631" s="202" t="s">
        <v>213</v>
      </c>
      <c r="AT631" s="202" t="s">
        <v>290</v>
      </c>
      <c r="AU631" s="202" t="s">
        <v>84</v>
      </c>
      <c r="AY631" s="17" t="s">
        <v>165</v>
      </c>
      <c r="BE631" s="203">
        <f>IF(N631="základní",J631,0)</f>
        <v>0</v>
      </c>
      <c r="BF631" s="203">
        <f>IF(N631="snížená",J631,0)</f>
        <v>0</v>
      </c>
      <c r="BG631" s="203">
        <f>IF(N631="zákl. přenesená",J631,0)</f>
        <v>0</v>
      </c>
      <c r="BH631" s="203">
        <f>IF(N631="sníž. přenesená",J631,0)</f>
        <v>0</v>
      </c>
      <c r="BI631" s="203">
        <f>IF(N631="nulová",J631,0)</f>
        <v>0</v>
      </c>
      <c r="BJ631" s="17" t="s">
        <v>82</v>
      </c>
      <c r="BK631" s="203">
        <f>ROUND(I631*H631,2)</f>
        <v>0</v>
      </c>
      <c r="BL631" s="17" t="s">
        <v>172</v>
      </c>
      <c r="BM631" s="202" t="s">
        <v>715</v>
      </c>
    </row>
    <row r="632" spans="1:47" s="2" customFormat="1" ht="12">
      <c r="A632" s="34"/>
      <c r="B632" s="35"/>
      <c r="C632" s="36"/>
      <c r="D632" s="204" t="s">
        <v>174</v>
      </c>
      <c r="E632" s="36"/>
      <c r="F632" s="205" t="s">
        <v>714</v>
      </c>
      <c r="G632" s="36"/>
      <c r="H632" s="36"/>
      <c r="I632" s="206"/>
      <c r="J632" s="36"/>
      <c r="K632" s="36"/>
      <c r="L632" s="39"/>
      <c r="M632" s="207"/>
      <c r="N632" s="208"/>
      <c r="O632" s="71"/>
      <c r="P632" s="71"/>
      <c r="Q632" s="71"/>
      <c r="R632" s="71"/>
      <c r="S632" s="71"/>
      <c r="T632" s="72"/>
      <c r="U632" s="34"/>
      <c r="V632" s="34"/>
      <c r="W632" s="34"/>
      <c r="X632" s="34"/>
      <c r="Y632" s="34"/>
      <c r="Z632" s="34"/>
      <c r="AA632" s="34"/>
      <c r="AB632" s="34"/>
      <c r="AC632" s="34"/>
      <c r="AD632" s="34"/>
      <c r="AE632" s="34"/>
      <c r="AT632" s="17" t="s">
        <v>174</v>
      </c>
      <c r="AU632" s="17" t="s">
        <v>84</v>
      </c>
    </row>
    <row r="633" spans="1:47" s="2" customFormat="1" ht="39">
      <c r="A633" s="34"/>
      <c r="B633" s="35"/>
      <c r="C633" s="36"/>
      <c r="D633" s="204" t="s">
        <v>333</v>
      </c>
      <c r="E633" s="36"/>
      <c r="F633" s="240" t="s">
        <v>716</v>
      </c>
      <c r="G633" s="36"/>
      <c r="H633" s="36"/>
      <c r="I633" s="206"/>
      <c r="J633" s="36"/>
      <c r="K633" s="36"/>
      <c r="L633" s="39"/>
      <c r="M633" s="207"/>
      <c r="N633" s="208"/>
      <c r="O633" s="71"/>
      <c r="P633" s="71"/>
      <c r="Q633" s="71"/>
      <c r="R633" s="71"/>
      <c r="S633" s="71"/>
      <c r="T633" s="72"/>
      <c r="U633" s="34"/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T633" s="17" t="s">
        <v>333</v>
      </c>
      <c r="AU633" s="17" t="s">
        <v>84</v>
      </c>
    </row>
    <row r="634" spans="2:51" s="13" customFormat="1" ht="12">
      <c r="B634" s="209"/>
      <c r="C634" s="210"/>
      <c r="D634" s="204" t="s">
        <v>176</v>
      </c>
      <c r="E634" s="211" t="s">
        <v>1</v>
      </c>
      <c r="F634" s="212" t="s">
        <v>225</v>
      </c>
      <c r="G634" s="210"/>
      <c r="H634" s="211" t="s">
        <v>1</v>
      </c>
      <c r="I634" s="213"/>
      <c r="J634" s="210"/>
      <c r="K634" s="210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176</v>
      </c>
      <c r="AU634" s="218" t="s">
        <v>84</v>
      </c>
      <c r="AV634" s="13" t="s">
        <v>82</v>
      </c>
      <c r="AW634" s="13" t="s">
        <v>30</v>
      </c>
      <c r="AX634" s="13" t="s">
        <v>74</v>
      </c>
      <c r="AY634" s="218" t="s">
        <v>165</v>
      </c>
    </row>
    <row r="635" spans="2:51" s="13" customFormat="1" ht="12">
      <c r="B635" s="209"/>
      <c r="C635" s="210"/>
      <c r="D635" s="204" t="s">
        <v>176</v>
      </c>
      <c r="E635" s="211" t="s">
        <v>1</v>
      </c>
      <c r="F635" s="212" t="s">
        <v>709</v>
      </c>
      <c r="G635" s="210"/>
      <c r="H635" s="211" t="s">
        <v>1</v>
      </c>
      <c r="I635" s="213"/>
      <c r="J635" s="210"/>
      <c r="K635" s="210"/>
      <c r="L635" s="214"/>
      <c r="M635" s="215"/>
      <c r="N635" s="216"/>
      <c r="O635" s="216"/>
      <c r="P635" s="216"/>
      <c r="Q635" s="216"/>
      <c r="R635" s="216"/>
      <c r="S635" s="216"/>
      <c r="T635" s="217"/>
      <c r="AT635" s="218" t="s">
        <v>176</v>
      </c>
      <c r="AU635" s="218" t="s">
        <v>84</v>
      </c>
      <c r="AV635" s="13" t="s">
        <v>82</v>
      </c>
      <c r="AW635" s="13" t="s">
        <v>30</v>
      </c>
      <c r="AX635" s="13" t="s">
        <v>74</v>
      </c>
      <c r="AY635" s="218" t="s">
        <v>165</v>
      </c>
    </row>
    <row r="636" spans="2:51" s="14" customFormat="1" ht="12">
      <c r="B636" s="219"/>
      <c r="C636" s="220"/>
      <c r="D636" s="204" t="s">
        <v>176</v>
      </c>
      <c r="E636" s="221" t="s">
        <v>1</v>
      </c>
      <c r="F636" s="222" t="s">
        <v>710</v>
      </c>
      <c r="G636" s="220"/>
      <c r="H636" s="223">
        <v>209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176</v>
      </c>
      <c r="AU636" s="229" t="s">
        <v>84</v>
      </c>
      <c r="AV636" s="14" t="s">
        <v>84</v>
      </c>
      <c r="AW636" s="14" t="s">
        <v>30</v>
      </c>
      <c r="AX636" s="14" t="s">
        <v>74</v>
      </c>
      <c r="AY636" s="229" t="s">
        <v>165</v>
      </c>
    </row>
    <row r="637" spans="2:51" s="14" customFormat="1" ht="12">
      <c r="B637" s="219"/>
      <c r="C637" s="220"/>
      <c r="D637" s="204" t="s">
        <v>176</v>
      </c>
      <c r="E637" s="220"/>
      <c r="F637" s="222" t="s">
        <v>717</v>
      </c>
      <c r="G637" s="220"/>
      <c r="H637" s="223">
        <v>213.18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176</v>
      </c>
      <c r="AU637" s="229" t="s">
        <v>84</v>
      </c>
      <c r="AV637" s="14" t="s">
        <v>84</v>
      </c>
      <c r="AW637" s="14" t="s">
        <v>4</v>
      </c>
      <c r="AX637" s="14" t="s">
        <v>82</v>
      </c>
      <c r="AY637" s="229" t="s">
        <v>165</v>
      </c>
    </row>
    <row r="638" spans="1:65" s="2" customFormat="1" ht="16.5" customHeight="1">
      <c r="A638" s="34"/>
      <c r="B638" s="35"/>
      <c r="C638" s="191" t="s">
        <v>718</v>
      </c>
      <c r="D638" s="191" t="s">
        <v>167</v>
      </c>
      <c r="E638" s="192" t="s">
        <v>719</v>
      </c>
      <c r="F638" s="193" t="s">
        <v>720</v>
      </c>
      <c r="G638" s="194" t="s">
        <v>221</v>
      </c>
      <c r="H638" s="195">
        <v>40</v>
      </c>
      <c r="I638" s="196"/>
      <c r="J638" s="197">
        <f>ROUND(I638*H638,2)</f>
        <v>0</v>
      </c>
      <c r="K638" s="193" t="s">
        <v>171</v>
      </c>
      <c r="L638" s="39"/>
      <c r="M638" s="198" t="s">
        <v>1</v>
      </c>
      <c r="N638" s="199" t="s">
        <v>39</v>
      </c>
      <c r="O638" s="71"/>
      <c r="P638" s="200">
        <f>O638*H638</f>
        <v>0</v>
      </c>
      <c r="Q638" s="200">
        <v>0.14067</v>
      </c>
      <c r="R638" s="200">
        <f>Q638*H638</f>
        <v>5.626799999999999</v>
      </c>
      <c r="S638" s="200">
        <v>0</v>
      </c>
      <c r="T638" s="201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02" t="s">
        <v>172</v>
      </c>
      <c r="AT638" s="202" t="s">
        <v>167</v>
      </c>
      <c r="AU638" s="202" t="s">
        <v>84</v>
      </c>
      <c r="AY638" s="17" t="s">
        <v>165</v>
      </c>
      <c r="BE638" s="203">
        <f>IF(N638="základní",J638,0)</f>
        <v>0</v>
      </c>
      <c r="BF638" s="203">
        <f>IF(N638="snížená",J638,0)</f>
        <v>0</v>
      </c>
      <c r="BG638" s="203">
        <f>IF(N638="zákl. přenesená",J638,0)</f>
        <v>0</v>
      </c>
      <c r="BH638" s="203">
        <f>IF(N638="sníž. přenesená",J638,0)</f>
        <v>0</v>
      </c>
      <c r="BI638" s="203">
        <f>IF(N638="nulová",J638,0)</f>
        <v>0</v>
      </c>
      <c r="BJ638" s="17" t="s">
        <v>82</v>
      </c>
      <c r="BK638" s="203">
        <f>ROUND(I638*H638,2)</f>
        <v>0</v>
      </c>
      <c r="BL638" s="17" t="s">
        <v>172</v>
      </c>
      <c r="BM638" s="202" t="s">
        <v>721</v>
      </c>
    </row>
    <row r="639" spans="1:47" s="2" customFormat="1" ht="19.5">
      <c r="A639" s="34"/>
      <c r="B639" s="35"/>
      <c r="C639" s="36"/>
      <c r="D639" s="204" t="s">
        <v>174</v>
      </c>
      <c r="E639" s="36"/>
      <c r="F639" s="205" t="s">
        <v>722</v>
      </c>
      <c r="G639" s="36"/>
      <c r="H639" s="36"/>
      <c r="I639" s="206"/>
      <c r="J639" s="36"/>
      <c r="K639" s="36"/>
      <c r="L639" s="39"/>
      <c r="M639" s="207"/>
      <c r="N639" s="208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174</v>
      </c>
      <c r="AU639" s="17" t="s">
        <v>84</v>
      </c>
    </row>
    <row r="640" spans="2:51" s="13" customFormat="1" ht="12">
      <c r="B640" s="209"/>
      <c r="C640" s="210"/>
      <c r="D640" s="204" t="s">
        <v>176</v>
      </c>
      <c r="E640" s="211" t="s">
        <v>1</v>
      </c>
      <c r="F640" s="212" t="s">
        <v>723</v>
      </c>
      <c r="G640" s="210"/>
      <c r="H640" s="211" t="s">
        <v>1</v>
      </c>
      <c r="I640" s="213"/>
      <c r="J640" s="210"/>
      <c r="K640" s="210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176</v>
      </c>
      <c r="AU640" s="218" t="s">
        <v>84</v>
      </c>
      <c r="AV640" s="13" t="s">
        <v>82</v>
      </c>
      <c r="AW640" s="13" t="s">
        <v>30</v>
      </c>
      <c r="AX640" s="13" t="s">
        <v>74</v>
      </c>
      <c r="AY640" s="218" t="s">
        <v>165</v>
      </c>
    </row>
    <row r="641" spans="2:51" s="14" customFormat="1" ht="12">
      <c r="B641" s="219"/>
      <c r="C641" s="220"/>
      <c r="D641" s="204" t="s">
        <v>176</v>
      </c>
      <c r="E641" s="221" t="s">
        <v>1</v>
      </c>
      <c r="F641" s="222" t="s">
        <v>7</v>
      </c>
      <c r="G641" s="220"/>
      <c r="H641" s="223">
        <v>21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176</v>
      </c>
      <c r="AU641" s="229" t="s">
        <v>84</v>
      </c>
      <c r="AV641" s="14" t="s">
        <v>84</v>
      </c>
      <c r="AW641" s="14" t="s">
        <v>30</v>
      </c>
      <c r="AX641" s="14" t="s">
        <v>74</v>
      </c>
      <c r="AY641" s="229" t="s">
        <v>165</v>
      </c>
    </row>
    <row r="642" spans="2:51" s="13" customFormat="1" ht="12">
      <c r="B642" s="209"/>
      <c r="C642" s="210"/>
      <c r="D642" s="204" t="s">
        <v>176</v>
      </c>
      <c r="E642" s="211" t="s">
        <v>1</v>
      </c>
      <c r="F642" s="212" t="s">
        <v>724</v>
      </c>
      <c r="G642" s="210"/>
      <c r="H642" s="211" t="s">
        <v>1</v>
      </c>
      <c r="I642" s="213"/>
      <c r="J642" s="210"/>
      <c r="K642" s="210"/>
      <c r="L642" s="214"/>
      <c r="M642" s="215"/>
      <c r="N642" s="216"/>
      <c r="O642" s="216"/>
      <c r="P642" s="216"/>
      <c r="Q642" s="216"/>
      <c r="R642" s="216"/>
      <c r="S642" s="216"/>
      <c r="T642" s="217"/>
      <c r="AT642" s="218" t="s">
        <v>176</v>
      </c>
      <c r="AU642" s="218" t="s">
        <v>84</v>
      </c>
      <c r="AV642" s="13" t="s">
        <v>82</v>
      </c>
      <c r="AW642" s="13" t="s">
        <v>30</v>
      </c>
      <c r="AX642" s="13" t="s">
        <v>74</v>
      </c>
      <c r="AY642" s="218" t="s">
        <v>165</v>
      </c>
    </row>
    <row r="643" spans="2:51" s="14" customFormat="1" ht="12">
      <c r="B643" s="219"/>
      <c r="C643" s="220"/>
      <c r="D643" s="204" t="s">
        <v>176</v>
      </c>
      <c r="E643" s="221" t="s">
        <v>1</v>
      </c>
      <c r="F643" s="222" t="s">
        <v>289</v>
      </c>
      <c r="G643" s="220"/>
      <c r="H643" s="223">
        <v>19</v>
      </c>
      <c r="I643" s="224"/>
      <c r="J643" s="220"/>
      <c r="K643" s="220"/>
      <c r="L643" s="225"/>
      <c r="M643" s="226"/>
      <c r="N643" s="227"/>
      <c r="O643" s="227"/>
      <c r="P643" s="227"/>
      <c r="Q643" s="227"/>
      <c r="R643" s="227"/>
      <c r="S643" s="227"/>
      <c r="T643" s="228"/>
      <c r="AT643" s="229" t="s">
        <v>176</v>
      </c>
      <c r="AU643" s="229" t="s">
        <v>84</v>
      </c>
      <c r="AV643" s="14" t="s">
        <v>84</v>
      </c>
      <c r="AW643" s="14" t="s">
        <v>30</v>
      </c>
      <c r="AX643" s="14" t="s">
        <v>74</v>
      </c>
      <c r="AY643" s="229" t="s">
        <v>165</v>
      </c>
    </row>
    <row r="644" spans="1:65" s="2" customFormat="1" ht="16.5" customHeight="1">
      <c r="A644" s="34"/>
      <c r="B644" s="35"/>
      <c r="C644" s="230" t="s">
        <v>725</v>
      </c>
      <c r="D644" s="230" t="s">
        <v>290</v>
      </c>
      <c r="E644" s="231" t="s">
        <v>726</v>
      </c>
      <c r="F644" s="232" t="s">
        <v>727</v>
      </c>
      <c r="G644" s="233" t="s">
        <v>221</v>
      </c>
      <c r="H644" s="234">
        <v>19.38</v>
      </c>
      <c r="I644" s="235"/>
      <c r="J644" s="236">
        <f>ROUND(I644*H644,2)</f>
        <v>0</v>
      </c>
      <c r="K644" s="232" t="s">
        <v>1</v>
      </c>
      <c r="L644" s="237"/>
      <c r="M644" s="238" t="s">
        <v>1</v>
      </c>
      <c r="N644" s="239" t="s">
        <v>39</v>
      </c>
      <c r="O644" s="71"/>
      <c r="P644" s="200">
        <f>O644*H644</f>
        <v>0</v>
      </c>
      <c r="Q644" s="200">
        <v>0.082</v>
      </c>
      <c r="R644" s="200">
        <f>Q644*H644</f>
        <v>1.58916</v>
      </c>
      <c r="S644" s="200">
        <v>0</v>
      </c>
      <c r="T644" s="201">
        <f>S644*H644</f>
        <v>0</v>
      </c>
      <c r="U644" s="34"/>
      <c r="V644" s="34"/>
      <c r="W644" s="34"/>
      <c r="X644" s="34"/>
      <c r="Y644" s="34"/>
      <c r="Z644" s="34"/>
      <c r="AA644" s="34"/>
      <c r="AB644" s="34"/>
      <c r="AC644" s="34"/>
      <c r="AD644" s="34"/>
      <c r="AE644" s="34"/>
      <c r="AR644" s="202" t="s">
        <v>213</v>
      </c>
      <c r="AT644" s="202" t="s">
        <v>290</v>
      </c>
      <c r="AU644" s="202" t="s">
        <v>84</v>
      </c>
      <c r="AY644" s="17" t="s">
        <v>165</v>
      </c>
      <c r="BE644" s="203">
        <f>IF(N644="základní",J644,0)</f>
        <v>0</v>
      </c>
      <c r="BF644" s="203">
        <f>IF(N644="snížená",J644,0)</f>
        <v>0</v>
      </c>
      <c r="BG644" s="203">
        <f>IF(N644="zákl. přenesená",J644,0)</f>
        <v>0</v>
      </c>
      <c r="BH644" s="203">
        <f>IF(N644="sníž. přenesená",J644,0)</f>
        <v>0</v>
      </c>
      <c r="BI644" s="203">
        <f>IF(N644="nulová",J644,0)</f>
        <v>0</v>
      </c>
      <c r="BJ644" s="17" t="s">
        <v>82</v>
      </c>
      <c r="BK644" s="203">
        <f>ROUND(I644*H644,2)</f>
        <v>0</v>
      </c>
      <c r="BL644" s="17" t="s">
        <v>172</v>
      </c>
      <c r="BM644" s="202" t="s">
        <v>728</v>
      </c>
    </row>
    <row r="645" spans="1:47" s="2" customFormat="1" ht="12">
      <c r="A645" s="34"/>
      <c r="B645" s="35"/>
      <c r="C645" s="36"/>
      <c r="D645" s="204" t="s">
        <v>174</v>
      </c>
      <c r="E645" s="36"/>
      <c r="F645" s="205" t="s">
        <v>727</v>
      </c>
      <c r="G645" s="36"/>
      <c r="H645" s="36"/>
      <c r="I645" s="206"/>
      <c r="J645" s="36"/>
      <c r="K645" s="36"/>
      <c r="L645" s="39"/>
      <c r="M645" s="207"/>
      <c r="N645" s="208"/>
      <c r="O645" s="71"/>
      <c r="P645" s="71"/>
      <c r="Q645" s="71"/>
      <c r="R645" s="71"/>
      <c r="S645" s="71"/>
      <c r="T645" s="72"/>
      <c r="U645" s="34"/>
      <c r="V645" s="34"/>
      <c r="W645" s="34"/>
      <c r="X645" s="34"/>
      <c r="Y645" s="34"/>
      <c r="Z645" s="34"/>
      <c r="AA645" s="34"/>
      <c r="AB645" s="34"/>
      <c r="AC645" s="34"/>
      <c r="AD645" s="34"/>
      <c r="AE645" s="34"/>
      <c r="AT645" s="17" t="s">
        <v>174</v>
      </c>
      <c r="AU645" s="17" t="s">
        <v>84</v>
      </c>
    </row>
    <row r="646" spans="1:47" s="2" customFormat="1" ht="48.75">
      <c r="A646" s="34"/>
      <c r="B646" s="35"/>
      <c r="C646" s="36"/>
      <c r="D646" s="204" t="s">
        <v>333</v>
      </c>
      <c r="E646" s="36"/>
      <c r="F646" s="240" t="s">
        <v>729</v>
      </c>
      <c r="G646" s="36"/>
      <c r="H646" s="36"/>
      <c r="I646" s="206"/>
      <c r="J646" s="36"/>
      <c r="K646" s="36"/>
      <c r="L646" s="39"/>
      <c r="M646" s="207"/>
      <c r="N646" s="208"/>
      <c r="O646" s="71"/>
      <c r="P646" s="71"/>
      <c r="Q646" s="71"/>
      <c r="R646" s="71"/>
      <c r="S646" s="71"/>
      <c r="T646" s="72"/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T646" s="17" t="s">
        <v>333</v>
      </c>
      <c r="AU646" s="17" t="s">
        <v>84</v>
      </c>
    </row>
    <row r="647" spans="2:51" s="13" customFormat="1" ht="12">
      <c r="B647" s="209"/>
      <c r="C647" s="210"/>
      <c r="D647" s="204" t="s">
        <v>176</v>
      </c>
      <c r="E647" s="211" t="s">
        <v>1</v>
      </c>
      <c r="F647" s="212" t="s">
        <v>724</v>
      </c>
      <c r="G647" s="210"/>
      <c r="H647" s="211" t="s">
        <v>1</v>
      </c>
      <c r="I647" s="213"/>
      <c r="J647" s="210"/>
      <c r="K647" s="210"/>
      <c r="L647" s="214"/>
      <c r="M647" s="215"/>
      <c r="N647" s="216"/>
      <c r="O647" s="216"/>
      <c r="P647" s="216"/>
      <c r="Q647" s="216"/>
      <c r="R647" s="216"/>
      <c r="S647" s="216"/>
      <c r="T647" s="217"/>
      <c r="AT647" s="218" t="s">
        <v>176</v>
      </c>
      <c r="AU647" s="218" t="s">
        <v>84</v>
      </c>
      <c r="AV647" s="13" t="s">
        <v>82</v>
      </c>
      <c r="AW647" s="13" t="s">
        <v>30</v>
      </c>
      <c r="AX647" s="13" t="s">
        <v>74</v>
      </c>
      <c r="AY647" s="218" t="s">
        <v>165</v>
      </c>
    </row>
    <row r="648" spans="2:51" s="14" customFormat="1" ht="12">
      <c r="B648" s="219"/>
      <c r="C648" s="220"/>
      <c r="D648" s="204" t="s">
        <v>176</v>
      </c>
      <c r="E648" s="221" t="s">
        <v>1</v>
      </c>
      <c r="F648" s="222" t="s">
        <v>289</v>
      </c>
      <c r="G648" s="220"/>
      <c r="H648" s="223">
        <v>19</v>
      </c>
      <c r="I648" s="224"/>
      <c r="J648" s="220"/>
      <c r="K648" s="220"/>
      <c r="L648" s="225"/>
      <c r="M648" s="226"/>
      <c r="N648" s="227"/>
      <c r="O648" s="227"/>
      <c r="P648" s="227"/>
      <c r="Q648" s="227"/>
      <c r="R648" s="227"/>
      <c r="S648" s="227"/>
      <c r="T648" s="228"/>
      <c r="AT648" s="229" t="s">
        <v>176</v>
      </c>
      <c r="AU648" s="229" t="s">
        <v>84</v>
      </c>
      <c r="AV648" s="14" t="s">
        <v>84</v>
      </c>
      <c r="AW648" s="14" t="s">
        <v>30</v>
      </c>
      <c r="AX648" s="14" t="s">
        <v>74</v>
      </c>
      <c r="AY648" s="229" t="s">
        <v>165</v>
      </c>
    </row>
    <row r="649" spans="2:51" s="14" customFormat="1" ht="12">
      <c r="B649" s="219"/>
      <c r="C649" s="220"/>
      <c r="D649" s="204" t="s">
        <v>176</v>
      </c>
      <c r="E649" s="220"/>
      <c r="F649" s="222" t="s">
        <v>730</v>
      </c>
      <c r="G649" s="220"/>
      <c r="H649" s="223">
        <v>19.38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176</v>
      </c>
      <c r="AU649" s="229" t="s">
        <v>84</v>
      </c>
      <c r="AV649" s="14" t="s">
        <v>84</v>
      </c>
      <c r="AW649" s="14" t="s">
        <v>4</v>
      </c>
      <c r="AX649" s="14" t="s">
        <v>82</v>
      </c>
      <c r="AY649" s="229" t="s">
        <v>165</v>
      </c>
    </row>
    <row r="650" spans="1:65" s="2" customFormat="1" ht="16.5" customHeight="1">
      <c r="A650" s="34"/>
      <c r="B650" s="35"/>
      <c r="C650" s="230" t="s">
        <v>351</v>
      </c>
      <c r="D650" s="230" t="s">
        <v>290</v>
      </c>
      <c r="E650" s="231" t="s">
        <v>731</v>
      </c>
      <c r="F650" s="232" t="s">
        <v>732</v>
      </c>
      <c r="G650" s="233" t="s">
        <v>221</v>
      </c>
      <c r="H650" s="234">
        <v>21.42</v>
      </c>
      <c r="I650" s="235"/>
      <c r="J650" s="236">
        <f>ROUND(I650*H650,2)</f>
        <v>0</v>
      </c>
      <c r="K650" s="232" t="s">
        <v>171</v>
      </c>
      <c r="L650" s="237"/>
      <c r="M650" s="238" t="s">
        <v>1</v>
      </c>
      <c r="N650" s="239" t="s">
        <v>39</v>
      </c>
      <c r="O650" s="71"/>
      <c r="P650" s="200">
        <f>O650*H650</f>
        <v>0</v>
      </c>
      <c r="Q650" s="200">
        <v>0.104</v>
      </c>
      <c r="R650" s="200">
        <f>Q650*H650</f>
        <v>2.22768</v>
      </c>
      <c r="S650" s="200">
        <v>0</v>
      </c>
      <c r="T650" s="201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02" t="s">
        <v>213</v>
      </c>
      <c r="AT650" s="202" t="s">
        <v>290</v>
      </c>
      <c r="AU650" s="202" t="s">
        <v>84</v>
      </c>
      <c r="AY650" s="17" t="s">
        <v>165</v>
      </c>
      <c r="BE650" s="203">
        <f>IF(N650="základní",J650,0)</f>
        <v>0</v>
      </c>
      <c r="BF650" s="203">
        <f>IF(N650="snížená",J650,0)</f>
        <v>0</v>
      </c>
      <c r="BG650" s="203">
        <f>IF(N650="zákl. přenesená",J650,0)</f>
        <v>0</v>
      </c>
      <c r="BH650" s="203">
        <f>IF(N650="sníž. přenesená",J650,0)</f>
        <v>0</v>
      </c>
      <c r="BI650" s="203">
        <f>IF(N650="nulová",J650,0)</f>
        <v>0</v>
      </c>
      <c r="BJ650" s="17" t="s">
        <v>82</v>
      </c>
      <c r="BK650" s="203">
        <f>ROUND(I650*H650,2)</f>
        <v>0</v>
      </c>
      <c r="BL650" s="17" t="s">
        <v>172</v>
      </c>
      <c r="BM650" s="202" t="s">
        <v>733</v>
      </c>
    </row>
    <row r="651" spans="1:47" s="2" customFormat="1" ht="12">
      <c r="A651" s="34"/>
      <c r="B651" s="35"/>
      <c r="C651" s="36"/>
      <c r="D651" s="204" t="s">
        <v>174</v>
      </c>
      <c r="E651" s="36"/>
      <c r="F651" s="205" t="s">
        <v>732</v>
      </c>
      <c r="G651" s="36"/>
      <c r="H651" s="36"/>
      <c r="I651" s="206"/>
      <c r="J651" s="36"/>
      <c r="K651" s="36"/>
      <c r="L651" s="39"/>
      <c r="M651" s="207"/>
      <c r="N651" s="208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174</v>
      </c>
      <c r="AU651" s="17" t="s">
        <v>84</v>
      </c>
    </row>
    <row r="652" spans="1:47" s="2" customFormat="1" ht="48.75">
      <c r="A652" s="34"/>
      <c r="B652" s="35"/>
      <c r="C652" s="36"/>
      <c r="D652" s="204" t="s">
        <v>333</v>
      </c>
      <c r="E652" s="36"/>
      <c r="F652" s="240" t="s">
        <v>734</v>
      </c>
      <c r="G652" s="36"/>
      <c r="H652" s="36"/>
      <c r="I652" s="206"/>
      <c r="J652" s="36"/>
      <c r="K652" s="36"/>
      <c r="L652" s="39"/>
      <c r="M652" s="207"/>
      <c r="N652" s="208"/>
      <c r="O652" s="71"/>
      <c r="P652" s="71"/>
      <c r="Q652" s="71"/>
      <c r="R652" s="71"/>
      <c r="S652" s="71"/>
      <c r="T652" s="72"/>
      <c r="U652" s="34"/>
      <c r="V652" s="34"/>
      <c r="W652" s="34"/>
      <c r="X652" s="34"/>
      <c r="Y652" s="34"/>
      <c r="Z652" s="34"/>
      <c r="AA652" s="34"/>
      <c r="AB652" s="34"/>
      <c r="AC652" s="34"/>
      <c r="AD652" s="34"/>
      <c r="AE652" s="34"/>
      <c r="AT652" s="17" t="s">
        <v>333</v>
      </c>
      <c r="AU652" s="17" t="s">
        <v>84</v>
      </c>
    </row>
    <row r="653" spans="2:51" s="13" customFormat="1" ht="12">
      <c r="B653" s="209"/>
      <c r="C653" s="210"/>
      <c r="D653" s="204" t="s">
        <v>176</v>
      </c>
      <c r="E653" s="211" t="s">
        <v>1</v>
      </c>
      <c r="F653" s="212" t="s">
        <v>723</v>
      </c>
      <c r="G653" s="210"/>
      <c r="H653" s="211" t="s">
        <v>1</v>
      </c>
      <c r="I653" s="213"/>
      <c r="J653" s="210"/>
      <c r="K653" s="210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176</v>
      </c>
      <c r="AU653" s="218" t="s">
        <v>84</v>
      </c>
      <c r="AV653" s="13" t="s">
        <v>82</v>
      </c>
      <c r="AW653" s="13" t="s">
        <v>30</v>
      </c>
      <c r="AX653" s="13" t="s">
        <v>74</v>
      </c>
      <c r="AY653" s="218" t="s">
        <v>165</v>
      </c>
    </row>
    <row r="654" spans="2:51" s="14" customFormat="1" ht="12">
      <c r="B654" s="219"/>
      <c r="C654" s="220"/>
      <c r="D654" s="204" t="s">
        <v>176</v>
      </c>
      <c r="E654" s="221" t="s">
        <v>1</v>
      </c>
      <c r="F654" s="222" t="s">
        <v>7</v>
      </c>
      <c r="G654" s="220"/>
      <c r="H654" s="223">
        <v>21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176</v>
      </c>
      <c r="AU654" s="229" t="s">
        <v>84</v>
      </c>
      <c r="AV654" s="14" t="s">
        <v>84</v>
      </c>
      <c r="AW654" s="14" t="s">
        <v>30</v>
      </c>
      <c r="AX654" s="14" t="s">
        <v>74</v>
      </c>
      <c r="AY654" s="229" t="s">
        <v>165</v>
      </c>
    </row>
    <row r="655" spans="2:51" s="14" customFormat="1" ht="12">
      <c r="B655" s="219"/>
      <c r="C655" s="220"/>
      <c r="D655" s="204" t="s">
        <v>176</v>
      </c>
      <c r="E655" s="220"/>
      <c r="F655" s="222" t="s">
        <v>735</v>
      </c>
      <c r="G655" s="220"/>
      <c r="H655" s="223">
        <v>21.42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176</v>
      </c>
      <c r="AU655" s="229" t="s">
        <v>84</v>
      </c>
      <c r="AV655" s="14" t="s">
        <v>84</v>
      </c>
      <c r="AW655" s="14" t="s">
        <v>4</v>
      </c>
      <c r="AX655" s="14" t="s">
        <v>82</v>
      </c>
      <c r="AY655" s="229" t="s">
        <v>165</v>
      </c>
    </row>
    <row r="656" spans="1:65" s="2" customFormat="1" ht="16.5" customHeight="1">
      <c r="A656" s="34"/>
      <c r="B656" s="35"/>
      <c r="C656" s="191" t="s">
        <v>736</v>
      </c>
      <c r="D656" s="191" t="s">
        <v>167</v>
      </c>
      <c r="E656" s="192" t="s">
        <v>737</v>
      </c>
      <c r="F656" s="193" t="s">
        <v>738</v>
      </c>
      <c r="G656" s="194" t="s">
        <v>221</v>
      </c>
      <c r="H656" s="195">
        <v>151</v>
      </c>
      <c r="I656" s="196"/>
      <c r="J656" s="197">
        <f>ROUND(I656*H656,2)</f>
        <v>0</v>
      </c>
      <c r="K656" s="193" t="s">
        <v>1</v>
      </c>
      <c r="L656" s="39"/>
      <c r="M656" s="198" t="s">
        <v>1</v>
      </c>
      <c r="N656" s="199" t="s">
        <v>39</v>
      </c>
      <c r="O656" s="71"/>
      <c r="P656" s="200">
        <f>O656*H656</f>
        <v>0</v>
      </c>
      <c r="Q656" s="200">
        <v>0.01427</v>
      </c>
      <c r="R656" s="200">
        <f>Q656*H656</f>
        <v>2.15477</v>
      </c>
      <c r="S656" s="200">
        <v>0</v>
      </c>
      <c r="T656" s="201">
        <f>S656*H656</f>
        <v>0</v>
      </c>
      <c r="U656" s="34"/>
      <c r="V656" s="34"/>
      <c r="W656" s="34"/>
      <c r="X656" s="34"/>
      <c r="Y656" s="34"/>
      <c r="Z656" s="34"/>
      <c r="AA656" s="34"/>
      <c r="AB656" s="34"/>
      <c r="AC656" s="34"/>
      <c r="AD656" s="34"/>
      <c r="AE656" s="34"/>
      <c r="AR656" s="202" t="s">
        <v>172</v>
      </c>
      <c r="AT656" s="202" t="s">
        <v>167</v>
      </c>
      <c r="AU656" s="202" t="s">
        <v>84</v>
      </c>
      <c r="AY656" s="17" t="s">
        <v>165</v>
      </c>
      <c r="BE656" s="203">
        <f>IF(N656="základní",J656,0)</f>
        <v>0</v>
      </c>
      <c r="BF656" s="203">
        <f>IF(N656="snížená",J656,0)</f>
        <v>0</v>
      </c>
      <c r="BG656" s="203">
        <f>IF(N656="zákl. přenesená",J656,0)</f>
        <v>0</v>
      </c>
      <c r="BH656" s="203">
        <f>IF(N656="sníž. přenesená",J656,0)</f>
        <v>0</v>
      </c>
      <c r="BI656" s="203">
        <f>IF(N656="nulová",J656,0)</f>
        <v>0</v>
      </c>
      <c r="BJ656" s="17" t="s">
        <v>82</v>
      </c>
      <c r="BK656" s="203">
        <f>ROUND(I656*H656,2)</f>
        <v>0</v>
      </c>
      <c r="BL656" s="17" t="s">
        <v>172</v>
      </c>
      <c r="BM656" s="202" t="s">
        <v>739</v>
      </c>
    </row>
    <row r="657" spans="1:47" s="2" customFormat="1" ht="12">
      <c r="A657" s="34"/>
      <c r="B657" s="35"/>
      <c r="C657" s="36"/>
      <c r="D657" s="204" t="s">
        <v>174</v>
      </c>
      <c r="E657" s="36"/>
      <c r="F657" s="205" t="s">
        <v>738</v>
      </c>
      <c r="G657" s="36"/>
      <c r="H657" s="36"/>
      <c r="I657" s="206"/>
      <c r="J657" s="36"/>
      <c r="K657" s="36"/>
      <c r="L657" s="39"/>
      <c r="M657" s="207"/>
      <c r="N657" s="208"/>
      <c r="O657" s="71"/>
      <c r="P657" s="71"/>
      <c r="Q657" s="71"/>
      <c r="R657" s="71"/>
      <c r="S657" s="71"/>
      <c r="T657" s="72"/>
      <c r="U657" s="34"/>
      <c r="V657" s="34"/>
      <c r="W657" s="34"/>
      <c r="X657" s="34"/>
      <c r="Y657" s="34"/>
      <c r="Z657" s="34"/>
      <c r="AA657" s="34"/>
      <c r="AB657" s="34"/>
      <c r="AC657" s="34"/>
      <c r="AD657" s="34"/>
      <c r="AE657" s="34"/>
      <c r="AT657" s="17" t="s">
        <v>174</v>
      </c>
      <c r="AU657" s="17" t="s">
        <v>84</v>
      </c>
    </row>
    <row r="658" spans="1:47" s="2" customFormat="1" ht="29.25">
      <c r="A658" s="34"/>
      <c r="B658" s="35"/>
      <c r="C658" s="36"/>
      <c r="D658" s="204" t="s">
        <v>333</v>
      </c>
      <c r="E658" s="36"/>
      <c r="F658" s="240" t="s">
        <v>740</v>
      </c>
      <c r="G658" s="36"/>
      <c r="H658" s="36"/>
      <c r="I658" s="206"/>
      <c r="J658" s="36"/>
      <c r="K658" s="36"/>
      <c r="L658" s="39"/>
      <c r="M658" s="207"/>
      <c r="N658" s="208"/>
      <c r="O658" s="71"/>
      <c r="P658" s="71"/>
      <c r="Q658" s="71"/>
      <c r="R658" s="71"/>
      <c r="S658" s="71"/>
      <c r="T658" s="72"/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T658" s="17" t="s">
        <v>333</v>
      </c>
      <c r="AU658" s="17" t="s">
        <v>84</v>
      </c>
    </row>
    <row r="659" spans="2:51" s="13" customFormat="1" ht="22.5">
      <c r="B659" s="209"/>
      <c r="C659" s="210"/>
      <c r="D659" s="204" t="s">
        <v>176</v>
      </c>
      <c r="E659" s="211" t="s">
        <v>1</v>
      </c>
      <c r="F659" s="212" t="s">
        <v>741</v>
      </c>
      <c r="G659" s="210"/>
      <c r="H659" s="211" t="s">
        <v>1</v>
      </c>
      <c r="I659" s="213"/>
      <c r="J659" s="210"/>
      <c r="K659" s="210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176</v>
      </c>
      <c r="AU659" s="218" t="s">
        <v>84</v>
      </c>
      <c r="AV659" s="13" t="s">
        <v>82</v>
      </c>
      <c r="AW659" s="13" t="s">
        <v>30</v>
      </c>
      <c r="AX659" s="13" t="s">
        <v>74</v>
      </c>
      <c r="AY659" s="218" t="s">
        <v>165</v>
      </c>
    </row>
    <row r="660" spans="2:51" s="14" customFormat="1" ht="12">
      <c r="B660" s="219"/>
      <c r="C660" s="220"/>
      <c r="D660" s="204" t="s">
        <v>176</v>
      </c>
      <c r="E660" s="221" t="s">
        <v>1</v>
      </c>
      <c r="F660" s="222" t="s">
        <v>742</v>
      </c>
      <c r="G660" s="220"/>
      <c r="H660" s="223">
        <v>151</v>
      </c>
      <c r="I660" s="224"/>
      <c r="J660" s="220"/>
      <c r="K660" s="220"/>
      <c r="L660" s="225"/>
      <c r="M660" s="226"/>
      <c r="N660" s="227"/>
      <c r="O660" s="227"/>
      <c r="P660" s="227"/>
      <c r="Q660" s="227"/>
      <c r="R660" s="227"/>
      <c r="S660" s="227"/>
      <c r="T660" s="228"/>
      <c r="AT660" s="229" t="s">
        <v>176</v>
      </c>
      <c r="AU660" s="229" t="s">
        <v>84</v>
      </c>
      <c r="AV660" s="14" t="s">
        <v>84</v>
      </c>
      <c r="AW660" s="14" t="s">
        <v>30</v>
      </c>
      <c r="AX660" s="14" t="s">
        <v>74</v>
      </c>
      <c r="AY660" s="229" t="s">
        <v>165</v>
      </c>
    </row>
    <row r="661" spans="1:65" s="2" customFormat="1" ht="16.5" customHeight="1">
      <c r="A661" s="34"/>
      <c r="B661" s="35"/>
      <c r="C661" s="191" t="s">
        <v>743</v>
      </c>
      <c r="D661" s="191" t="s">
        <v>167</v>
      </c>
      <c r="E661" s="192" t="s">
        <v>744</v>
      </c>
      <c r="F661" s="193" t="s">
        <v>745</v>
      </c>
      <c r="G661" s="194" t="s">
        <v>242</v>
      </c>
      <c r="H661" s="195">
        <v>12.55</v>
      </c>
      <c r="I661" s="196"/>
      <c r="J661" s="197">
        <f>ROUND(I661*H661,2)</f>
        <v>0</v>
      </c>
      <c r="K661" s="193" t="s">
        <v>171</v>
      </c>
      <c r="L661" s="39"/>
      <c r="M661" s="198" t="s">
        <v>1</v>
      </c>
      <c r="N661" s="199" t="s">
        <v>39</v>
      </c>
      <c r="O661" s="71"/>
      <c r="P661" s="200">
        <f>O661*H661</f>
        <v>0</v>
      </c>
      <c r="Q661" s="200">
        <v>2.25634</v>
      </c>
      <c r="R661" s="200">
        <f>Q661*H661</f>
        <v>28.317066999999998</v>
      </c>
      <c r="S661" s="200">
        <v>0</v>
      </c>
      <c r="T661" s="201">
        <f>S661*H661</f>
        <v>0</v>
      </c>
      <c r="U661" s="34"/>
      <c r="V661" s="34"/>
      <c r="W661" s="34"/>
      <c r="X661" s="34"/>
      <c r="Y661" s="34"/>
      <c r="Z661" s="34"/>
      <c r="AA661" s="34"/>
      <c r="AB661" s="34"/>
      <c r="AC661" s="34"/>
      <c r="AD661" s="34"/>
      <c r="AE661" s="34"/>
      <c r="AR661" s="202" t="s">
        <v>172</v>
      </c>
      <c r="AT661" s="202" t="s">
        <v>167</v>
      </c>
      <c r="AU661" s="202" t="s">
        <v>84</v>
      </c>
      <c r="AY661" s="17" t="s">
        <v>165</v>
      </c>
      <c r="BE661" s="203">
        <f>IF(N661="základní",J661,0)</f>
        <v>0</v>
      </c>
      <c r="BF661" s="203">
        <f>IF(N661="snížená",J661,0)</f>
        <v>0</v>
      </c>
      <c r="BG661" s="203">
        <f>IF(N661="zákl. přenesená",J661,0)</f>
        <v>0</v>
      </c>
      <c r="BH661" s="203">
        <f>IF(N661="sníž. přenesená",J661,0)</f>
        <v>0</v>
      </c>
      <c r="BI661" s="203">
        <f>IF(N661="nulová",J661,0)</f>
        <v>0</v>
      </c>
      <c r="BJ661" s="17" t="s">
        <v>82</v>
      </c>
      <c r="BK661" s="203">
        <f>ROUND(I661*H661,2)</f>
        <v>0</v>
      </c>
      <c r="BL661" s="17" t="s">
        <v>172</v>
      </c>
      <c r="BM661" s="202" t="s">
        <v>746</v>
      </c>
    </row>
    <row r="662" spans="1:47" s="2" customFormat="1" ht="12">
      <c r="A662" s="34"/>
      <c r="B662" s="35"/>
      <c r="C662" s="36"/>
      <c r="D662" s="204" t="s">
        <v>174</v>
      </c>
      <c r="E662" s="36"/>
      <c r="F662" s="205" t="s">
        <v>747</v>
      </c>
      <c r="G662" s="36"/>
      <c r="H662" s="36"/>
      <c r="I662" s="206"/>
      <c r="J662" s="36"/>
      <c r="K662" s="36"/>
      <c r="L662" s="39"/>
      <c r="M662" s="207"/>
      <c r="N662" s="208"/>
      <c r="O662" s="71"/>
      <c r="P662" s="71"/>
      <c r="Q662" s="71"/>
      <c r="R662" s="71"/>
      <c r="S662" s="71"/>
      <c r="T662" s="72"/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T662" s="17" t="s">
        <v>174</v>
      </c>
      <c r="AU662" s="17" t="s">
        <v>84</v>
      </c>
    </row>
    <row r="663" spans="2:51" s="13" customFormat="1" ht="12">
      <c r="B663" s="209"/>
      <c r="C663" s="210"/>
      <c r="D663" s="204" t="s">
        <v>176</v>
      </c>
      <c r="E663" s="211" t="s">
        <v>1</v>
      </c>
      <c r="F663" s="212" t="s">
        <v>225</v>
      </c>
      <c r="G663" s="210"/>
      <c r="H663" s="211" t="s">
        <v>1</v>
      </c>
      <c r="I663" s="213"/>
      <c r="J663" s="210"/>
      <c r="K663" s="210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176</v>
      </c>
      <c r="AU663" s="218" t="s">
        <v>84</v>
      </c>
      <c r="AV663" s="13" t="s">
        <v>82</v>
      </c>
      <c r="AW663" s="13" t="s">
        <v>30</v>
      </c>
      <c r="AX663" s="13" t="s">
        <v>74</v>
      </c>
      <c r="AY663" s="218" t="s">
        <v>165</v>
      </c>
    </row>
    <row r="664" spans="2:51" s="13" customFormat="1" ht="12">
      <c r="B664" s="209"/>
      <c r="C664" s="210"/>
      <c r="D664" s="204" t="s">
        <v>176</v>
      </c>
      <c r="E664" s="211" t="s">
        <v>1</v>
      </c>
      <c r="F664" s="212" t="s">
        <v>709</v>
      </c>
      <c r="G664" s="210"/>
      <c r="H664" s="211" t="s">
        <v>1</v>
      </c>
      <c r="I664" s="213"/>
      <c r="J664" s="210"/>
      <c r="K664" s="210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176</v>
      </c>
      <c r="AU664" s="218" t="s">
        <v>84</v>
      </c>
      <c r="AV664" s="13" t="s">
        <v>82</v>
      </c>
      <c r="AW664" s="13" t="s">
        <v>30</v>
      </c>
      <c r="AX664" s="13" t="s">
        <v>74</v>
      </c>
      <c r="AY664" s="218" t="s">
        <v>165</v>
      </c>
    </row>
    <row r="665" spans="2:51" s="14" customFormat="1" ht="12">
      <c r="B665" s="219"/>
      <c r="C665" s="220"/>
      <c r="D665" s="204" t="s">
        <v>176</v>
      </c>
      <c r="E665" s="221" t="s">
        <v>1</v>
      </c>
      <c r="F665" s="222" t="s">
        <v>748</v>
      </c>
      <c r="G665" s="220"/>
      <c r="H665" s="223">
        <v>9.405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176</v>
      </c>
      <c r="AU665" s="229" t="s">
        <v>84</v>
      </c>
      <c r="AV665" s="14" t="s">
        <v>84</v>
      </c>
      <c r="AW665" s="14" t="s">
        <v>30</v>
      </c>
      <c r="AX665" s="14" t="s">
        <v>74</v>
      </c>
      <c r="AY665" s="229" t="s">
        <v>165</v>
      </c>
    </row>
    <row r="666" spans="2:51" s="13" customFormat="1" ht="12">
      <c r="B666" s="209"/>
      <c r="C666" s="210"/>
      <c r="D666" s="204" t="s">
        <v>176</v>
      </c>
      <c r="E666" s="211" t="s">
        <v>1</v>
      </c>
      <c r="F666" s="212" t="s">
        <v>711</v>
      </c>
      <c r="G666" s="210"/>
      <c r="H666" s="211" t="s">
        <v>1</v>
      </c>
      <c r="I666" s="213"/>
      <c r="J666" s="210"/>
      <c r="K666" s="210"/>
      <c r="L666" s="214"/>
      <c r="M666" s="215"/>
      <c r="N666" s="216"/>
      <c r="O666" s="216"/>
      <c r="P666" s="216"/>
      <c r="Q666" s="216"/>
      <c r="R666" s="216"/>
      <c r="S666" s="216"/>
      <c r="T666" s="217"/>
      <c r="AT666" s="218" t="s">
        <v>176</v>
      </c>
      <c r="AU666" s="218" t="s">
        <v>84</v>
      </c>
      <c r="AV666" s="13" t="s">
        <v>82</v>
      </c>
      <c r="AW666" s="13" t="s">
        <v>30</v>
      </c>
      <c r="AX666" s="13" t="s">
        <v>74</v>
      </c>
      <c r="AY666" s="218" t="s">
        <v>165</v>
      </c>
    </row>
    <row r="667" spans="2:51" s="14" customFormat="1" ht="12">
      <c r="B667" s="219"/>
      <c r="C667" s="220"/>
      <c r="D667" s="204" t="s">
        <v>176</v>
      </c>
      <c r="E667" s="221" t="s">
        <v>1</v>
      </c>
      <c r="F667" s="222" t="s">
        <v>749</v>
      </c>
      <c r="G667" s="220"/>
      <c r="H667" s="223">
        <v>1.71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176</v>
      </c>
      <c r="AU667" s="229" t="s">
        <v>84</v>
      </c>
      <c r="AV667" s="14" t="s">
        <v>84</v>
      </c>
      <c r="AW667" s="14" t="s">
        <v>30</v>
      </c>
      <c r="AX667" s="14" t="s">
        <v>74</v>
      </c>
      <c r="AY667" s="229" t="s">
        <v>165</v>
      </c>
    </row>
    <row r="668" spans="2:51" s="13" customFormat="1" ht="12">
      <c r="B668" s="209"/>
      <c r="C668" s="210"/>
      <c r="D668" s="204" t="s">
        <v>176</v>
      </c>
      <c r="E668" s="211" t="s">
        <v>1</v>
      </c>
      <c r="F668" s="212" t="s">
        <v>696</v>
      </c>
      <c r="G668" s="210"/>
      <c r="H668" s="211" t="s">
        <v>1</v>
      </c>
      <c r="I668" s="213"/>
      <c r="J668" s="210"/>
      <c r="K668" s="210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176</v>
      </c>
      <c r="AU668" s="218" t="s">
        <v>84</v>
      </c>
      <c r="AV668" s="13" t="s">
        <v>82</v>
      </c>
      <c r="AW668" s="13" t="s">
        <v>30</v>
      </c>
      <c r="AX668" s="13" t="s">
        <v>74</v>
      </c>
      <c r="AY668" s="218" t="s">
        <v>165</v>
      </c>
    </row>
    <row r="669" spans="2:51" s="14" customFormat="1" ht="12">
      <c r="B669" s="219"/>
      <c r="C669" s="220"/>
      <c r="D669" s="204" t="s">
        <v>176</v>
      </c>
      <c r="E669" s="221" t="s">
        <v>1</v>
      </c>
      <c r="F669" s="222" t="s">
        <v>750</v>
      </c>
      <c r="G669" s="220"/>
      <c r="H669" s="223">
        <v>0.13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176</v>
      </c>
      <c r="AU669" s="229" t="s">
        <v>84</v>
      </c>
      <c r="AV669" s="14" t="s">
        <v>84</v>
      </c>
      <c r="AW669" s="14" t="s">
        <v>30</v>
      </c>
      <c r="AX669" s="14" t="s">
        <v>74</v>
      </c>
      <c r="AY669" s="229" t="s">
        <v>165</v>
      </c>
    </row>
    <row r="670" spans="2:51" s="13" customFormat="1" ht="12">
      <c r="B670" s="209"/>
      <c r="C670" s="210"/>
      <c r="D670" s="204" t="s">
        <v>176</v>
      </c>
      <c r="E670" s="211" t="s">
        <v>1</v>
      </c>
      <c r="F670" s="212" t="s">
        <v>723</v>
      </c>
      <c r="G670" s="210"/>
      <c r="H670" s="211" t="s">
        <v>1</v>
      </c>
      <c r="I670" s="213"/>
      <c r="J670" s="210"/>
      <c r="K670" s="210"/>
      <c r="L670" s="214"/>
      <c r="M670" s="215"/>
      <c r="N670" s="216"/>
      <c r="O670" s="216"/>
      <c r="P670" s="216"/>
      <c r="Q670" s="216"/>
      <c r="R670" s="216"/>
      <c r="S670" s="216"/>
      <c r="T670" s="217"/>
      <c r="AT670" s="218" t="s">
        <v>176</v>
      </c>
      <c r="AU670" s="218" t="s">
        <v>84</v>
      </c>
      <c r="AV670" s="13" t="s">
        <v>82</v>
      </c>
      <c r="AW670" s="13" t="s">
        <v>30</v>
      </c>
      <c r="AX670" s="13" t="s">
        <v>74</v>
      </c>
      <c r="AY670" s="218" t="s">
        <v>165</v>
      </c>
    </row>
    <row r="671" spans="2:51" s="14" customFormat="1" ht="12">
      <c r="B671" s="219"/>
      <c r="C671" s="220"/>
      <c r="D671" s="204" t="s">
        <v>176</v>
      </c>
      <c r="E671" s="221" t="s">
        <v>1</v>
      </c>
      <c r="F671" s="222" t="s">
        <v>751</v>
      </c>
      <c r="G671" s="220"/>
      <c r="H671" s="223">
        <v>0.735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176</v>
      </c>
      <c r="AU671" s="229" t="s">
        <v>84</v>
      </c>
      <c r="AV671" s="14" t="s">
        <v>84</v>
      </c>
      <c r="AW671" s="14" t="s">
        <v>30</v>
      </c>
      <c r="AX671" s="14" t="s">
        <v>74</v>
      </c>
      <c r="AY671" s="229" t="s">
        <v>165</v>
      </c>
    </row>
    <row r="672" spans="2:51" s="13" customFormat="1" ht="12">
      <c r="B672" s="209"/>
      <c r="C672" s="210"/>
      <c r="D672" s="204" t="s">
        <v>176</v>
      </c>
      <c r="E672" s="211" t="s">
        <v>1</v>
      </c>
      <c r="F672" s="212" t="s">
        <v>724</v>
      </c>
      <c r="G672" s="210"/>
      <c r="H672" s="211" t="s">
        <v>1</v>
      </c>
      <c r="I672" s="213"/>
      <c r="J672" s="210"/>
      <c r="K672" s="210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176</v>
      </c>
      <c r="AU672" s="218" t="s">
        <v>84</v>
      </c>
      <c r="AV672" s="13" t="s">
        <v>82</v>
      </c>
      <c r="AW672" s="13" t="s">
        <v>30</v>
      </c>
      <c r="AX672" s="13" t="s">
        <v>74</v>
      </c>
      <c r="AY672" s="218" t="s">
        <v>165</v>
      </c>
    </row>
    <row r="673" spans="2:51" s="14" customFormat="1" ht="12">
      <c r="B673" s="219"/>
      <c r="C673" s="220"/>
      <c r="D673" s="204" t="s">
        <v>176</v>
      </c>
      <c r="E673" s="221" t="s">
        <v>1</v>
      </c>
      <c r="F673" s="222" t="s">
        <v>752</v>
      </c>
      <c r="G673" s="220"/>
      <c r="H673" s="223">
        <v>0.57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176</v>
      </c>
      <c r="AU673" s="229" t="s">
        <v>84</v>
      </c>
      <c r="AV673" s="14" t="s">
        <v>84</v>
      </c>
      <c r="AW673" s="14" t="s">
        <v>30</v>
      </c>
      <c r="AX673" s="14" t="s">
        <v>74</v>
      </c>
      <c r="AY673" s="229" t="s">
        <v>165</v>
      </c>
    </row>
    <row r="674" spans="1:65" s="2" customFormat="1" ht="21.75" customHeight="1">
      <c r="A674" s="34"/>
      <c r="B674" s="35"/>
      <c r="C674" s="191" t="s">
        <v>753</v>
      </c>
      <c r="D674" s="191" t="s">
        <v>167</v>
      </c>
      <c r="E674" s="192" t="s">
        <v>754</v>
      </c>
      <c r="F674" s="193" t="s">
        <v>755</v>
      </c>
      <c r="G674" s="194" t="s">
        <v>221</v>
      </c>
      <c r="H674" s="195">
        <v>104</v>
      </c>
      <c r="I674" s="196"/>
      <c r="J674" s="197">
        <f>ROUND(I674*H674,2)</f>
        <v>0</v>
      </c>
      <c r="K674" s="193" t="s">
        <v>171</v>
      </c>
      <c r="L674" s="39"/>
      <c r="M674" s="198" t="s">
        <v>1</v>
      </c>
      <c r="N674" s="199" t="s">
        <v>39</v>
      </c>
      <c r="O674" s="71"/>
      <c r="P674" s="200">
        <f>O674*H674</f>
        <v>0</v>
      </c>
      <c r="Q674" s="200">
        <v>0.00061</v>
      </c>
      <c r="R674" s="200">
        <f>Q674*H674</f>
        <v>0.06344</v>
      </c>
      <c r="S674" s="200">
        <v>0</v>
      </c>
      <c r="T674" s="201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02" t="s">
        <v>172</v>
      </c>
      <c r="AT674" s="202" t="s">
        <v>167</v>
      </c>
      <c r="AU674" s="202" t="s">
        <v>84</v>
      </c>
      <c r="AY674" s="17" t="s">
        <v>165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7" t="s">
        <v>82</v>
      </c>
      <c r="BK674" s="203">
        <f>ROUND(I674*H674,2)</f>
        <v>0</v>
      </c>
      <c r="BL674" s="17" t="s">
        <v>172</v>
      </c>
      <c r="BM674" s="202" t="s">
        <v>756</v>
      </c>
    </row>
    <row r="675" spans="1:47" s="2" customFormat="1" ht="19.5">
      <c r="A675" s="34"/>
      <c r="B675" s="35"/>
      <c r="C675" s="36"/>
      <c r="D675" s="204" t="s">
        <v>174</v>
      </c>
      <c r="E675" s="36"/>
      <c r="F675" s="205" t="s">
        <v>757</v>
      </c>
      <c r="G675" s="36"/>
      <c r="H675" s="36"/>
      <c r="I675" s="206"/>
      <c r="J675" s="36"/>
      <c r="K675" s="36"/>
      <c r="L675" s="39"/>
      <c r="M675" s="207"/>
      <c r="N675" s="208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174</v>
      </c>
      <c r="AU675" s="17" t="s">
        <v>84</v>
      </c>
    </row>
    <row r="676" spans="1:47" s="2" customFormat="1" ht="19.5">
      <c r="A676" s="34"/>
      <c r="B676" s="35"/>
      <c r="C676" s="36"/>
      <c r="D676" s="204" t="s">
        <v>333</v>
      </c>
      <c r="E676" s="36"/>
      <c r="F676" s="240" t="s">
        <v>758</v>
      </c>
      <c r="G676" s="36"/>
      <c r="H676" s="36"/>
      <c r="I676" s="206"/>
      <c r="J676" s="36"/>
      <c r="K676" s="36"/>
      <c r="L676" s="39"/>
      <c r="M676" s="207"/>
      <c r="N676" s="208"/>
      <c r="O676" s="71"/>
      <c r="P676" s="71"/>
      <c r="Q676" s="71"/>
      <c r="R676" s="71"/>
      <c r="S676" s="71"/>
      <c r="T676" s="72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7" t="s">
        <v>333</v>
      </c>
      <c r="AU676" s="17" t="s">
        <v>84</v>
      </c>
    </row>
    <row r="677" spans="2:51" s="13" customFormat="1" ht="12">
      <c r="B677" s="209"/>
      <c r="C677" s="210"/>
      <c r="D677" s="204" t="s">
        <v>176</v>
      </c>
      <c r="E677" s="211" t="s">
        <v>1</v>
      </c>
      <c r="F677" s="212" t="s">
        <v>759</v>
      </c>
      <c r="G677" s="210"/>
      <c r="H677" s="211" t="s">
        <v>1</v>
      </c>
      <c r="I677" s="213"/>
      <c r="J677" s="210"/>
      <c r="K677" s="210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176</v>
      </c>
      <c r="AU677" s="218" t="s">
        <v>84</v>
      </c>
      <c r="AV677" s="13" t="s">
        <v>82</v>
      </c>
      <c r="AW677" s="13" t="s">
        <v>30</v>
      </c>
      <c r="AX677" s="13" t="s">
        <v>74</v>
      </c>
      <c r="AY677" s="218" t="s">
        <v>165</v>
      </c>
    </row>
    <row r="678" spans="2:51" s="13" customFormat="1" ht="12">
      <c r="B678" s="209"/>
      <c r="C678" s="210"/>
      <c r="D678" s="204" t="s">
        <v>176</v>
      </c>
      <c r="E678" s="211" t="s">
        <v>1</v>
      </c>
      <c r="F678" s="212" t="s">
        <v>760</v>
      </c>
      <c r="G678" s="210"/>
      <c r="H678" s="211" t="s">
        <v>1</v>
      </c>
      <c r="I678" s="213"/>
      <c r="J678" s="210"/>
      <c r="K678" s="210"/>
      <c r="L678" s="214"/>
      <c r="M678" s="215"/>
      <c r="N678" s="216"/>
      <c r="O678" s="216"/>
      <c r="P678" s="216"/>
      <c r="Q678" s="216"/>
      <c r="R678" s="216"/>
      <c r="S678" s="216"/>
      <c r="T678" s="217"/>
      <c r="AT678" s="218" t="s">
        <v>176</v>
      </c>
      <c r="AU678" s="218" t="s">
        <v>84</v>
      </c>
      <c r="AV678" s="13" t="s">
        <v>82</v>
      </c>
      <c r="AW678" s="13" t="s">
        <v>30</v>
      </c>
      <c r="AX678" s="13" t="s">
        <v>74</v>
      </c>
      <c r="AY678" s="218" t="s">
        <v>165</v>
      </c>
    </row>
    <row r="679" spans="2:51" s="14" customFormat="1" ht="12">
      <c r="B679" s="219"/>
      <c r="C679" s="220"/>
      <c r="D679" s="204" t="s">
        <v>176</v>
      </c>
      <c r="E679" s="221" t="s">
        <v>1</v>
      </c>
      <c r="F679" s="222" t="s">
        <v>761</v>
      </c>
      <c r="G679" s="220"/>
      <c r="H679" s="223">
        <v>104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176</v>
      </c>
      <c r="AU679" s="229" t="s">
        <v>84</v>
      </c>
      <c r="AV679" s="14" t="s">
        <v>84</v>
      </c>
      <c r="AW679" s="14" t="s">
        <v>30</v>
      </c>
      <c r="AX679" s="14" t="s">
        <v>74</v>
      </c>
      <c r="AY679" s="229" t="s">
        <v>165</v>
      </c>
    </row>
    <row r="680" spans="1:65" s="2" customFormat="1" ht="16.5" customHeight="1">
      <c r="A680" s="34"/>
      <c r="B680" s="35"/>
      <c r="C680" s="191" t="s">
        <v>762</v>
      </c>
      <c r="D680" s="191" t="s">
        <v>167</v>
      </c>
      <c r="E680" s="192" t="s">
        <v>763</v>
      </c>
      <c r="F680" s="193" t="s">
        <v>764</v>
      </c>
      <c r="G680" s="194" t="s">
        <v>221</v>
      </c>
      <c r="H680" s="195">
        <v>104</v>
      </c>
      <c r="I680" s="196"/>
      <c r="J680" s="197">
        <f>ROUND(I680*H680,2)</f>
        <v>0</v>
      </c>
      <c r="K680" s="193" t="s">
        <v>171</v>
      </c>
      <c r="L680" s="39"/>
      <c r="M680" s="198" t="s">
        <v>1</v>
      </c>
      <c r="N680" s="199" t="s">
        <v>39</v>
      </c>
      <c r="O680" s="71"/>
      <c r="P680" s="200">
        <f>O680*H680</f>
        <v>0</v>
      </c>
      <c r="Q680" s="200">
        <v>0</v>
      </c>
      <c r="R680" s="200">
        <f>Q680*H680</f>
        <v>0</v>
      </c>
      <c r="S680" s="200">
        <v>0</v>
      </c>
      <c r="T680" s="201">
        <f>S680*H680</f>
        <v>0</v>
      </c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202" t="s">
        <v>172</v>
      </c>
      <c r="AT680" s="202" t="s">
        <v>167</v>
      </c>
      <c r="AU680" s="202" t="s">
        <v>84</v>
      </c>
      <c r="AY680" s="17" t="s">
        <v>165</v>
      </c>
      <c r="BE680" s="203">
        <f>IF(N680="základní",J680,0)</f>
        <v>0</v>
      </c>
      <c r="BF680" s="203">
        <f>IF(N680="snížená",J680,0)</f>
        <v>0</v>
      </c>
      <c r="BG680" s="203">
        <f>IF(N680="zákl. přenesená",J680,0)</f>
        <v>0</v>
      </c>
      <c r="BH680" s="203">
        <f>IF(N680="sníž. přenesená",J680,0)</f>
        <v>0</v>
      </c>
      <c r="BI680" s="203">
        <f>IF(N680="nulová",J680,0)</f>
        <v>0</v>
      </c>
      <c r="BJ680" s="17" t="s">
        <v>82</v>
      </c>
      <c r="BK680" s="203">
        <f>ROUND(I680*H680,2)</f>
        <v>0</v>
      </c>
      <c r="BL680" s="17" t="s">
        <v>172</v>
      </c>
      <c r="BM680" s="202" t="s">
        <v>765</v>
      </c>
    </row>
    <row r="681" spans="1:47" s="2" customFormat="1" ht="12">
      <c r="A681" s="34"/>
      <c r="B681" s="35"/>
      <c r="C681" s="36"/>
      <c r="D681" s="204" t="s">
        <v>174</v>
      </c>
      <c r="E681" s="36"/>
      <c r="F681" s="205" t="s">
        <v>766</v>
      </c>
      <c r="G681" s="36"/>
      <c r="H681" s="36"/>
      <c r="I681" s="206"/>
      <c r="J681" s="36"/>
      <c r="K681" s="36"/>
      <c r="L681" s="39"/>
      <c r="M681" s="207"/>
      <c r="N681" s="208"/>
      <c r="O681" s="71"/>
      <c r="P681" s="71"/>
      <c r="Q681" s="71"/>
      <c r="R681" s="71"/>
      <c r="S681" s="71"/>
      <c r="T681" s="72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7" t="s">
        <v>174</v>
      </c>
      <c r="AU681" s="17" t="s">
        <v>84</v>
      </c>
    </row>
    <row r="682" spans="2:51" s="13" customFormat="1" ht="12">
      <c r="B682" s="209"/>
      <c r="C682" s="210"/>
      <c r="D682" s="204" t="s">
        <v>176</v>
      </c>
      <c r="E682" s="211" t="s">
        <v>1</v>
      </c>
      <c r="F682" s="212" t="s">
        <v>767</v>
      </c>
      <c r="G682" s="210"/>
      <c r="H682" s="211" t="s">
        <v>1</v>
      </c>
      <c r="I682" s="213"/>
      <c r="J682" s="210"/>
      <c r="K682" s="210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176</v>
      </c>
      <c r="AU682" s="218" t="s">
        <v>84</v>
      </c>
      <c r="AV682" s="13" t="s">
        <v>82</v>
      </c>
      <c r="AW682" s="13" t="s">
        <v>30</v>
      </c>
      <c r="AX682" s="13" t="s">
        <v>74</v>
      </c>
      <c r="AY682" s="218" t="s">
        <v>165</v>
      </c>
    </row>
    <row r="683" spans="2:51" s="14" customFormat="1" ht="12">
      <c r="B683" s="219"/>
      <c r="C683" s="220"/>
      <c r="D683" s="204" t="s">
        <v>176</v>
      </c>
      <c r="E683" s="221" t="s">
        <v>1</v>
      </c>
      <c r="F683" s="222" t="s">
        <v>761</v>
      </c>
      <c r="G683" s="220"/>
      <c r="H683" s="223">
        <v>104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176</v>
      </c>
      <c r="AU683" s="229" t="s">
        <v>84</v>
      </c>
      <c r="AV683" s="14" t="s">
        <v>84</v>
      </c>
      <c r="AW683" s="14" t="s">
        <v>30</v>
      </c>
      <c r="AX683" s="14" t="s">
        <v>74</v>
      </c>
      <c r="AY683" s="229" t="s">
        <v>165</v>
      </c>
    </row>
    <row r="684" spans="1:65" s="2" customFormat="1" ht="24.2" customHeight="1">
      <c r="A684" s="34"/>
      <c r="B684" s="35"/>
      <c r="C684" s="191" t="s">
        <v>768</v>
      </c>
      <c r="D684" s="191" t="s">
        <v>167</v>
      </c>
      <c r="E684" s="192" t="s">
        <v>769</v>
      </c>
      <c r="F684" s="193" t="s">
        <v>770</v>
      </c>
      <c r="G684" s="194" t="s">
        <v>221</v>
      </c>
      <c r="H684" s="195">
        <v>133</v>
      </c>
      <c r="I684" s="196"/>
      <c r="J684" s="197">
        <f>ROUND(I684*H684,2)</f>
        <v>0</v>
      </c>
      <c r="K684" s="193" t="s">
        <v>1</v>
      </c>
      <c r="L684" s="39"/>
      <c r="M684" s="198" t="s">
        <v>1</v>
      </c>
      <c r="N684" s="199" t="s">
        <v>39</v>
      </c>
      <c r="O684" s="71"/>
      <c r="P684" s="200">
        <f>O684*H684</f>
        <v>0</v>
      </c>
      <c r="Q684" s="200">
        <v>0.29221</v>
      </c>
      <c r="R684" s="200">
        <f>Q684*H684</f>
        <v>38.86393</v>
      </c>
      <c r="S684" s="200">
        <v>0</v>
      </c>
      <c r="T684" s="201">
        <f>S684*H684</f>
        <v>0</v>
      </c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R684" s="202" t="s">
        <v>172</v>
      </c>
      <c r="AT684" s="202" t="s">
        <v>167</v>
      </c>
      <c r="AU684" s="202" t="s">
        <v>84</v>
      </c>
      <c r="AY684" s="17" t="s">
        <v>165</v>
      </c>
      <c r="BE684" s="203">
        <f>IF(N684="základní",J684,0)</f>
        <v>0</v>
      </c>
      <c r="BF684" s="203">
        <f>IF(N684="snížená",J684,0)</f>
        <v>0</v>
      </c>
      <c r="BG684" s="203">
        <f>IF(N684="zákl. přenesená",J684,0)</f>
        <v>0</v>
      </c>
      <c r="BH684" s="203">
        <f>IF(N684="sníž. přenesená",J684,0)</f>
        <v>0</v>
      </c>
      <c r="BI684" s="203">
        <f>IF(N684="nulová",J684,0)</f>
        <v>0</v>
      </c>
      <c r="BJ684" s="17" t="s">
        <v>82</v>
      </c>
      <c r="BK684" s="203">
        <f>ROUND(I684*H684,2)</f>
        <v>0</v>
      </c>
      <c r="BL684" s="17" t="s">
        <v>172</v>
      </c>
      <c r="BM684" s="202" t="s">
        <v>771</v>
      </c>
    </row>
    <row r="685" spans="1:47" s="2" customFormat="1" ht="19.5">
      <c r="A685" s="34"/>
      <c r="B685" s="35"/>
      <c r="C685" s="36"/>
      <c r="D685" s="204" t="s">
        <v>174</v>
      </c>
      <c r="E685" s="36"/>
      <c r="F685" s="205" t="s">
        <v>770</v>
      </c>
      <c r="G685" s="36"/>
      <c r="H685" s="36"/>
      <c r="I685" s="206"/>
      <c r="J685" s="36"/>
      <c r="K685" s="36"/>
      <c r="L685" s="39"/>
      <c r="M685" s="207"/>
      <c r="N685" s="208"/>
      <c r="O685" s="71"/>
      <c r="P685" s="71"/>
      <c r="Q685" s="71"/>
      <c r="R685" s="71"/>
      <c r="S685" s="71"/>
      <c r="T685" s="72"/>
      <c r="U685" s="34"/>
      <c r="V685" s="34"/>
      <c r="W685" s="34"/>
      <c r="X685" s="34"/>
      <c r="Y685" s="34"/>
      <c r="Z685" s="34"/>
      <c r="AA685" s="34"/>
      <c r="AB685" s="34"/>
      <c r="AC685" s="34"/>
      <c r="AD685" s="34"/>
      <c r="AE685" s="34"/>
      <c r="AT685" s="17" t="s">
        <v>174</v>
      </c>
      <c r="AU685" s="17" t="s">
        <v>84</v>
      </c>
    </row>
    <row r="686" spans="2:51" s="13" customFormat="1" ht="12">
      <c r="B686" s="209"/>
      <c r="C686" s="210"/>
      <c r="D686" s="204" t="s">
        <v>176</v>
      </c>
      <c r="E686" s="211" t="s">
        <v>1</v>
      </c>
      <c r="F686" s="212" t="s">
        <v>772</v>
      </c>
      <c r="G686" s="210"/>
      <c r="H686" s="211" t="s">
        <v>1</v>
      </c>
      <c r="I686" s="213"/>
      <c r="J686" s="210"/>
      <c r="K686" s="210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176</v>
      </c>
      <c r="AU686" s="218" t="s">
        <v>84</v>
      </c>
      <c r="AV686" s="13" t="s">
        <v>82</v>
      </c>
      <c r="AW686" s="13" t="s">
        <v>30</v>
      </c>
      <c r="AX686" s="13" t="s">
        <v>74</v>
      </c>
      <c r="AY686" s="218" t="s">
        <v>165</v>
      </c>
    </row>
    <row r="687" spans="2:51" s="14" customFormat="1" ht="12">
      <c r="B687" s="219"/>
      <c r="C687" s="220"/>
      <c r="D687" s="204" t="s">
        <v>176</v>
      </c>
      <c r="E687" s="221" t="s">
        <v>1</v>
      </c>
      <c r="F687" s="222" t="s">
        <v>435</v>
      </c>
      <c r="G687" s="220"/>
      <c r="H687" s="223">
        <v>40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176</v>
      </c>
      <c r="AU687" s="229" t="s">
        <v>84</v>
      </c>
      <c r="AV687" s="14" t="s">
        <v>84</v>
      </c>
      <c r="AW687" s="14" t="s">
        <v>30</v>
      </c>
      <c r="AX687" s="14" t="s">
        <v>74</v>
      </c>
      <c r="AY687" s="229" t="s">
        <v>165</v>
      </c>
    </row>
    <row r="688" spans="2:51" s="13" customFormat="1" ht="12">
      <c r="B688" s="209"/>
      <c r="C688" s="210"/>
      <c r="D688" s="204" t="s">
        <v>176</v>
      </c>
      <c r="E688" s="211" t="s">
        <v>1</v>
      </c>
      <c r="F688" s="212" t="s">
        <v>773</v>
      </c>
      <c r="G688" s="210"/>
      <c r="H688" s="211" t="s">
        <v>1</v>
      </c>
      <c r="I688" s="213"/>
      <c r="J688" s="210"/>
      <c r="K688" s="210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176</v>
      </c>
      <c r="AU688" s="218" t="s">
        <v>84</v>
      </c>
      <c r="AV688" s="13" t="s">
        <v>82</v>
      </c>
      <c r="AW688" s="13" t="s">
        <v>30</v>
      </c>
      <c r="AX688" s="13" t="s">
        <v>74</v>
      </c>
      <c r="AY688" s="218" t="s">
        <v>165</v>
      </c>
    </row>
    <row r="689" spans="2:51" s="14" customFormat="1" ht="12">
      <c r="B689" s="219"/>
      <c r="C689" s="220"/>
      <c r="D689" s="204" t="s">
        <v>176</v>
      </c>
      <c r="E689" s="221" t="s">
        <v>1</v>
      </c>
      <c r="F689" s="222" t="s">
        <v>774</v>
      </c>
      <c r="G689" s="220"/>
      <c r="H689" s="223">
        <v>62.5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176</v>
      </c>
      <c r="AU689" s="229" t="s">
        <v>84</v>
      </c>
      <c r="AV689" s="14" t="s">
        <v>84</v>
      </c>
      <c r="AW689" s="14" t="s">
        <v>30</v>
      </c>
      <c r="AX689" s="14" t="s">
        <v>74</v>
      </c>
      <c r="AY689" s="229" t="s">
        <v>165</v>
      </c>
    </row>
    <row r="690" spans="2:51" s="13" customFormat="1" ht="12">
      <c r="B690" s="209"/>
      <c r="C690" s="210"/>
      <c r="D690" s="204" t="s">
        <v>176</v>
      </c>
      <c r="E690" s="211" t="s">
        <v>1</v>
      </c>
      <c r="F690" s="212" t="s">
        <v>775</v>
      </c>
      <c r="G690" s="210"/>
      <c r="H690" s="211" t="s">
        <v>1</v>
      </c>
      <c r="I690" s="213"/>
      <c r="J690" s="210"/>
      <c r="K690" s="210"/>
      <c r="L690" s="214"/>
      <c r="M690" s="215"/>
      <c r="N690" s="216"/>
      <c r="O690" s="216"/>
      <c r="P690" s="216"/>
      <c r="Q690" s="216"/>
      <c r="R690" s="216"/>
      <c r="S690" s="216"/>
      <c r="T690" s="217"/>
      <c r="AT690" s="218" t="s">
        <v>176</v>
      </c>
      <c r="AU690" s="218" t="s">
        <v>84</v>
      </c>
      <c r="AV690" s="13" t="s">
        <v>82</v>
      </c>
      <c r="AW690" s="13" t="s">
        <v>30</v>
      </c>
      <c r="AX690" s="13" t="s">
        <v>74</v>
      </c>
      <c r="AY690" s="218" t="s">
        <v>165</v>
      </c>
    </row>
    <row r="691" spans="2:51" s="14" customFormat="1" ht="12">
      <c r="B691" s="219"/>
      <c r="C691" s="220"/>
      <c r="D691" s="204" t="s">
        <v>176</v>
      </c>
      <c r="E691" s="221" t="s">
        <v>1</v>
      </c>
      <c r="F691" s="222" t="s">
        <v>776</v>
      </c>
      <c r="G691" s="220"/>
      <c r="H691" s="223">
        <v>17.5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176</v>
      </c>
      <c r="AU691" s="229" t="s">
        <v>84</v>
      </c>
      <c r="AV691" s="14" t="s">
        <v>84</v>
      </c>
      <c r="AW691" s="14" t="s">
        <v>30</v>
      </c>
      <c r="AX691" s="14" t="s">
        <v>74</v>
      </c>
      <c r="AY691" s="229" t="s">
        <v>165</v>
      </c>
    </row>
    <row r="692" spans="2:51" s="13" customFormat="1" ht="12">
      <c r="B692" s="209"/>
      <c r="C692" s="210"/>
      <c r="D692" s="204" t="s">
        <v>176</v>
      </c>
      <c r="E692" s="211" t="s">
        <v>1</v>
      </c>
      <c r="F692" s="212" t="s">
        <v>777</v>
      </c>
      <c r="G692" s="210"/>
      <c r="H692" s="211" t="s">
        <v>1</v>
      </c>
      <c r="I692" s="213"/>
      <c r="J692" s="210"/>
      <c r="K692" s="210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176</v>
      </c>
      <c r="AU692" s="218" t="s">
        <v>84</v>
      </c>
      <c r="AV692" s="13" t="s">
        <v>82</v>
      </c>
      <c r="AW692" s="13" t="s">
        <v>30</v>
      </c>
      <c r="AX692" s="13" t="s">
        <v>74</v>
      </c>
      <c r="AY692" s="218" t="s">
        <v>165</v>
      </c>
    </row>
    <row r="693" spans="2:51" s="14" customFormat="1" ht="12">
      <c r="B693" s="219"/>
      <c r="C693" s="220"/>
      <c r="D693" s="204" t="s">
        <v>176</v>
      </c>
      <c r="E693" s="221" t="s">
        <v>1</v>
      </c>
      <c r="F693" s="222" t="s">
        <v>247</v>
      </c>
      <c r="G693" s="220"/>
      <c r="H693" s="223">
        <v>13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176</v>
      </c>
      <c r="AU693" s="229" t="s">
        <v>84</v>
      </c>
      <c r="AV693" s="14" t="s">
        <v>84</v>
      </c>
      <c r="AW693" s="14" t="s">
        <v>30</v>
      </c>
      <c r="AX693" s="14" t="s">
        <v>74</v>
      </c>
      <c r="AY693" s="229" t="s">
        <v>165</v>
      </c>
    </row>
    <row r="694" spans="1:65" s="2" customFormat="1" ht="24.2" customHeight="1">
      <c r="A694" s="34"/>
      <c r="B694" s="35"/>
      <c r="C694" s="230" t="s">
        <v>778</v>
      </c>
      <c r="D694" s="230" t="s">
        <v>290</v>
      </c>
      <c r="E694" s="231" t="s">
        <v>779</v>
      </c>
      <c r="F694" s="232" t="s">
        <v>780</v>
      </c>
      <c r="G694" s="233" t="s">
        <v>564</v>
      </c>
      <c r="H694" s="234">
        <v>39</v>
      </c>
      <c r="I694" s="235"/>
      <c r="J694" s="236">
        <f>ROUND(I694*H694,2)</f>
        <v>0</v>
      </c>
      <c r="K694" s="232" t="s">
        <v>1</v>
      </c>
      <c r="L694" s="237"/>
      <c r="M694" s="238" t="s">
        <v>1</v>
      </c>
      <c r="N694" s="239" t="s">
        <v>39</v>
      </c>
      <c r="O694" s="71"/>
      <c r="P694" s="200">
        <f>O694*H694</f>
        <v>0</v>
      </c>
      <c r="Q694" s="200">
        <v>0.029</v>
      </c>
      <c r="R694" s="200">
        <f>Q694*H694</f>
        <v>1.131</v>
      </c>
      <c r="S694" s="200">
        <v>0</v>
      </c>
      <c r="T694" s="201">
        <f>S694*H694</f>
        <v>0</v>
      </c>
      <c r="U694" s="34"/>
      <c r="V694" s="34"/>
      <c r="W694" s="34"/>
      <c r="X694" s="34"/>
      <c r="Y694" s="34"/>
      <c r="Z694" s="34"/>
      <c r="AA694" s="34"/>
      <c r="AB694" s="34"/>
      <c r="AC694" s="34"/>
      <c r="AD694" s="34"/>
      <c r="AE694" s="34"/>
      <c r="AR694" s="202" t="s">
        <v>213</v>
      </c>
      <c r="AT694" s="202" t="s">
        <v>290</v>
      </c>
      <c r="AU694" s="202" t="s">
        <v>84</v>
      </c>
      <c r="AY694" s="17" t="s">
        <v>165</v>
      </c>
      <c r="BE694" s="203">
        <f>IF(N694="základní",J694,0)</f>
        <v>0</v>
      </c>
      <c r="BF694" s="203">
        <f>IF(N694="snížená",J694,0)</f>
        <v>0</v>
      </c>
      <c r="BG694" s="203">
        <f>IF(N694="zákl. přenesená",J694,0)</f>
        <v>0</v>
      </c>
      <c r="BH694" s="203">
        <f>IF(N694="sníž. přenesená",J694,0)</f>
        <v>0</v>
      </c>
      <c r="BI694" s="203">
        <f>IF(N694="nulová",J694,0)</f>
        <v>0</v>
      </c>
      <c r="BJ694" s="17" t="s">
        <v>82</v>
      </c>
      <c r="BK694" s="203">
        <f>ROUND(I694*H694,2)</f>
        <v>0</v>
      </c>
      <c r="BL694" s="17" t="s">
        <v>172</v>
      </c>
      <c r="BM694" s="202" t="s">
        <v>781</v>
      </c>
    </row>
    <row r="695" spans="1:47" s="2" customFormat="1" ht="19.5">
      <c r="A695" s="34"/>
      <c r="B695" s="35"/>
      <c r="C695" s="36"/>
      <c r="D695" s="204" t="s">
        <v>174</v>
      </c>
      <c r="E695" s="36"/>
      <c r="F695" s="205" t="s">
        <v>780</v>
      </c>
      <c r="G695" s="36"/>
      <c r="H695" s="36"/>
      <c r="I695" s="206"/>
      <c r="J695" s="36"/>
      <c r="K695" s="36"/>
      <c r="L695" s="39"/>
      <c r="M695" s="207"/>
      <c r="N695" s="208"/>
      <c r="O695" s="71"/>
      <c r="P695" s="71"/>
      <c r="Q695" s="71"/>
      <c r="R695" s="71"/>
      <c r="S695" s="71"/>
      <c r="T695" s="72"/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T695" s="17" t="s">
        <v>174</v>
      </c>
      <c r="AU695" s="17" t="s">
        <v>84</v>
      </c>
    </row>
    <row r="696" spans="1:65" s="2" customFormat="1" ht="33" customHeight="1">
      <c r="A696" s="34"/>
      <c r="B696" s="35"/>
      <c r="C696" s="230" t="s">
        <v>782</v>
      </c>
      <c r="D696" s="230" t="s">
        <v>290</v>
      </c>
      <c r="E696" s="231" t="s">
        <v>783</v>
      </c>
      <c r="F696" s="232" t="s">
        <v>784</v>
      </c>
      <c r="G696" s="233" t="s">
        <v>564</v>
      </c>
      <c r="H696" s="234">
        <v>1</v>
      </c>
      <c r="I696" s="235"/>
      <c r="J696" s="236">
        <f>ROUND(I696*H696,2)</f>
        <v>0</v>
      </c>
      <c r="K696" s="232" t="s">
        <v>1</v>
      </c>
      <c r="L696" s="237"/>
      <c r="M696" s="238" t="s">
        <v>1</v>
      </c>
      <c r="N696" s="239" t="s">
        <v>39</v>
      </c>
      <c r="O696" s="71"/>
      <c r="P696" s="200">
        <f>O696*H696</f>
        <v>0</v>
      </c>
      <c r="Q696" s="200">
        <v>0.015</v>
      </c>
      <c r="R696" s="200">
        <f>Q696*H696</f>
        <v>0.015</v>
      </c>
      <c r="S696" s="200">
        <v>0</v>
      </c>
      <c r="T696" s="201">
        <f>S696*H696</f>
        <v>0</v>
      </c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R696" s="202" t="s">
        <v>213</v>
      </c>
      <c r="AT696" s="202" t="s">
        <v>290</v>
      </c>
      <c r="AU696" s="202" t="s">
        <v>84</v>
      </c>
      <c r="AY696" s="17" t="s">
        <v>165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17" t="s">
        <v>82</v>
      </c>
      <c r="BK696" s="203">
        <f>ROUND(I696*H696,2)</f>
        <v>0</v>
      </c>
      <c r="BL696" s="17" t="s">
        <v>172</v>
      </c>
      <c r="BM696" s="202" t="s">
        <v>785</v>
      </c>
    </row>
    <row r="697" spans="1:47" s="2" customFormat="1" ht="19.5">
      <c r="A697" s="34"/>
      <c r="B697" s="35"/>
      <c r="C697" s="36"/>
      <c r="D697" s="204" t="s">
        <v>174</v>
      </c>
      <c r="E697" s="36"/>
      <c r="F697" s="205" t="s">
        <v>784</v>
      </c>
      <c r="G697" s="36"/>
      <c r="H697" s="36"/>
      <c r="I697" s="206"/>
      <c r="J697" s="36"/>
      <c r="K697" s="36"/>
      <c r="L697" s="39"/>
      <c r="M697" s="207"/>
      <c r="N697" s="208"/>
      <c r="O697" s="71"/>
      <c r="P697" s="71"/>
      <c r="Q697" s="71"/>
      <c r="R697" s="71"/>
      <c r="S697" s="71"/>
      <c r="T697" s="72"/>
      <c r="U697" s="34"/>
      <c r="V697" s="34"/>
      <c r="W697" s="34"/>
      <c r="X697" s="34"/>
      <c r="Y697" s="34"/>
      <c r="Z697" s="34"/>
      <c r="AA697" s="34"/>
      <c r="AB697" s="34"/>
      <c r="AC697" s="34"/>
      <c r="AD697" s="34"/>
      <c r="AE697" s="34"/>
      <c r="AT697" s="17" t="s">
        <v>174</v>
      </c>
      <c r="AU697" s="17" t="s">
        <v>84</v>
      </c>
    </row>
    <row r="698" spans="1:65" s="2" customFormat="1" ht="33" customHeight="1">
      <c r="A698" s="34"/>
      <c r="B698" s="35"/>
      <c r="C698" s="230" t="s">
        <v>786</v>
      </c>
      <c r="D698" s="230" t="s">
        <v>290</v>
      </c>
      <c r="E698" s="231" t="s">
        <v>787</v>
      </c>
      <c r="F698" s="232" t="s">
        <v>788</v>
      </c>
      <c r="G698" s="233" t="s">
        <v>564</v>
      </c>
      <c r="H698" s="234">
        <v>1</v>
      </c>
      <c r="I698" s="235"/>
      <c r="J698" s="236">
        <f>ROUND(I698*H698,2)</f>
        <v>0</v>
      </c>
      <c r="K698" s="232" t="s">
        <v>1</v>
      </c>
      <c r="L698" s="237"/>
      <c r="M698" s="238" t="s">
        <v>1</v>
      </c>
      <c r="N698" s="239" t="s">
        <v>39</v>
      </c>
      <c r="O698" s="71"/>
      <c r="P698" s="200">
        <f>O698*H698</f>
        <v>0</v>
      </c>
      <c r="Q698" s="200">
        <v>0.0364</v>
      </c>
      <c r="R698" s="200">
        <f>Q698*H698</f>
        <v>0.0364</v>
      </c>
      <c r="S698" s="200">
        <v>0</v>
      </c>
      <c r="T698" s="201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02" t="s">
        <v>213</v>
      </c>
      <c r="AT698" s="202" t="s">
        <v>290</v>
      </c>
      <c r="AU698" s="202" t="s">
        <v>84</v>
      </c>
      <c r="AY698" s="17" t="s">
        <v>165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172</v>
      </c>
      <c r="BM698" s="202" t="s">
        <v>789</v>
      </c>
    </row>
    <row r="699" spans="1:47" s="2" customFormat="1" ht="19.5">
      <c r="A699" s="34"/>
      <c r="B699" s="35"/>
      <c r="C699" s="36"/>
      <c r="D699" s="204" t="s">
        <v>174</v>
      </c>
      <c r="E699" s="36"/>
      <c r="F699" s="205" t="s">
        <v>788</v>
      </c>
      <c r="G699" s="36"/>
      <c r="H699" s="36"/>
      <c r="I699" s="206"/>
      <c r="J699" s="36"/>
      <c r="K699" s="36"/>
      <c r="L699" s="39"/>
      <c r="M699" s="207"/>
      <c r="N699" s="208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174</v>
      </c>
      <c r="AU699" s="17" t="s">
        <v>84</v>
      </c>
    </row>
    <row r="700" spans="1:65" s="2" customFormat="1" ht="24.2" customHeight="1">
      <c r="A700" s="34"/>
      <c r="B700" s="35"/>
      <c r="C700" s="230" t="s">
        <v>790</v>
      </c>
      <c r="D700" s="230" t="s">
        <v>290</v>
      </c>
      <c r="E700" s="231" t="s">
        <v>791</v>
      </c>
      <c r="F700" s="232" t="s">
        <v>792</v>
      </c>
      <c r="G700" s="233" t="s">
        <v>564</v>
      </c>
      <c r="H700" s="234">
        <v>2</v>
      </c>
      <c r="I700" s="235"/>
      <c r="J700" s="236">
        <f>ROUND(I700*H700,2)</f>
        <v>0</v>
      </c>
      <c r="K700" s="232" t="s">
        <v>1</v>
      </c>
      <c r="L700" s="237"/>
      <c r="M700" s="238" t="s">
        <v>1</v>
      </c>
      <c r="N700" s="239" t="s">
        <v>39</v>
      </c>
      <c r="O700" s="71"/>
      <c r="P700" s="200">
        <f>O700*H700</f>
        <v>0</v>
      </c>
      <c r="Q700" s="200">
        <v>0.0029</v>
      </c>
      <c r="R700" s="200">
        <f>Q700*H700</f>
        <v>0.0058</v>
      </c>
      <c r="S700" s="200">
        <v>0</v>
      </c>
      <c r="T700" s="201">
        <f>S700*H700</f>
        <v>0</v>
      </c>
      <c r="U700" s="34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R700" s="202" t="s">
        <v>213</v>
      </c>
      <c r="AT700" s="202" t="s">
        <v>290</v>
      </c>
      <c r="AU700" s="202" t="s">
        <v>84</v>
      </c>
      <c r="AY700" s="17" t="s">
        <v>165</v>
      </c>
      <c r="BE700" s="203">
        <f>IF(N700="základní",J700,0)</f>
        <v>0</v>
      </c>
      <c r="BF700" s="203">
        <f>IF(N700="snížená",J700,0)</f>
        <v>0</v>
      </c>
      <c r="BG700" s="203">
        <f>IF(N700="zákl. přenesená",J700,0)</f>
        <v>0</v>
      </c>
      <c r="BH700" s="203">
        <f>IF(N700="sníž. přenesená",J700,0)</f>
        <v>0</v>
      </c>
      <c r="BI700" s="203">
        <f>IF(N700="nulová",J700,0)</f>
        <v>0</v>
      </c>
      <c r="BJ700" s="17" t="s">
        <v>82</v>
      </c>
      <c r="BK700" s="203">
        <f>ROUND(I700*H700,2)</f>
        <v>0</v>
      </c>
      <c r="BL700" s="17" t="s">
        <v>172</v>
      </c>
      <c r="BM700" s="202" t="s">
        <v>793</v>
      </c>
    </row>
    <row r="701" spans="1:47" s="2" customFormat="1" ht="19.5">
      <c r="A701" s="34"/>
      <c r="B701" s="35"/>
      <c r="C701" s="36"/>
      <c r="D701" s="204" t="s">
        <v>174</v>
      </c>
      <c r="E701" s="36"/>
      <c r="F701" s="205" t="s">
        <v>792</v>
      </c>
      <c r="G701" s="36"/>
      <c r="H701" s="36"/>
      <c r="I701" s="206"/>
      <c r="J701" s="36"/>
      <c r="K701" s="36"/>
      <c r="L701" s="39"/>
      <c r="M701" s="207"/>
      <c r="N701" s="208"/>
      <c r="O701" s="71"/>
      <c r="P701" s="71"/>
      <c r="Q701" s="71"/>
      <c r="R701" s="71"/>
      <c r="S701" s="71"/>
      <c r="T701" s="72"/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T701" s="17" t="s">
        <v>174</v>
      </c>
      <c r="AU701" s="17" t="s">
        <v>84</v>
      </c>
    </row>
    <row r="702" spans="1:65" s="2" customFormat="1" ht="24.2" customHeight="1">
      <c r="A702" s="34"/>
      <c r="B702" s="35"/>
      <c r="C702" s="230" t="s">
        <v>761</v>
      </c>
      <c r="D702" s="230" t="s">
        <v>290</v>
      </c>
      <c r="E702" s="231" t="s">
        <v>794</v>
      </c>
      <c r="F702" s="232" t="s">
        <v>795</v>
      </c>
      <c r="G702" s="233" t="s">
        <v>564</v>
      </c>
      <c r="H702" s="234">
        <v>80</v>
      </c>
      <c r="I702" s="235"/>
      <c r="J702" s="236">
        <f>ROUND(I702*H702,2)</f>
        <v>0</v>
      </c>
      <c r="K702" s="232" t="s">
        <v>1</v>
      </c>
      <c r="L702" s="237"/>
      <c r="M702" s="238" t="s">
        <v>1</v>
      </c>
      <c r="N702" s="239" t="s">
        <v>39</v>
      </c>
      <c r="O702" s="71"/>
      <c r="P702" s="200">
        <f>O702*H702</f>
        <v>0</v>
      </c>
      <c r="Q702" s="200">
        <v>0.0078</v>
      </c>
      <c r="R702" s="200">
        <f>Q702*H702</f>
        <v>0.624</v>
      </c>
      <c r="S702" s="200">
        <v>0</v>
      </c>
      <c r="T702" s="201">
        <f>S702*H702</f>
        <v>0</v>
      </c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R702" s="202" t="s">
        <v>213</v>
      </c>
      <c r="AT702" s="202" t="s">
        <v>290</v>
      </c>
      <c r="AU702" s="202" t="s">
        <v>84</v>
      </c>
      <c r="AY702" s="17" t="s">
        <v>165</v>
      </c>
      <c r="BE702" s="203">
        <f>IF(N702="základní",J702,0)</f>
        <v>0</v>
      </c>
      <c r="BF702" s="203">
        <f>IF(N702="snížená",J702,0)</f>
        <v>0</v>
      </c>
      <c r="BG702" s="203">
        <f>IF(N702="zákl. přenesená",J702,0)</f>
        <v>0</v>
      </c>
      <c r="BH702" s="203">
        <f>IF(N702="sníž. přenesená",J702,0)</f>
        <v>0</v>
      </c>
      <c r="BI702" s="203">
        <f>IF(N702="nulová",J702,0)</f>
        <v>0</v>
      </c>
      <c r="BJ702" s="17" t="s">
        <v>82</v>
      </c>
      <c r="BK702" s="203">
        <f>ROUND(I702*H702,2)</f>
        <v>0</v>
      </c>
      <c r="BL702" s="17" t="s">
        <v>172</v>
      </c>
      <c r="BM702" s="202" t="s">
        <v>796</v>
      </c>
    </row>
    <row r="703" spans="1:47" s="2" customFormat="1" ht="19.5">
      <c r="A703" s="34"/>
      <c r="B703" s="35"/>
      <c r="C703" s="36"/>
      <c r="D703" s="204" t="s">
        <v>174</v>
      </c>
      <c r="E703" s="36"/>
      <c r="F703" s="205" t="s">
        <v>795</v>
      </c>
      <c r="G703" s="36"/>
      <c r="H703" s="36"/>
      <c r="I703" s="206"/>
      <c r="J703" s="36"/>
      <c r="K703" s="36"/>
      <c r="L703" s="39"/>
      <c r="M703" s="207"/>
      <c r="N703" s="208"/>
      <c r="O703" s="71"/>
      <c r="P703" s="71"/>
      <c r="Q703" s="71"/>
      <c r="R703" s="71"/>
      <c r="S703" s="71"/>
      <c r="T703" s="72"/>
      <c r="U703" s="34"/>
      <c r="V703" s="34"/>
      <c r="W703" s="34"/>
      <c r="X703" s="34"/>
      <c r="Y703" s="34"/>
      <c r="Z703" s="34"/>
      <c r="AA703" s="34"/>
      <c r="AB703" s="34"/>
      <c r="AC703" s="34"/>
      <c r="AD703" s="34"/>
      <c r="AE703" s="34"/>
      <c r="AT703" s="17" t="s">
        <v>174</v>
      </c>
      <c r="AU703" s="17" t="s">
        <v>84</v>
      </c>
    </row>
    <row r="704" spans="1:65" s="2" customFormat="1" ht="24.2" customHeight="1">
      <c r="A704" s="34"/>
      <c r="B704" s="35"/>
      <c r="C704" s="230" t="s">
        <v>797</v>
      </c>
      <c r="D704" s="230" t="s">
        <v>290</v>
      </c>
      <c r="E704" s="231" t="s">
        <v>798</v>
      </c>
      <c r="F704" s="232" t="s">
        <v>799</v>
      </c>
      <c r="G704" s="233" t="s">
        <v>564</v>
      </c>
      <c r="H704" s="234">
        <v>58</v>
      </c>
      <c r="I704" s="235"/>
      <c r="J704" s="236">
        <f>ROUND(I704*H704,2)</f>
        <v>0</v>
      </c>
      <c r="K704" s="232" t="s">
        <v>1</v>
      </c>
      <c r="L704" s="237"/>
      <c r="M704" s="238" t="s">
        <v>1</v>
      </c>
      <c r="N704" s="239" t="s">
        <v>39</v>
      </c>
      <c r="O704" s="71"/>
      <c r="P704" s="200">
        <f>O704*H704</f>
        <v>0</v>
      </c>
      <c r="Q704" s="200">
        <v>0.0287</v>
      </c>
      <c r="R704" s="200">
        <f>Q704*H704</f>
        <v>1.6646</v>
      </c>
      <c r="S704" s="200">
        <v>0</v>
      </c>
      <c r="T704" s="201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2" t="s">
        <v>213</v>
      </c>
      <c r="AT704" s="202" t="s">
        <v>290</v>
      </c>
      <c r="AU704" s="202" t="s">
        <v>84</v>
      </c>
      <c r="AY704" s="17" t="s">
        <v>165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82</v>
      </c>
      <c r="BK704" s="203">
        <f>ROUND(I704*H704,2)</f>
        <v>0</v>
      </c>
      <c r="BL704" s="17" t="s">
        <v>172</v>
      </c>
      <c r="BM704" s="202" t="s">
        <v>800</v>
      </c>
    </row>
    <row r="705" spans="1:47" s="2" customFormat="1" ht="19.5">
      <c r="A705" s="34"/>
      <c r="B705" s="35"/>
      <c r="C705" s="36"/>
      <c r="D705" s="204" t="s">
        <v>174</v>
      </c>
      <c r="E705" s="36"/>
      <c r="F705" s="205" t="s">
        <v>799</v>
      </c>
      <c r="G705" s="36"/>
      <c r="H705" s="36"/>
      <c r="I705" s="206"/>
      <c r="J705" s="36"/>
      <c r="K705" s="36"/>
      <c r="L705" s="39"/>
      <c r="M705" s="207"/>
      <c r="N705" s="208"/>
      <c r="O705" s="71"/>
      <c r="P705" s="71"/>
      <c r="Q705" s="71"/>
      <c r="R705" s="71"/>
      <c r="S705" s="71"/>
      <c r="T705" s="72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7" t="s">
        <v>174</v>
      </c>
      <c r="AU705" s="17" t="s">
        <v>84</v>
      </c>
    </row>
    <row r="706" spans="1:65" s="2" customFormat="1" ht="33" customHeight="1">
      <c r="A706" s="34"/>
      <c r="B706" s="35"/>
      <c r="C706" s="230" t="s">
        <v>801</v>
      </c>
      <c r="D706" s="230" t="s">
        <v>290</v>
      </c>
      <c r="E706" s="231" t="s">
        <v>802</v>
      </c>
      <c r="F706" s="232" t="s">
        <v>803</v>
      </c>
      <c r="G706" s="233" t="s">
        <v>564</v>
      </c>
      <c r="H706" s="234">
        <v>4</v>
      </c>
      <c r="I706" s="235"/>
      <c r="J706" s="236">
        <f>ROUND(I706*H706,2)</f>
        <v>0</v>
      </c>
      <c r="K706" s="232" t="s">
        <v>1</v>
      </c>
      <c r="L706" s="237"/>
      <c r="M706" s="238" t="s">
        <v>1</v>
      </c>
      <c r="N706" s="239" t="s">
        <v>39</v>
      </c>
      <c r="O706" s="71"/>
      <c r="P706" s="200">
        <f>O706*H706</f>
        <v>0</v>
      </c>
      <c r="Q706" s="200">
        <v>0.0128</v>
      </c>
      <c r="R706" s="200">
        <f>Q706*H706</f>
        <v>0.0512</v>
      </c>
      <c r="S706" s="200">
        <v>0</v>
      </c>
      <c r="T706" s="201">
        <f>S706*H706</f>
        <v>0</v>
      </c>
      <c r="U706" s="34"/>
      <c r="V706" s="34"/>
      <c r="W706" s="34"/>
      <c r="X706" s="34"/>
      <c r="Y706" s="34"/>
      <c r="Z706" s="34"/>
      <c r="AA706" s="34"/>
      <c r="AB706" s="34"/>
      <c r="AC706" s="34"/>
      <c r="AD706" s="34"/>
      <c r="AE706" s="34"/>
      <c r="AR706" s="202" t="s">
        <v>213</v>
      </c>
      <c r="AT706" s="202" t="s">
        <v>290</v>
      </c>
      <c r="AU706" s="202" t="s">
        <v>84</v>
      </c>
      <c r="AY706" s="17" t="s">
        <v>165</v>
      </c>
      <c r="BE706" s="203">
        <f>IF(N706="základní",J706,0)</f>
        <v>0</v>
      </c>
      <c r="BF706" s="203">
        <f>IF(N706="snížená",J706,0)</f>
        <v>0</v>
      </c>
      <c r="BG706" s="203">
        <f>IF(N706="zákl. přenesená",J706,0)</f>
        <v>0</v>
      </c>
      <c r="BH706" s="203">
        <f>IF(N706="sníž. přenesená",J706,0)</f>
        <v>0</v>
      </c>
      <c r="BI706" s="203">
        <f>IF(N706="nulová",J706,0)</f>
        <v>0</v>
      </c>
      <c r="BJ706" s="17" t="s">
        <v>82</v>
      </c>
      <c r="BK706" s="203">
        <f>ROUND(I706*H706,2)</f>
        <v>0</v>
      </c>
      <c r="BL706" s="17" t="s">
        <v>172</v>
      </c>
      <c r="BM706" s="202" t="s">
        <v>804</v>
      </c>
    </row>
    <row r="707" spans="1:47" s="2" customFormat="1" ht="19.5">
      <c r="A707" s="34"/>
      <c r="B707" s="35"/>
      <c r="C707" s="36"/>
      <c r="D707" s="204" t="s">
        <v>174</v>
      </c>
      <c r="E707" s="36"/>
      <c r="F707" s="205" t="s">
        <v>803</v>
      </c>
      <c r="G707" s="36"/>
      <c r="H707" s="36"/>
      <c r="I707" s="206"/>
      <c r="J707" s="36"/>
      <c r="K707" s="36"/>
      <c r="L707" s="39"/>
      <c r="M707" s="207"/>
      <c r="N707" s="208"/>
      <c r="O707" s="71"/>
      <c r="P707" s="71"/>
      <c r="Q707" s="71"/>
      <c r="R707" s="71"/>
      <c r="S707" s="71"/>
      <c r="T707" s="72"/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T707" s="17" t="s">
        <v>174</v>
      </c>
      <c r="AU707" s="17" t="s">
        <v>84</v>
      </c>
    </row>
    <row r="708" spans="1:65" s="2" customFormat="1" ht="33" customHeight="1">
      <c r="A708" s="34"/>
      <c r="B708" s="35"/>
      <c r="C708" s="230" t="s">
        <v>805</v>
      </c>
      <c r="D708" s="230" t="s">
        <v>290</v>
      </c>
      <c r="E708" s="231" t="s">
        <v>806</v>
      </c>
      <c r="F708" s="232" t="s">
        <v>807</v>
      </c>
      <c r="G708" s="233" t="s">
        <v>564</v>
      </c>
      <c r="H708" s="234">
        <v>5</v>
      </c>
      <c r="I708" s="235"/>
      <c r="J708" s="236">
        <f>ROUND(I708*H708,2)</f>
        <v>0</v>
      </c>
      <c r="K708" s="232" t="s">
        <v>1</v>
      </c>
      <c r="L708" s="237"/>
      <c r="M708" s="238" t="s">
        <v>1</v>
      </c>
      <c r="N708" s="239" t="s">
        <v>39</v>
      </c>
      <c r="O708" s="71"/>
      <c r="P708" s="200">
        <f>O708*H708</f>
        <v>0</v>
      </c>
      <c r="Q708" s="200">
        <v>0.0364</v>
      </c>
      <c r="R708" s="200">
        <f>Q708*H708</f>
        <v>0.182</v>
      </c>
      <c r="S708" s="200">
        <v>0</v>
      </c>
      <c r="T708" s="201">
        <f>S708*H708</f>
        <v>0</v>
      </c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R708" s="202" t="s">
        <v>213</v>
      </c>
      <c r="AT708" s="202" t="s">
        <v>290</v>
      </c>
      <c r="AU708" s="202" t="s">
        <v>84</v>
      </c>
      <c r="AY708" s="17" t="s">
        <v>165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17" t="s">
        <v>82</v>
      </c>
      <c r="BK708" s="203">
        <f>ROUND(I708*H708,2)</f>
        <v>0</v>
      </c>
      <c r="BL708" s="17" t="s">
        <v>172</v>
      </c>
      <c r="BM708" s="202" t="s">
        <v>808</v>
      </c>
    </row>
    <row r="709" spans="1:47" s="2" customFormat="1" ht="19.5">
      <c r="A709" s="34"/>
      <c r="B709" s="35"/>
      <c r="C709" s="36"/>
      <c r="D709" s="204" t="s">
        <v>174</v>
      </c>
      <c r="E709" s="36"/>
      <c r="F709" s="205" t="s">
        <v>807</v>
      </c>
      <c r="G709" s="36"/>
      <c r="H709" s="36"/>
      <c r="I709" s="206"/>
      <c r="J709" s="36"/>
      <c r="K709" s="36"/>
      <c r="L709" s="39"/>
      <c r="M709" s="207"/>
      <c r="N709" s="208"/>
      <c r="O709" s="71"/>
      <c r="P709" s="71"/>
      <c r="Q709" s="71"/>
      <c r="R709" s="71"/>
      <c r="S709" s="71"/>
      <c r="T709" s="72"/>
      <c r="U709" s="34"/>
      <c r="V709" s="34"/>
      <c r="W709" s="34"/>
      <c r="X709" s="34"/>
      <c r="Y709" s="34"/>
      <c r="Z709" s="34"/>
      <c r="AA709" s="34"/>
      <c r="AB709" s="34"/>
      <c r="AC709" s="34"/>
      <c r="AD709" s="34"/>
      <c r="AE709" s="34"/>
      <c r="AT709" s="17" t="s">
        <v>174</v>
      </c>
      <c r="AU709" s="17" t="s">
        <v>84</v>
      </c>
    </row>
    <row r="710" spans="1:65" s="2" customFormat="1" ht="24.2" customHeight="1">
      <c r="A710" s="34"/>
      <c r="B710" s="35"/>
      <c r="C710" s="230" t="s">
        <v>809</v>
      </c>
      <c r="D710" s="230" t="s">
        <v>290</v>
      </c>
      <c r="E710" s="231" t="s">
        <v>810</v>
      </c>
      <c r="F710" s="232" t="s">
        <v>811</v>
      </c>
      <c r="G710" s="233" t="s">
        <v>564</v>
      </c>
      <c r="H710" s="234">
        <v>2</v>
      </c>
      <c r="I710" s="235"/>
      <c r="J710" s="236">
        <f>ROUND(I710*H710,2)</f>
        <v>0</v>
      </c>
      <c r="K710" s="232" t="s">
        <v>1</v>
      </c>
      <c r="L710" s="237"/>
      <c r="M710" s="238" t="s">
        <v>1</v>
      </c>
      <c r="N710" s="239" t="s">
        <v>39</v>
      </c>
      <c r="O710" s="71"/>
      <c r="P710" s="200">
        <f>O710*H710</f>
        <v>0</v>
      </c>
      <c r="Q710" s="200">
        <v>0.0029</v>
      </c>
      <c r="R710" s="200">
        <f>Q710*H710</f>
        <v>0.0058</v>
      </c>
      <c r="S710" s="200">
        <v>0</v>
      </c>
      <c r="T710" s="201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02" t="s">
        <v>213</v>
      </c>
      <c r="AT710" s="202" t="s">
        <v>290</v>
      </c>
      <c r="AU710" s="202" t="s">
        <v>84</v>
      </c>
      <c r="AY710" s="17" t="s">
        <v>165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7" t="s">
        <v>82</v>
      </c>
      <c r="BK710" s="203">
        <f>ROUND(I710*H710,2)</f>
        <v>0</v>
      </c>
      <c r="BL710" s="17" t="s">
        <v>172</v>
      </c>
      <c r="BM710" s="202" t="s">
        <v>812</v>
      </c>
    </row>
    <row r="711" spans="1:47" s="2" customFormat="1" ht="19.5">
      <c r="A711" s="34"/>
      <c r="B711" s="35"/>
      <c r="C711" s="36"/>
      <c r="D711" s="204" t="s">
        <v>174</v>
      </c>
      <c r="E711" s="36"/>
      <c r="F711" s="205" t="s">
        <v>811</v>
      </c>
      <c r="G711" s="36"/>
      <c r="H711" s="36"/>
      <c r="I711" s="206"/>
      <c r="J711" s="36"/>
      <c r="K711" s="36"/>
      <c r="L711" s="39"/>
      <c r="M711" s="207"/>
      <c r="N711" s="208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174</v>
      </c>
      <c r="AU711" s="17" t="s">
        <v>84</v>
      </c>
    </row>
    <row r="712" spans="1:65" s="2" customFormat="1" ht="33" customHeight="1">
      <c r="A712" s="34"/>
      <c r="B712" s="35"/>
      <c r="C712" s="230" t="s">
        <v>813</v>
      </c>
      <c r="D712" s="230" t="s">
        <v>290</v>
      </c>
      <c r="E712" s="231" t="s">
        <v>814</v>
      </c>
      <c r="F712" s="232" t="s">
        <v>815</v>
      </c>
      <c r="G712" s="233" t="s">
        <v>564</v>
      </c>
      <c r="H712" s="234">
        <v>56</v>
      </c>
      <c r="I712" s="235"/>
      <c r="J712" s="236">
        <f>ROUND(I712*H712,2)</f>
        <v>0</v>
      </c>
      <c r="K712" s="232" t="s">
        <v>1</v>
      </c>
      <c r="L712" s="237"/>
      <c r="M712" s="238" t="s">
        <v>1</v>
      </c>
      <c r="N712" s="239" t="s">
        <v>39</v>
      </c>
      <c r="O712" s="71"/>
      <c r="P712" s="200">
        <f>O712*H712</f>
        <v>0</v>
      </c>
      <c r="Q712" s="200">
        <v>0.00811</v>
      </c>
      <c r="R712" s="200">
        <f>Q712*H712</f>
        <v>0.45415999999999995</v>
      </c>
      <c r="S712" s="200">
        <v>0</v>
      </c>
      <c r="T712" s="201">
        <f>S712*H712</f>
        <v>0</v>
      </c>
      <c r="U712" s="34"/>
      <c r="V712" s="34"/>
      <c r="W712" s="34"/>
      <c r="X712" s="34"/>
      <c r="Y712" s="34"/>
      <c r="Z712" s="34"/>
      <c r="AA712" s="34"/>
      <c r="AB712" s="34"/>
      <c r="AC712" s="34"/>
      <c r="AD712" s="34"/>
      <c r="AE712" s="34"/>
      <c r="AR712" s="202" t="s">
        <v>213</v>
      </c>
      <c r="AT712" s="202" t="s">
        <v>290</v>
      </c>
      <c r="AU712" s="202" t="s">
        <v>84</v>
      </c>
      <c r="AY712" s="17" t="s">
        <v>165</v>
      </c>
      <c r="BE712" s="203">
        <f>IF(N712="základní",J712,0)</f>
        <v>0</v>
      </c>
      <c r="BF712" s="203">
        <f>IF(N712="snížená",J712,0)</f>
        <v>0</v>
      </c>
      <c r="BG712" s="203">
        <f>IF(N712="zákl. přenesená",J712,0)</f>
        <v>0</v>
      </c>
      <c r="BH712" s="203">
        <f>IF(N712="sníž. přenesená",J712,0)</f>
        <v>0</v>
      </c>
      <c r="BI712" s="203">
        <f>IF(N712="nulová",J712,0)</f>
        <v>0</v>
      </c>
      <c r="BJ712" s="17" t="s">
        <v>82</v>
      </c>
      <c r="BK712" s="203">
        <f>ROUND(I712*H712,2)</f>
        <v>0</v>
      </c>
      <c r="BL712" s="17" t="s">
        <v>172</v>
      </c>
      <c r="BM712" s="202" t="s">
        <v>816</v>
      </c>
    </row>
    <row r="713" spans="1:47" s="2" customFormat="1" ht="19.5">
      <c r="A713" s="34"/>
      <c r="B713" s="35"/>
      <c r="C713" s="36"/>
      <c r="D713" s="204" t="s">
        <v>174</v>
      </c>
      <c r="E713" s="36"/>
      <c r="F713" s="205" t="s">
        <v>815</v>
      </c>
      <c r="G713" s="36"/>
      <c r="H713" s="36"/>
      <c r="I713" s="206"/>
      <c r="J713" s="36"/>
      <c r="K713" s="36"/>
      <c r="L713" s="39"/>
      <c r="M713" s="207"/>
      <c r="N713" s="208"/>
      <c r="O713" s="71"/>
      <c r="P713" s="71"/>
      <c r="Q713" s="71"/>
      <c r="R713" s="71"/>
      <c r="S713" s="71"/>
      <c r="T713" s="72"/>
      <c r="U713" s="34"/>
      <c r="V713" s="34"/>
      <c r="W713" s="34"/>
      <c r="X713" s="34"/>
      <c r="Y713" s="34"/>
      <c r="Z713" s="34"/>
      <c r="AA713" s="34"/>
      <c r="AB713" s="34"/>
      <c r="AC713" s="34"/>
      <c r="AD713" s="34"/>
      <c r="AE713" s="34"/>
      <c r="AT713" s="17" t="s">
        <v>174</v>
      </c>
      <c r="AU713" s="17" t="s">
        <v>84</v>
      </c>
    </row>
    <row r="714" spans="1:65" s="2" customFormat="1" ht="33" customHeight="1">
      <c r="A714" s="34"/>
      <c r="B714" s="35"/>
      <c r="C714" s="230" t="s">
        <v>817</v>
      </c>
      <c r="D714" s="230" t="s">
        <v>290</v>
      </c>
      <c r="E714" s="231" t="s">
        <v>818</v>
      </c>
      <c r="F714" s="232" t="s">
        <v>819</v>
      </c>
      <c r="G714" s="233" t="s">
        <v>564</v>
      </c>
      <c r="H714" s="234">
        <v>5</v>
      </c>
      <c r="I714" s="235"/>
      <c r="J714" s="236">
        <f>ROUND(I714*H714,2)</f>
        <v>0</v>
      </c>
      <c r="K714" s="232" t="s">
        <v>1</v>
      </c>
      <c r="L714" s="237"/>
      <c r="M714" s="238" t="s">
        <v>1</v>
      </c>
      <c r="N714" s="239" t="s">
        <v>39</v>
      </c>
      <c r="O714" s="71"/>
      <c r="P714" s="200">
        <f>O714*H714</f>
        <v>0</v>
      </c>
      <c r="Q714" s="200">
        <v>0.00415</v>
      </c>
      <c r="R714" s="200">
        <f>Q714*H714</f>
        <v>0.02075</v>
      </c>
      <c r="S714" s="200">
        <v>0</v>
      </c>
      <c r="T714" s="201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2" t="s">
        <v>213</v>
      </c>
      <c r="AT714" s="202" t="s">
        <v>290</v>
      </c>
      <c r="AU714" s="202" t="s">
        <v>84</v>
      </c>
      <c r="AY714" s="17" t="s">
        <v>165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17" t="s">
        <v>82</v>
      </c>
      <c r="BK714" s="203">
        <f>ROUND(I714*H714,2)</f>
        <v>0</v>
      </c>
      <c r="BL714" s="17" t="s">
        <v>172</v>
      </c>
      <c r="BM714" s="202" t="s">
        <v>820</v>
      </c>
    </row>
    <row r="715" spans="1:47" s="2" customFormat="1" ht="19.5">
      <c r="A715" s="34"/>
      <c r="B715" s="35"/>
      <c r="C715" s="36"/>
      <c r="D715" s="204" t="s">
        <v>174</v>
      </c>
      <c r="E715" s="36"/>
      <c r="F715" s="205" t="s">
        <v>819</v>
      </c>
      <c r="G715" s="36"/>
      <c r="H715" s="36"/>
      <c r="I715" s="206"/>
      <c r="J715" s="36"/>
      <c r="K715" s="36"/>
      <c r="L715" s="39"/>
      <c r="M715" s="207"/>
      <c r="N715" s="208"/>
      <c r="O715" s="71"/>
      <c r="P715" s="71"/>
      <c r="Q715" s="71"/>
      <c r="R715" s="71"/>
      <c r="S715" s="71"/>
      <c r="T715" s="72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174</v>
      </c>
      <c r="AU715" s="17" t="s">
        <v>84</v>
      </c>
    </row>
    <row r="716" spans="1:65" s="2" customFormat="1" ht="33" customHeight="1">
      <c r="A716" s="34"/>
      <c r="B716" s="35"/>
      <c r="C716" s="230" t="s">
        <v>821</v>
      </c>
      <c r="D716" s="230" t="s">
        <v>290</v>
      </c>
      <c r="E716" s="231" t="s">
        <v>822</v>
      </c>
      <c r="F716" s="232" t="s">
        <v>823</v>
      </c>
      <c r="G716" s="233" t="s">
        <v>564</v>
      </c>
      <c r="H716" s="234">
        <v>8</v>
      </c>
      <c r="I716" s="235"/>
      <c r="J716" s="236">
        <f>ROUND(I716*H716,2)</f>
        <v>0</v>
      </c>
      <c r="K716" s="232" t="s">
        <v>1</v>
      </c>
      <c r="L716" s="237"/>
      <c r="M716" s="238" t="s">
        <v>1</v>
      </c>
      <c r="N716" s="239" t="s">
        <v>39</v>
      </c>
      <c r="O716" s="71"/>
      <c r="P716" s="200">
        <f>O716*H716</f>
        <v>0</v>
      </c>
      <c r="Q716" s="200">
        <v>0.00835</v>
      </c>
      <c r="R716" s="200">
        <f>Q716*H716</f>
        <v>0.0668</v>
      </c>
      <c r="S716" s="200">
        <v>0</v>
      </c>
      <c r="T716" s="201">
        <f>S716*H716</f>
        <v>0</v>
      </c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202" t="s">
        <v>213</v>
      </c>
      <c r="AT716" s="202" t="s">
        <v>290</v>
      </c>
      <c r="AU716" s="202" t="s">
        <v>84</v>
      </c>
      <c r="AY716" s="17" t="s">
        <v>165</v>
      </c>
      <c r="BE716" s="203">
        <f>IF(N716="základní",J716,0)</f>
        <v>0</v>
      </c>
      <c r="BF716" s="203">
        <f>IF(N716="snížená",J716,0)</f>
        <v>0</v>
      </c>
      <c r="BG716" s="203">
        <f>IF(N716="zákl. přenesená",J716,0)</f>
        <v>0</v>
      </c>
      <c r="BH716" s="203">
        <f>IF(N716="sníž. přenesená",J716,0)</f>
        <v>0</v>
      </c>
      <c r="BI716" s="203">
        <f>IF(N716="nulová",J716,0)</f>
        <v>0</v>
      </c>
      <c r="BJ716" s="17" t="s">
        <v>82</v>
      </c>
      <c r="BK716" s="203">
        <f>ROUND(I716*H716,2)</f>
        <v>0</v>
      </c>
      <c r="BL716" s="17" t="s">
        <v>172</v>
      </c>
      <c r="BM716" s="202" t="s">
        <v>824</v>
      </c>
    </row>
    <row r="717" spans="1:47" s="2" customFormat="1" ht="19.5">
      <c r="A717" s="34"/>
      <c r="B717" s="35"/>
      <c r="C717" s="36"/>
      <c r="D717" s="204" t="s">
        <v>174</v>
      </c>
      <c r="E717" s="36"/>
      <c r="F717" s="205" t="s">
        <v>823</v>
      </c>
      <c r="G717" s="36"/>
      <c r="H717" s="36"/>
      <c r="I717" s="206"/>
      <c r="J717" s="36"/>
      <c r="K717" s="36"/>
      <c r="L717" s="39"/>
      <c r="M717" s="207"/>
      <c r="N717" s="208"/>
      <c r="O717" s="71"/>
      <c r="P717" s="71"/>
      <c r="Q717" s="71"/>
      <c r="R717" s="71"/>
      <c r="S717" s="71"/>
      <c r="T717" s="72"/>
      <c r="U717" s="34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T717" s="17" t="s">
        <v>174</v>
      </c>
      <c r="AU717" s="17" t="s">
        <v>84</v>
      </c>
    </row>
    <row r="718" spans="1:65" s="2" customFormat="1" ht="24.2" customHeight="1">
      <c r="A718" s="34"/>
      <c r="B718" s="35"/>
      <c r="C718" s="230" t="s">
        <v>825</v>
      </c>
      <c r="D718" s="230" t="s">
        <v>290</v>
      </c>
      <c r="E718" s="231" t="s">
        <v>826</v>
      </c>
      <c r="F718" s="232" t="s">
        <v>799</v>
      </c>
      <c r="G718" s="233" t="s">
        <v>564</v>
      </c>
      <c r="H718" s="234">
        <v>17</v>
      </c>
      <c r="I718" s="235"/>
      <c r="J718" s="236">
        <f>ROUND(I718*H718,2)</f>
        <v>0</v>
      </c>
      <c r="K718" s="232" t="s">
        <v>1</v>
      </c>
      <c r="L718" s="237"/>
      <c r="M718" s="238" t="s">
        <v>1</v>
      </c>
      <c r="N718" s="239" t="s">
        <v>39</v>
      </c>
      <c r="O718" s="71"/>
      <c r="P718" s="200">
        <f>O718*H718</f>
        <v>0</v>
      </c>
      <c r="Q718" s="200">
        <v>0.0287</v>
      </c>
      <c r="R718" s="200">
        <f>Q718*H718</f>
        <v>0.4879</v>
      </c>
      <c r="S718" s="200">
        <v>0</v>
      </c>
      <c r="T718" s="201">
        <f>S718*H718</f>
        <v>0</v>
      </c>
      <c r="U718" s="34"/>
      <c r="V718" s="34"/>
      <c r="W718" s="34"/>
      <c r="X718" s="34"/>
      <c r="Y718" s="34"/>
      <c r="Z718" s="34"/>
      <c r="AA718" s="34"/>
      <c r="AB718" s="34"/>
      <c r="AC718" s="34"/>
      <c r="AD718" s="34"/>
      <c r="AE718" s="34"/>
      <c r="AR718" s="202" t="s">
        <v>213</v>
      </c>
      <c r="AT718" s="202" t="s">
        <v>290</v>
      </c>
      <c r="AU718" s="202" t="s">
        <v>84</v>
      </c>
      <c r="AY718" s="17" t="s">
        <v>165</v>
      </c>
      <c r="BE718" s="203">
        <f>IF(N718="základní",J718,0)</f>
        <v>0</v>
      </c>
      <c r="BF718" s="203">
        <f>IF(N718="snížená",J718,0)</f>
        <v>0</v>
      </c>
      <c r="BG718" s="203">
        <f>IF(N718="zákl. přenesená",J718,0)</f>
        <v>0</v>
      </c>
      <c r="BH718" s="203">
        <f>IF(N718="sníž. přenesená",J718,0)</f>
        <v>0</v>
      </c>
      <c r="BI718" s="203">
        <f>IF(N718="nulová",J718,0)</f>
        <v>0</v>
      </c>
      <c r="BJ718" s="17" t="s">
        <v>82</v>
      </c>
      <c r="BK718" s="203">
        <f>ROUND(I718*H718,2)</f>
        <v>0</v>
      </c>
      <c r="BL718" s="17" t="s">
        <v>172</v>
      </c>
      <c r="BM718" s="202" t="s">
        <v>827</v>
      </c>
    </row>
    <row r="719" spans="1:47" s="2" customFormat="1" ht="19.5">
      <c r="A719" s="34"/>
      <c r="B719" s="35"/>
      <c r="C719" s="36"/>
      <c r="D719" s="204" t="s">
        <v>174</v>
      </c>
      <c r="E719" s="36"/>
      <c r="F719" s="205" t="s">
        <v>799</v>
      </c>
      <c r="G719" s="36"/>
      <c r="H719" s="36"/>
      <c r="I719" s="206"/>
      <c r="J719" s="36"/>
      <c r="K719" s="36"/>
      <c r="L719" s="39"/>
      <c r="M719" s="207"/>
      <c r="N719" s="208"/>
      <c r="O719" s="71"/>
      <c r="P719" s="71"/>
      <c r="Q719" s="71"/>
      <c r="R719" s="71"/>
      <c r="S719" s="71"/>
      <c r="T719" s="72"/>
      <c r="U719" s="34"/>
      <c r="V719" s="34"/>
      <c r="W719" s="34"/>
      <c r="X719" s="34"/>
      <c r="Y719" s="34"/>
      <c r="Z719" s="34"/>
      <c r="AA719" s="34"/>
      <c r="AB719" s="34"/>
      <c r="AC719" s="34"/>
      <c r="AD719" s="34"/>
      <c r="AE719" s="34"/>
      <c r="AT719" s="17" t="s">
        <v>174</v>
      </c>
      <c r="AU719" s="17" t="s">
        <v>84</v>
      </c>
    </row>
    <row r="720" spans="1:65" s="2" customFormat="1" ht="24.2" customHeight="1">
      <c r="A720" s="34"/>
      <c r="B720" s="35"/>
      <c r="C720" s="230" t="s">
        <v>828</v>
      </c>
      <c r="D720" s="230" t="s">
        <v>290</v>
      </c>
      <c r="E720" s="231" t="s">
        <v>829</v>
      </c>
      <c r="F720" s="232" t="s">
        <v>811</v>
      </c>
      <c r="G720" s="233" t="s">
        <v>564</v>
      </c>
      <c r="H720" s="234">
        <v>2</v>
      </c>
      <c r="I720" s="235"/>
      <c r="J720" s="236">
        <f>ROUND(I720*H720,2)</f>
        <v>0</v>
      </c>
      <c r="K720" s="232" t="s">
        <v>1</v>
      </c>
      <c r="L720" s="237"/>
      <c r="M720" s="238" t="s">
        <v>1</v>
      </c>
      <c r="N720" s="239" t="s">
        <v>39</v>
      </c>
      <c r="O720" s="71"/>
      <c r="P720" s="200">
        <f>O720*H720</f>
        <v>0</v>
      </c>
      <c r="Q720" s="200">
        <v>0.0029</v>
      </c>
      <c r="R720" s="200">
        <f>Q720*H720</f>
        <v>0.0058</v>
      </c>
      <c r="S720" s="200">
        <v>0</v>
      </c>
      <c r="T720" s="201">
        <f>S720*H720</f>
        <v>0</v>
      </c>
      <c r="U720" s="34"/>
      <c r="V720" s="34"/>
      <c r="W720" s="34"/>
      <c r="X720" s="34"/>
      <c r="Y720" s="34"/>
      <c r="Z720" s="34"/>
      <c r="AA720" s="34"/>
      <c r="AB720" s="34"/>
      <c r="AC720" s="34"/>
      <c r="AD720" s="34"/>
      <c r="AE720" s="34"/>
      <c r="AR720" s="202" t="s">
        <v>213</v>
      </c>
      <c r="AT720" s="202" t="s">
        <v>290</v>
      </c>
      <c r="AU720" s="202" t="s">
        <v>84</v>
      </c>
      <c r="AY720" s="17" t="s">
        <v>165</v>
      </c>
      <c r="BE720" s="203">
        <f>IF(N720="základní",J720,0)</f>
        <v>0</v>
      </c>
      <c r="BF720" s="203">
        <f>IF(N720="snížená",J720,0)</f>
        <v>0</v>
      </c>
      <c r="BG720" s="203">
        <f>IF(N720="zákl. přenesená",J720,0)</f>
        <v>0</v>
      </c>
      <c r="BH720" s="203">
        <f>IF(N720="sníž. přenesená",J720,0)</f>
        <v>0</v>
      </c>
      <c r="BI720" s="203">
        <f>IF(N720="nulová",J720,0)</f>
        <v>0</v>
      </c>
      <c r="BJ720" s="17" t="s">
        <v>82</v>
      </c>
      <c r="BK720" s="203">
        <f>ROUND(I720*H720,2)</f>
        <v>0</v>
      </c>
      <c r="BL720" s="17" t="s">
        <v>172</v>
      </c>
      <c r="BM720" s="202" t="s">
        <v>830</v>
      </c>
    </row>
    <row r="721" spans="1:47" s="2" customFormat="1" ht="19.5">
      <c r="A721" s="34"/>
      <c r="B721" s="35"/>
      <c r="C721" s="36"/>
      <c r="D721" s="204" t="s">
        <v>174</v>
      </c>
      <c r="E721" s="36"/>
      <c r="F721" s="205" t="s">
        <v>811</v>
      </c>
      <c r="G721" s="36"/>
      <c r="H721" s="36"/>
      <c r="I721" s="206"/>
      <c r="J721" s="36"/>
      <c r="K721" s="36"/>
      <c r="L721" s="39"/>
      <c r="M721" s="207"/>
      <c r="N721" s="208"/>
      <c r="O721" s="71"/>
      <c r="P721" s="71"/>
      <c r="Q721" s="71"/>
      <c r="R721" s="71"/>
      <c r="S721" s="71"/>
      <c r="T721" s="72"/>
      <c r="U721" s="34"/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T721" s="17" t="s">
        <v>174</v>
      </c>
      <c r="AU721" s="17" t="s">
        <v>84</v>
      </c>
    </row>
    <row r="722" spans="1:65" s="2" customFormat="1" ht="24.2" customHeight="1">
      <c r="A722" s="34"/>
      <c r="B722" s="35"/>
      <c r="C722" s="230" t="s">
        <v>831</v>
      </c>
      <c r="D722" s="230" t="s">
        <v>290</v>
      </c>
      <c r="E722" s="231" t="s">
        <v>832</v>
      </c>
      <c r="F722" s="232" t="s">
        <v>833</v>
      </c>
      <c r="G722" s="233" t="s">
        <v>564</v>
      </c>
      <c r="H722" s="234">
        <v>1</v>
      </c>
      <c r="I722" s="235"/>
      <c r="J722" s="236">
        <f>ROUND(I722*H722,2)</f>
        <v>0</v>
      </c>
      <c r="K722" s="232" t="s">
        <v>1</v>
      </c>
      <c r="L722" s="237"/>
      <c r="M722" s="238" t="s">
        <v>1</v>
      </c>
      <c r="N722" s="239" t="s">
        <v>39</v>
      </c>
      <c r="O722" s="71"/>
      <c r="P722" s="200">
        <f>O722*H722</f>
        <v>0</v>
      </c>
      <c r="Q722" s="200">
        <v>0.0023</v>
      </c>
      <c r="R722" s="200">
        <f>Q722*H722</f>
        <v>0.0023</v>
      </c>
      <c r="S722" s="200">
        <v>0</v>
      </c>
      <c r="T722" s="201">
        <f>S722*H722</f>
        <v>0</v>
      </c>
      <c r="U722" s="34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R722" s="202" t="s">
        <v>213</v>
      </c>
      <c r="AT722" s="202" t="s">
        <v>290</v>
      </c>
      <c r="AU722" s="202" t="s">
        <v>84</v>
      </c>
      <c r="AY722" s="17" t="s">
        <v>165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17" t="s">
        <v>82</v>
      </c>
      <c r="BK722" s="203">
        <f>ROUND(I722*H722,2)</f>
        <v>0</v>
      </c>
      <c r="BL722" s="17" t="s">
        <v>172</v>
      </c>
      <c r="BM722" s="202" t="s">
        <v>834</v>
      </c>
    </row>
    <row r="723" spans="1:47" s="2" customFormat="1" ht="19.5">
      <c r="A723" s="34"/>
      <c r="B723" s="35"/>
      <c r="C723" s="36"/>
      <c r="D723" s="204" t="s">
        <v>174</v>
      </c>
      <c r="E723" s="36"/>
      <c r="F723" s="205" t="s">
        <v>833</v>
      </c>
      <c r="G723" s="36"/>
      <c r="H723" s="36"/>
      <c r="I723" s="206"/>
      <c r="J723" s="36"/>
      <c r="K723" s="36"/>
      <c r="L723" s="39"/>
      <c r="M723" s="207"/>
      <c r="N723" s="208"/>
      <c r="O723" s="71"/>
      <c r="P723" s="71"/>
      <c r="Q723" s="71"/>
      <c r="R723" s="71"/>
      <c r="S723" s="71"/>
      <c r="T723" s="72"/>
      <c r="U723" s="34"/>
      <c r="V723" s="34"/>
      <c r="W723" s="34"/>
      <c r="X723" s="34"/>
      <c r="Y723" s="34"/>
      <c r="Z723" s="34"/>
      <c r="AA723" s="34"/>
      <c r="AB723" s="34"/>
      <c r="AC723" s="34"/>
      <c r="AD723" s="34"/>
      <c r="AE723" s="34"/>
      <c r="AT723" s="17" t="s">
        <v>174</v>
      </c>
      <c r="AU723" s="17" t="s">
        <v>84</v>
      </c>
    </row>
    <row r="724" spans="1:65" s="2" customFormat="1" ht="33" customHeight="1">
      <c r="A724" s="34"/>
      <c r="B724" s="35"/>
      <c r="C724" s="230" t="s">
        <v>835</v>
      </c>
      <c r="D724" s="230" t="s">
        <v>290</v>
      </c>
      <c r="E724" s="231" t="s">
        <v>836</v>
      </c>
      <c r="F724" s="232" t="s">
        <v>837</v>
      </c>
      <c r="G724" s="233" t="s">
        <v>564</v>
      </c>
      <c r="H724" s="234">
        <v>16</v>
      </c>
      <c r="I724" s="235"/>
      <c r="J724" s="236">
        <f>ROUND(I724*H724,2)</f>
        <v>0</v>
      </c>
      <c r="K724" s="232" t="s">
        <v>1</v>
      </c>
      <c r="L724" s="237"/>
      <c r="M724" s="238" t="s">
        <v>1</v>
      </c>
      <c r="N724" s="239" t="s">
        <v>39</v>
      </c>
      <c r="O724" s="71"/>
      <c r="P724" s="200">
        <f>O724*H724</f>
        <v>0</v>
      </c>
      <c r="Q724" s="200">
        <v>0.00641</v>
      </c>
      <c r="R724" s="200">
        <f>Q724*H724</f>
        <v>0.10256</v>
      </c>
      <c r="S724" s="200">
        <v>0</v>
      </c>
      <c r="T724" s="201">
        <f>S724*H724</f>
        <v>0</v>
      </c>
      <c r="U724" s="34"/>
      <c r="V724" s="34"/>
      <c r="W724" s="34"/>
      <c r="X724" s="34"/>
      <c r="Y724" s="34"/>
      <c r="Z724" s="34"/>
      <c r="AA724" s="34"/>
      <c r="AB724" s="34"/>
      <c r="AC724" s="34"/>
      <c r="AD724" s="34"/>
      <c r="AE724" s="34"/>
      <c r="AR724" s="202" t="s">
        <v>213</v>
      </c>
      <c r="AT724" s="202" t="s">
        <v>290</v>
      </c>
      <c r="AU724" s="202" t="s">
        <v>84</v>
      </c>
      <c r="AY724" s="17" t="s">
        <v>165</v>
      </c>
      <c r="BE724" s="203">
        <f>IF(N724="základní",J724,0)</f>
        <v>0</v>
      </c>
      <c r="BF724" s="203">
        <f>IF(N724="snížená",J724,0)</f>
        <v>0</v>
      </c>
      <c r="BG724" s="203">
        <f>IF(N724="zákl. přenesená",J724,0)</f>
        <v>0</v>
      </c>
      <c r="BH724" s="203">
        <f>IF(N724="sníž. přenesená",J724,0)</f>
        <v>0</v>
      </c>
      <c r="BI724" s="203">
        <f>IF(N724="nulová",J724,0)</f>
        <v>0</v>
      </c>
      <c r="BJ724" s="17" t="s">
        <v>82</v>
      </c>
      <c r="BK724" s="203">
        <f>ROUND(I724*H724,2)</f>
        <v>0</v>
      </c>
      <c r="BL724" s="17" t="s">
        <v>172</v>
      </c>
      <c r="BM724" s="202" t="s">
        <v>838</v>
      </c>
    </row>
    <row r="725" spans="1:47" s="2" customFormat="1" ht="19.5">
      <c r="A725" s="34"/>
      <c r="B725" s="35"/>
      <c r="C725" s="36"/>
      <c r="D725" s="204" t="s">
        <v>174</v>
      </c>
      <c r="E725" s="36"/>
      <c r="F725" s="205" t="s">
        <v>837</v>
      </c>
      <c r="G725" s="36"/>
      <c r="H725" s="36"/>
      <c r="I725" s="206"/>
      <c r="J725" s="36"/>
      <c r="K725" s="36"/>
      <c r="L725" s="39"/>
      <c r="M725" s="207"/>
      <c r="N725" s="208"/>
      <c r="O725" s="71"/>
      <c r="P725" s="71"/>
      <c r="Q725" s="71"/>
      <c r="R725" s="71"/>
      <c r="S725" s="71"/>
      <c r="T725" s="72"/>
      <c r="U725" s="34"/>
      <c r="V725" s="34"/>
      <c r="W725" s="34"/>
      <c r="X725" s="34"/>
      <c r="Y725" s="34"/>
      <c r="Z725" s="34"/>
      <c r="AA725" s="34"/>
      <c r="AB725" s="34"/>
      <c r="AC725" s="34"/>
      <c r="AD725" s="34"/>
      <c r="AE725" s="34"/>
      <c r="AT725" s="17" t="s">
        <v>174</v>
      </c>
      <c r="AU725" s="17" t="s">
        <v>84</v>
      </c>
    </row>
    <row r="726" spans="1:65" s="2" customFormat="1" ht="33" customHeight="1">
      <c r="A726" s="34"/>
      <c r="B726" s="35"/>
      <c r="C726" s="230" t="s">
        <v>336</v>
      </c>
      <c r="D726" s="230" t="s">
        <v>290</v>
      </c>
      <c r="E726" s="231" t="s">
        <v>839</v>
      </c>
      <c r="F726" s="232" t="s">
        <v>823</v>
      </c>
      <c r="G726" s="233" t="s">
        <v>564</v>
      </c>
      <c r="H726" s="234">
        <v>3</v>
      </c>
      <c r="I726" s="235"/>
      <c r="J726" s="236">
        <f>ROUND(I726*H726,2)</f>
        <v>0</v>
      </c>
      <c r="K726" s="232" t="s">
        <v>1</v>
      </c>
      <c r="L726" s="237"/>
      <c r="M726" s="238" t="s">
        <v>1</v>
      </c>
      <c r="N726" s="239" t="s">
        <v>39</v>
      </c>
      <c r="O726" s="71"/>
      <c r="P726" s="200">
        <f>O726*H726</f>
        <v>0</v>
      </c>
      <c r="Q726" s="200">
        <v>0.0062</v>
      </c>
      <c r="R726" s="200">
        <f>Q726*H726</f>
        <v>0.0186</v>
      </c>
      <c r="S726" s="200">
        <v>0</v>
      </c>
      <c r="T726" s="201">
        <f>S726*H726</f>
        <v>0</v>
      </c>
      <c r="U726" s="34"/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202" t="s">
        <v>213</v>
      </c>
      <c r="AT726" s="202" t="s">
        <v>290</v>
      </c>
      <c r="AU726" s="202" t="s">
        <v>84</v>
      </c>
      <c r="AY726" s="17" t="s">
        <v>165</v>
      </c>
      <c r="BE726" s="203">
        <f>IF(N726="základní",J726,0)</f>
        <v>0</v>
      </c>
      <c r="BF726" s="203">
        <f>IF(N726="snížená",J726,0)</f>
        <v>0</v>
      </c>
      <c r="BG726" s="203">
        <f>IF(N726="zákl. přenesená",J726,0)</f>
        <v>0</v>
      </c>
      <c r="BH726" s="203">
        <f>IF(N726="sníž. přenesená",J726,0)</f>
        <v>0</v>
      </c>
      <c r="BI726" s="203">
        <f>IF(N726="nulová",J726,0)</f>
        <v>0</v>
      </c>
      <c r="BJ726" s="17" t="s">
        <v>82</v>
      </c>
      <c r="BK726" s="203">
        <f>ROUND(I726*H726,2)</f>
        <v>0</v>
      </c>
      <c r="BL726" s="17" t="s">
        <v>172</v>
      </c>
      <c r="BM726" s="202" t="s">
        <v>840</v>
      </c>
    </row>
    <row r="727" spans="1:47" s="2" customFormat="1" ht="19.5">
      <c r="A727" s="34"/>
      <c r="B727" s="35"/>
      <c r="C727" s="36"/>
      <c r="D727" s="204" t="s">
        <v>174</v>
      </c>
      <c r="E727" s="36"/>
      <c r="F727" s="205" t="s">
        <v>823</v>
      </c>
      <c r="G727" s="36"/>
      <c r="H727" s="36"/>
      <c r="I727" s="206"/>
      <c r="J727" s="36"/>
      <c r="K727" s="36"/>
      <c r="L727" s="39"/>
      <c r="M727" s="207"/>
      <c r="N727" s="208"/>
      <c r="O727" s="71"/>
      <c r="P727" s="71"/>
      <c r="Q727" s="71"/>
      <c r="R727" s="71"/>
      <c r="S727" s="71"/>
      <c r="T727" s="72"/>
      <c r="U727" s="34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T727" s="17" t="s">
        <v>174</v>
      </c>
      <c r="AU727" s="17" t="s">
        <v>84</v>
      </c>
    </row>
    <row r="728" spans="1:65" s="2" customFormat="1" ht="24.2" customHeight="1">
      <c r="A728" s="34"/>
      <c r="B728" s="35"/>
      <c r="C728" s="230" t="s">
        <v>841</v>
      </c>
      <c r="D728" s="230" t="s">
        <v>290</v>
      </c>
      <c r="E728" s="231" t="s">
        <v>842</v>
      </c>
      <c r="F728" s="232" t="s">
        <v>799</v>
      </c>
      <c r="G728" s="233" t="s">
        <v>564</v>
      </c>
      <c r="H728" s="234">
        <v>12</v>
      </c>
      <c r="I728" s="235"/>
      <c r="J728" s="236">
        <f>ROUND(I728*H728,2)</f>
        <v>0</v>
      </c>
      <c r="K728" s="232" t="s">
        <v>1</v>
      </c>
      <c r="L728" s="237"/>
      <c r="M728" s="238" t="s">
        <v>1</v>
      </c>
      <c r="N728" s="239" t="s">
        <v>39</v>
      </c>
      <c r="O728" s="71"/>
      <c r="P728" s="200">
        <f>O728*H728</f>
        <v>0</v>
      </c>
      <c r="Q728" s="200">
        <v>0.0287</v>
      </c>
      <c r="R728" s="200">
        <f>Q728*H728</f>
        <v>0.3444</v>
      </c>
      <c r="S728" s="200">
        <v>0</v>
      </c>
      <c r="T728" s="201">
        <f>S728*H728</f>
        <v>0</v>
      </c>
      <c r="U728" s="34"/>
      <c r="V728" s="34"/>
      <c r="W728" s="34"/>
      <c r="X728" s="34"/>
      <c r="Y728" s="34"/>
      <c r="Z728" s="34"/>
      <c r="AA728" s="34"/>
      <c r="AB728" s="34"/>
      <c r="AC728" s="34"/>
      <c r="AD728" s="34"/>
      <c r="AE728" s="34"/>
      <c r="AR728" s="202" t="s">
        <v>213</v>
      </c>
      <c r="AT728" s="202" t="s">
        <v>290</v>
      </c>
      <c r="AU728" s="202" t="s">
        <v>84</v>
      </c>
      <c r="AY728" s="17" t="s">
        <v>165</v>
      </c>
      <c r="BE728" s="203">
        <f>IF(N728="základní",J728,0)</f>
        <v>0</v>
      </c>
      <c r="BF728" s="203">
        <f>IF(N728="snížená",J728,0)</f>
        <v>0</v>
      </c>
      <c r="BG728" s="203">
        <f>IF(N728="zákl. přenesená",J728,0)</f>
        <v>0</v>
      </c>
      <c r="BH728" s="203">
        <f>IF(N728="sníž. přenesená",J728,0)</f>
        <v>0</v>
      </c>
      <c r="BI728" s="203">
        <f>IF(N728="nulová",J728,0)</f>
        <v>0</v>
      </c>
      <c r="BJ728" s="17" t="s">
        <v>82</v>
      </c>
      <c r="BK728" s="203">
        <f>ROUND(I728*H728,2)</f>
        <v>0</v>
      </c>
      <c r="BL728" s="17" t="s">
        <v>172</v>
      </c>
      <c r="BM728" s="202" t="s">
        <v>843</v>
      </c>
    </row>
    <row r="729" spans="1:47" s="2" customFormat="1" ht="19.5">
      <c r="A729" s="34"/>
      <c r="B729" s="35"/>
      <c r="C729" s="36"/>
      <c r="D729" s="204" t="s">
        <v>174</v>
      </c>
      <c r="E729" s="36"/>
      <c r="F729" s="205" t="s">
        <v>799</v>
      </c>
      <c r="G729" s="36"/>
      <c r="H729" s="36"/>
      <c r="I729" s="206"/>
      <c r="J729" s="36"/>
      <c r="K729" s="36"/>
      <c r="L729" s="39"/>
      <c r="M729" s="207"/>
      <c r="N729" s="208"/>
      <c r="O729" s="71"/>
      <c r="P729" s="71"/>
      <c r="Q729" s="71"/>
      <c r="R729" s="71"/>
      <c r="S729" s="71"/>
      <c r="T729" s="72"/>
      <c r="U729" s="34"/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T729" s="17" t="s">
        <v>174</v>
      </c>
      <c r="AU729" s="17" t="s">
        <v>84</v>
      </c>
    </row>
    <row r="730" spans="1:65" s="2" customFormat="1" ht="33" customHeight="1">
      <c r="A730" s="34"/>
      <c r="B730" s="35"/>
      <c r="C730" s="230" t="s">
        <v>844</v>
      </c>
      <c r="D730" s="230" t="s">
        <v>290</v>
      </c>
      <c r="E730" s="231" t="s">
        <v>845</v>
      </c>
      <c r="F730" s="232" t="s">
        <v>803</v>
      </c>
      <c r="G730" s="233" t="s">
        <v>564</v>
      </c>
      <c r="H730" s="234">
        <v>1</v>
      </c>
      <c r="I730" s="235"/>
      <c r="J730" s="236">
        <f>ROUND(I730*H730,2)</f>
        <v>0</v>
      </c>
      <c r="K730" s="232" t="s">
        <v>1</v>
      </c>
      <c r="L730" s="237"/>
      <c r="M730" s="238" t="s">
        <v>1</v>
      </c>
      <c r="N730" s="239" t="s">
        <v>39</v>
      </c>
      <c r="O730" s="71"/>
      <c r="P730" s="200">
        <f>O730*H730</f>
        <v>0</v>
      </c>
      <c r="Q730" s="200">
        <v>0.0128</v>
      </c>
      <c r="R730" s="200">
        <f>Q730*H730</f>
        <v>0.0128</v>
      </c>
      <c r="S730" s="200">
        <v>0</v>
      </c>
      <c r="T730" s="201">
        <f>S730*H730</f>
        <v>0</v>
      </c>
      <c r="U730" s="34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R730" s="202" t="s">
        <v>213</v>
      </c>
      <c r="AT730" s="202" t="s">
        <v>290</v>
      </c>
      <c r="AU730" s="202" t="s">
        <v>84</v>
      </c>
      <c r="AY730" s="17" t="s">
        <v>165</v>
      </c>
      <c r="BE730" s="203">
        <f>IF(N730="základní",J730,0)</f>
        <v>0</v>
      </c>
      <c r="BF730" s="203">
        <f>IF(N730="snížená",J730,0)</f>
        <v>0</v>
      </c>
      <c r="BG730" s="203">
        <f>IF(N730="zákl. přenesená",J730,0)</f>
        <v>0</v>
      </c>
      <c r="BH730" s="203">
        <f>IF(N730="sníž. přenesená",J730,0)</f>
        <v>0</v>
      </c>
      <c r="BI730" s="203">
        <f>IF(N730="nulová",J730,0)</f>
        <v>0</v>
      </c>
      <c r="BJ730" s="17" t="s">
        <v>82</v>
      </c>
      <c r="BK730" s="203">
        <f>ROUND(I730*H730,2)</f>
        <v>0</v>
      </c>
      <c r="BL730" s="17" t="s">
        <v>172</v>
      </c>
      <c r="BM730" s="202" t="s">
        <v>846</v>
      </c>
    </row>
    <row r="731" spans="1:47" s="2" customFormat="1" ht="19.5">
      <c r="A731" s="34"/>
      <c r="B731" s="35"/>
      <c r="C731" s="36"/>
      <c r="D731" s="204" t="s">
        <v>174</v>
      </c>
      <c r="E731" s="36"/>
      <c r="F731" s="205" t="s">
        <v>803</v>
      </c>
      <c r="G731" s="36"/>
      <c r="H731" s="36"/>
      <c r="I731" s="206"/>
      <c r="J731" s="36"/>
      <c r="K731" s="36"/>
      <c r="L731" s="39"/>
      <c r="M731" s="207"/>
      <c r="N731" s="208"/>
      <c r="O731" s="71"/>
      <c r="P731" s="71"/>
      <c r="Q731" s="71"/>
      <c r="R731" s="71"/>
      <c r="S731" s="71"/>
      <c r="T731" s="72"/>
      <c r="U731" s="34"/>
      <c r="V731" s="34"/>
      <c r="W731" s="34"/>
      <c r="X731" s="34"/>
      <c r="Y731" s="34"/>
      <c r="Z731" s="34"/>
      <c r="AA731" s="34"/>
      <c r="AB731" s="34"/>
      <c r="AC731" s="34"/>
      <c r="AD731" s="34"/>
      <c r="AE731" s="34"/>
      <c r="AT731" s="17" t="s">
        <v>174</v>
      </c>
      <c r="AU731" s="17" t="s">
        <v>84</v>
      </c>
    </row>
    <row r="732" spans="1:65" s="2" customFormat="1" ht="33" customHeight="1">
      <c r="A732" s="34"/>
      <c r="B732" s="35"/>
      <c r="C732" s="230" t="s">
        <v>847</v>
      </c>
      <c r="D732" s="230" t="s">
        <v>290</v>
      </c>
      <c r="E732" s="231" t="s">
        <v>848</v>
      </c>
      <c r="F732" s="232" t="s">
        <v>807</v>
      </c>
      <c r="G732" s="233" t="s">
        <v>564</v>
      </c>
      <c r="H732" s="234">
        <v>1</v>
      </c>
      <c r="I732" s="235"/>
      <c r="J732" s="236">
        <f>ROUND(I732*H732,2)</f>
        <v>0</v>
      </c>
      <c r="K732" s="232" t="s">
        <v>1</v>
      </c>
      <c r="L732" s="237"/>
      <c r="M732" s="238" t="s">
        <v>1</v>
      </c>
      <c r="N732" s="239" t="s">
        <v>39</v>
      </c>
      <c r="O732" s="71"/>
      <c r="P732" s="200">
        <f>O732*H732</f>
        <v>0</v>
      </c>
      <c r="Q732" s="200">
        <v>0.0364</v>
      </c>
      <c r="R732" s="200">
        <f>Q732*H732</f>
        <v>0.0364</v>
      </c>
      <c r="S732" s="200">
        <v>0</v>
      </c>
      <c r="T732" s="201">
        <f>S732*H732</f>
        <v>0</v>
      </c>
      <c r="U732" s="34"/>
      <c r="V732" s="34"/>
      <c r="W732" s="34"/>
      <c r="X732" s="34"/>
      <c r="Y732" s="34"/>
      <c r="Z732" s="34"/>
      <c r="AA732" s="34"/>
      <c r="AB732" s="34"/>
      <c r="AC732" s="34"/>
      <c r="AD732" s="34"/>
      <c r="AE732" s="34"/>
      <c r="AR732" s="202" t="s">
        <v>213</v>
      </c>
      <c r="AT732" s="202" t="s">
        <v>290</v>
      </c>
      <c r="AU732" s="202" t="s">
        <v>84</v>
      </c>
      <c r="AY732" s="17" t="s">
        <v>165</v>
      </c>
      <c r="BE732" s="203">
        <f>IF(N732="základní",J732,0)</f>
        <v>0</v>
      </c>
      <c r="BF732" s="203">
        <f>IF(N732="snížená",J732,0)</f>
        <v>0</v>
      </c>
      <c r="BG732" s="203">
        <f>IF(N732="zákl. přenesená",J732,0)</f>
        <v>0</v>
      </c>
      <c r="BH732" s="203">
        <f>IF(N732="sníž. přenesená",J732,0)</f>
        <v>0</v>
      </c>
      <c r="BI732" s="203">
        <f>IF(N732="nulová",J732,0)</f>
        <v>0</v>
      </c>
      <c r="BJ732" s="17" t="s">
        <v>82</v>
      </c>
      <c r="BK732" s="203">
        <f>ROUND(I732*H732,2)</f>
        <v>0</v>
      </c>
      <c r="BL732" s="17" t="s">
        <v>172</v>
      </c>
      <c r="BM732" s="202" t="s">
        <v>849</v>
      </c>
    </row>
    <row r="733" spans="1:47" s="2" customFormat="1" ht="19.5">
      <c r="A733" s="34"/>
      <c r="B733" s="35"/>
      <c r="C733" s="36"/>
      <c r="D733" s="204" t="s">
        <v>174</v>
      </c>
      <c r="E733" s="36"/>
      <c r="F733" s="205" t="s">
        <v>807</v>
      </c>
      <c r="G733" s="36"/>
      <c r="H733" s="36"/>
      <c r="I733" s="206"/>
      <c r="J733" s="36"/>
      <c r="K733" s="36"/>
      <c r="L733" s="39"/>
      <c r="M733" s="207"/>
      <c r="N733" s="208"/>
      <c r="O733" s="71"/>
      <c r="P733" s="71"/>
      <c r="Q733" s="71"/>
      <c r="R733" s="71"/>
      <c r="S733" s="71"/>
      <c r="T733" s="72"/>
      <c r="U733" s="34"/>
      <c r="V733" s="34"/>
      <c r="W733" s="34"/>
      <c r="X733" s="34"/>
      <c r="Y733" s="34"/>
      <c r="Z733" s="34"/>
      <c r="AA733" s="34"/>
      <c r="AB733" s="34"/>
      <c r="AC733" s="34"/>
      <c r="AD733" s="34"/>
      <c r="AE733" s="34"/>
      <c r="AT733" s="17" t="s">
        <v>174</v>
      </c>
      <c r="AU733" s="17" t="s">
        <v>84</v>
      </c>
    </row>
    <row r="734" spans="1:65" s="2" customFormat="1" ht="24.2" customHeight="1">
      <c r="A734" s="34"/>
      <c r="B734" s="35"/>
      <c r="C734" s="230" t="s">
        <v>850</v>
      </c>
      <c r="D734" s="230" t="s">
        <v>290</v>
      </c>
      <c r="E734" s="231" t="s">
        <v>851</v>
      </c>
      <c r="F734" s="232" t="s">
        <v>811</v>
      </c>
      <c r="G734" s="233" t="s">
        <v>564</v>
      </c>
      <c r="H734" s="234">
        <v>2</v>
      </c>
      <c r="I734" s="235"/>
      <c r="J734" s="236">
        <f>ROUND(I734*H734,2)</f>
        <v>0</v>
      </c>
      <c r="K734" s="232" t="s">
        <v>1</v>
      </c>
      <c r="L734" s="237"/>
      <c r="M734" s="238" t="s">
        <v>1</v>
      </c>
      <c r="N734" s="239" t="s">
        <v>39</v>
      </c>
      <c r="O734" s="71"/>
      <c r="P734" s="200">
        <f>O734*H734</f>
        <v>0</v>
      </c>
      <c r="Q734" s="200">
        <v>0.0029</v>
      </c>
      <c r="R734" s="200">
        <f>Q734*H734</f>
        <v>0.0058</v>
      </c>
      <c r="S734" s="200">
        <v>0</v>
      </c>
      <c r="T734" s="201">
        <f>S734*H734</f>
        <v>0</v>
      </c>
      <c r="U734" s="34"/>
      <c r="V734" s="34"/>
      <c r="W734" s="34"/>
      <c r="X734" s="34"/>
      <c r="Y734" s="34"/>
      <c r="Z734" s="34"/>
      <c r="AA734" s="34"/>
      <c r="AB734" s="34"/>
      <c r="AC734" s="34"/>
      <c r="AD734" s="34"/>
      <c r="AE734" s="34"/>
      <c r="AR734" s="202" t="s">
        <v>213</v>
      </c>
      <c r="AT734" s="202" t="s">
        <v>290</v>
      </c>
      <c r="AU734" s="202" t="s">
        <v>84</v>
      </c>
      <c r="AY734" s="17" t="s">
        <v>165</v>
      </c>
      <c r="BE734" s="203">
        <f>IF(N734="základní",J734,0)</f>
        <v>0</v>
      </c>
      <c r="BF734" s="203">
        <f>IF(N734="snížená",J734,0)</f>
        <v>0</v>
      </c>
      <c r="BG734" s="203">
        <f>IF(N734="zákl. přenesená",J734,0)</f>
        <v>0</v>
      </c>
      <c r="BH734" s="203">
        <f>IF(N734="sníž. přenesená",J734,0)</f>
        <v>0</v>
      </c>
      <c r="BI734" s="203">
        <f>IF(N734="nulová",J734,0)</f>
        <v>0</v>
      </c>
      <c r="BJ734" s="17" t="s">
        <v>82</v>
      </c>
      <c r="BK734" s="203">
        <f>ROUND(I734*H734,2)</f>
        <v>0</v>
      </c>
      <c r="BL734" s="17" t="s">
        <v>172</v>
      </c>
      <c r="BM734" s="202" t="s">
        <v>852</v>
      </c>
    </row>
    <row r="735" spans="1:47" s="2" customFormat="1" ht="19.5">
      <c r="A735" s="34"/>
      <c r="B735" s="35"/>
      <c r="C735" s="36"/>
      <c r="D735" s="204" t="s">
        <v>174</v>
      </c>
      <c r="E735" s="36"/>
      <c r="F735" s="205" t="s">
        <v>811</v>
      </c>
      <c r="G735" s="36"/>
      <c r="H735" s="36"/>
      <c r="I735" s="206"/>
      <c r="J735" s="36"/>
      <c r="K735" s="36"/>
      <c r="L735" s="39"/>
      <c r="M735" s="207"/>
      <c r="N735" s="208"/>
      <c r="O735" s="71"/>
      <c r="P735" s="71"/>
      <c r="Q735" s="71"/>
      <c r="R735" s="71"/>
      <c r="S735" s="71"/>
      <c r="T735" s="72"/>
      <c r="U735" s="34"/>
      <c r="V735" s="34"/>
      <c r="W735" s="34"/>
      <c r="X735" s="34"/>
      <c r="Y735" s="34"/>
      <c r="Z735" s="34"/>
      <c r="AA735" s="34"/>
      <c r="AB735" s="34"/>
      <c r="AC735" s="34"/>
      <c r="AD735" s="34"/>
      <c r="AE735" s="34"/>
      <c r="AT735" s="17" t="s">
        <v>174</v>
      </c>
      <c r="AU735" s="17" t="s">
        <v>84</v>
      </c>
    </row>
    <row r="736" spans="1:65" s="2" customFormat="1" ht="33" customHeight="1">
      <c r="A736" s="34"/>
      <c r="B736" s="35"/>
      <c r="C736" s="230" t="s">
        <v>853</v>
      </c>
      <c r="D736" s="230" t="s">
        <v>290</v>
      </c>
      <c r="E736" s="231" t="s">
        <v>854</v>
      </c>
      <c r="F736" s="232" t="s">
        <v>837</v>
      </c>
      <c r="G736" s="233" t="s">
        <v>564</v>
      </c>
      <c r="H736" s="234">
        <v>11</v>
      </c>
      <c r="I736" s="235"/>
      <c r="J736" s="236">
        <f>ROUND(I736*H736,2)</f>
        <v>0</v>
      </c>
      <c r="K736" s="232" t="s">
        <v>1</v>
      </c>
      <c r="L736" s="237"/>
      <c r="M736" s="238" t="s">
        <v>1</v>
      </c>
      <c r="N736" s="239" t="s">
        <v>39</v>
      </c>
      <c r="O736" s="71"/>
      <c r="P736" s="200">
        <f>O736*H736</f>
        <v>0</v>
      </c>
      <c r="Q736" s="200">
        <v>0.00641</v>
      </c>
      <c r="R736" s="200">
        <f>Q736*H736</f>
        <v>0.07051</v>
      </c>
      <c r="S736" s="200">
        <v>0</v>
      </c>
      <c r="T736" s="201">
        <f>S736*H736</f>
        <v>0</v>
      </c>
      <c r="U736" s="34"/>
      <c r="V736" s="34"/>
      <c r="W736" s="34"/>
      <c r="X736" s="34"/>
      <c r="Y736" s="34"/>
      <c r="Z736" s="34"/>
      <c r="AA736" s="34"/>
      <c r="AB736" s="34"/>
      <c r="AC736" s="34"/>
      <c r="AD736" s="34"/>
      <c r="AE736" s="34"/>
      <c r="AR736" s="202" t="s">
        <v>213</v>
      </c>
      <c r="AT736" s="202" t="s">
        <v>290</v>
      </c>
      <c r="AU736" s="202" t="s">
        <v>84</v>
      </c>
      <c r="AY736" s="17" t="s">
        <v>165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17" t="s">
        <v>82</v>
      </c>
      <c r="BK736" s="203">
        <f>ROUND(I736*H736,2)</f>
        <v>0</v>
      </c>
      <c r="BL736" s="17" t="s">
        <v>172</v>
      </c>
      <c r="BM736" s="202" t="s">
        <v>855</v>
      </c>
    </row>
    <row r="737" spans="1:47" s="2" customFormat="1" ht="19.5">
      <c r="A737" s="34"/>
      <c r="B737" s="35"/>
      <c r="C737" s="36"/>
      <c r="D737" s="204" t="s">
        <v>174</v>
      </c>
      <c r="E737" s="36"/>
      <c r="F737" s="205" t="s">
        <v>837</v>
      </c>
      <c r="G737" s="36"/>
      <c r="H737" s="36"/>
      <c r="I737" s="206"/>
      <c r="J737" s="36"/>
      <c r="K737" s="36"/>
      <c r="L737" s="39"/>
      <c r="M737" s="207"/>
      <c r="N737" s="208"/>
      <c r="O737" s="71"/>
      <c r="P737" s="71"/>
      <c r="Q737" s="71"/>
      <c r="R737" s="71"/>
      <c r="S737" s="71"/>
      <c r="T737" s="72"/>
      <c r="U737" s="34"/>
      <c r="V737" s="34"/>
      <c r="W737" s="34"/>
      <c r="X737" s="34"/>
      <c r="Y737" s="34"/>
      <c r="Z737" s="34"/>
      <c r="AA737" s="34"/>
      <c r="AB737" s="34"/>
      <c r="AC737" s="34"/>
      <c r="AD737" s="34"/>
      <c r="AE737" s="34"/>
      <c r="AT737" s="17" t="s">
        <v>174</v>
      </c>
      <c r="AU737" s="17" t="s">
        <v>84</v>
      </c>
    </row>
    <row r="738" spans="1:65" s="2" customFormat="1" ht="33" customHeight="1">
      <c r="A738" s="34"/>
      <c r="B738" s="35"/>
      <c r="C738" s="230" t="s">
        <v>856</v>
      </c>
      <c r="D738" s="230" t="s">
        <v>290</v>
      </c>
      <c r="E738" s="231" t="s">
        <v>857</v>
      </c>
      <c r="F738" s="232" t="s">
        <v>858</v>
      </c>
      <c r="G738" s="233" t="s">
        <v>564</v>
      </c>
      <c r="H738" s="234">
        <v>1</v>
      </c>
      <c r="I738" s="235"/>
      <c r="J738" s="236">
        <f>ROUND(I738*H738,2)</f>
        <v>0</v>
      </c>
      <c r="K738" s="232" t="s">
        <v>1</v>
      </c>
      <c r="L738" s="237"/>
      <c r="M738" s="238" t="s">
        <v>1</v>
      </c>
      <c r="N738" s="239" t="s">
        <v>39</v>
      </c>
      <c r="O738" s="71"/>
      <c r="P738" s="200">
        <f>O738*H738</f>
        <v>0</v>
      </c>
      <c r="Q738" s="200">
        <v>0.00332</v>
      </c>
      <c r="R738" s="200">
        <f>Q738*H738</f>
        <v>0.00332</v>
      </c>
      <c r="S738" s="200">
        <v>0</v>
      </c>
      <c r="T738" s="201">
        <f>S738*H738</f>
        <v>0</v>
      </c>
      <c r="U738" s="34"/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202" t="s">
        <v>213</v>
      </c>
      <c r="AT738" s="202" t="s">
        <v>290</v>
      </c>
      <c r="AU738" s="202" t="s">
        <v>84</v>
      </c>
      <c r="AY738" s="17" t="s">
        <v>165</v>
      </c>
      <c r="BE738" s="203">
        <f>IF(N738="základní",J738,0)</f>
        <v>0</v>
      </c>
      <c r="BF738" s="203">
        <f>IF(N738="snížená",J738,0)</f>
        <v>0</v>
      </c>
      <c r="BG738" s="203">
        <f>IF(N738="zákl. přenesená",J738,0)</f>
        <v>0</v>
      </c>
      <c r="BH738" s="203">
        <f>IF(N738="sníž. přenesená",J738,0)</f>
        <v>0</v>
      </c>
      <c r="BI738" s="203">
        <f>IF(N738="nulová",J738,0)</f>
        <v>0</v>
      </c>
      <c r="BJ738" s="17" t="s">
        <v>82</v>
      </c>
      <c r="BK738" s="203">
        <f>ROUND(I738*H738,2)</f>
        <v>0</v>
      </c>
      <c r="BL738" s="17" t="s">
        <v>172</v>
      </c>
      <c r="BM738" s="202" t="s">
        <v>859</v>
      </c>
    </row>
    <row r="739" spans="1:47" s="2" customFormat="1" ht="19.5">
      <c r="A739" s="34"/>
      <c r="B739" s="35"/>
      <c r="C739" s="36"/>
      <c r="D739" s="204" t="s">
        <v>174</v>
      </c>
      <c r="E739" s="36"/>
      <c r="F739" s="205" t="s">
        <v>858</v>
      </c>
      <c r="G739" s="36"/>
      <c r="H739" s="36"/>
      <c r="I739" s="206"/>
      <c r="J739" s="36"/>
      <c r="K739" s="36"/>
      <c r="L739" s="39"/>
      <c r="M739" s="207"/>
      <c r="N739" s="208"/>
      <c r="O739" s="71"/>
      <c r="P739" s="71"/>
      <c r="Q739" s="71"/>
      <c r="R739" s="71"/>
      <c r="S739" s="71"/>
      <c r="T739" s="72"/>
      <c r="U739" s="34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7" t="s">
        <v>174</v>
      </c>
      <c r="AU739" s="17" t="s">
        <v>84</v>
      </c>
    </row>
    <row r="740" spans="1:65" s="2" customFormat="1" ht="33" customHeight="1">
      <c r="A740" s="34"/>
      <c r="B740" s="35"/>
      <c r="C740" s="230" t="s">
        <v>860</v>
      </c>
      <c r="D740" s="230" t="s">
        <v>290</v>
      </c>
      <c r="E740" s="231" t="s">
        <v>861</v>
      </c>
      <c r="F740" s="232" t="s">
        <v>823</v>
      </c>
      <c r="G740" s="233" t="s">
        <v>564</v>
      </c>
      <c r="H740" s="234">
        <v>3</v>
      </c>
      <c r="I740" s="235"/>
      <c r="J740" s="236">
        <f>ROUND(I740*H740,2)</f>
        <v>0</v>
      </c>
      <c r="K740" s="232" t="s">
        <v>1</v>
      </c>
      <c r="L740" s="237"/>
      <c r="M740" s="238" t="s">
        <v>1</v>
      </c>
      <c r="N740" s="239" t="s">
        <v>39</v>
      </c>
      <c r="O740" s="71"/>
      <c r="P740" s="200">
        <f>O740*H740</f>
        <v>0</v>
      </c>
      <c r="Q740" s="200">
        <v>0.0062</v>
      </c>
      <c r="R740" s="200">
        <f>Q740*H740</f>
        <v>0.0186</v>
      </c>
      <c r="S740" s="200">
        <v>0</v>
      </c>
      <c r="T740" s="201">
        <f>S740*H740</f>
        <v>0</v>
      </c>
      <c r="U740" s="34"/>
      <c r="V740" s="34"/>
      <c r="W740" s="34"/>
      <c r="X740" s="34"/>
      <c r="Y740" s="34"/>
      <c r="Z740" s="34"/>
      <c r="AA740" s="34"/>
      <c r="AB740" s="34"/>
      <c r="AC740" s="34"/>
      <c r="AD740" s="34"/>
      <c r="AE740" s="34"/>
      <c r="AR740" s="202" t="s">
        <v>213</v>
      </c>
      <c r="AT740" s="202" t="s">
        <v>290</v>
      </c>
      <c r="AU740" s="202" t="s">
        <v>84</v>
      </c>
      <c r="AY740" s="17" t="s">
        <v>165</v>
      </c>
      <c r="BE740" s="203">
        <f>IF(N740="základní",J740,0)</f>
        <v>0</v>
      </c>
      <c r="BF740" s="203">
        <f>IF(N740="snížená",J740,0)</f>
        <v>0</v>
      </c>
      <c r="BG740" s="203">
        <f>IF(N740="zákl. přenesená",J740,0)</f>
        <v>0</v>
      </c>
      <c r="BH740" s="203">
        <f>IF(N740="sníž. přenesená",J740,0)</f>
        <v>0</v>
      </c>
      <c r="BI740" s="203">
        <f>IF(N740="nulová",J740,0)</f>
        <v>0</v>
      </c>
      <c r="BJ740" s="17" t="s">
        <v>82</v>
      </c>
      <c r="BK740" s="203">
        <f>ROUND(I740*H740,2)</f>
        <v>0</v>
      </c>
      <c r="BL740" s="17" t="s">
        <v>172</v>
      </c>
      <c r="BM740" s="202" t="s">
        <v>862</v>
      </c>
    </row>
    <row r="741" spans="1:47" s="2" customFormat="1" ht="19.5">
      <c r="A741" s="34"/>
      <c r="B741" s="35"/>
      <c r="C741" s="36"/>
      <c r="D741" s="204" t="s">
        <v>174</v>
      </c>
      <c r="E741" s="36"/>
      <c r="F741" s="205" t="s">
        <v>823</v>
      </c>
      <c r="G741" s="36"/>
      <c r="H741" s="36"/>
      <c r="I741" s="206"/>
      <c r="J741" s="36"/>
      <c r="K741" s="36"/>
      <c r="L741" s="39"/>
      <c r="M741" s="207"/>
      <c r="N741" s="208"/>
      <c r="O741" s="71"/>
      <c r="P741" s="71"/>
      <c r="Q741" s="71"/>
      <c r="R741" s="71"/>
      <c r="S741" s="71"/>
      <c r="T741" s="72"/>
      <c r="U741" s="34"/>
      <c r="V741" s="34"/>
      <c r="W741" s="34"/>
      <c r="X741" s="34"/>
      <c r="Y741" s="34"/>
      <c r="Z741" s="34"/>
      <c r="AA741" s="34"/>
      <c r="AB741" s="34"/>
      <c r="AC741" s="34"/>
      <c r="AD741" s="34"/>
      <c r="AE741" s="34"/>
      <c r="AT741" s="17" t="s">
        <v>174</v>
      </c>
      <c r="AU741" s="17" t="s">
        <v>84</v>
      </c>
    </row>
    <row r="742" spans="1:65" s="2" customFormat="1" ht="16.5" customHeight="1">
      <c r="A742" s="34"/>
      <c r="B742" s="35"/>
      <c r="C742" s="191" t="s">
        <v>863</v>
      </c>
      <c r="D742" s="191" t="s">
        <v>167</v>
      </c>
      <c r="E742" s="192" t="s">
        <v>864</v>
      </c>
      <c r="F742" s="193" t="s">
        <v>865</v>
      </c>
      <c r="G742" s="194" t="s">
        <v>564</v>
      </c>
      <c r="H742" s="195">
        <v>11</v>
      </c>
      <c r="I742" s="196"/>
      <c r="J742" s="197">
        <f>ROUND(I742*H742,2)</f>
        <v>0</v>
      </c>
      <c r="K742" s="193" t="s">
        <v>171</v>
      </c>
      <c r="L742" s="39"/>
      <c r="M742" s="198" t="s">
        <v>1</v>
      </c>
      <c r="N742" s="199" t="s">
        <v>39</v>
      </c>
      <c r="O742" s="71"/>
      <c r="P742" s="200">
        <f>O742*H742</f>
        <v>0</v>
      </c>
      <c r="Q742" s="200">
        <v>0</v>
      </c>
      <c r="R742" s="200">
        <f>Q742*H742</f>
        <v>0</v>
      </c>
      <c r="S742" s="200">
        <v>0.082</v>
      </c>
      <c r="T742" s="201">
        <f>S742*H742</f>
        <v>0.902</v>
      </c>
      <c r="U742" s="34"/>
      <c r="V742" s="34"/>
      <c r="W742" s="34"/>
      <c r="X742" s="34"/>
      <c r="Y742" s="34"/>
      <c r="Z742" s="34"/>
      <c r="AA742" s="34"/>
      <c r="AB742" s="34"/>
      <c r="AC742" s="34"/>
      <c r="AD742" s="34"/>
      <c r="AE742" s="34"/>
      <c r="AR742" s="202" t="s">
        <v>172</v>
      </c>
      <c r="AT742" s="202" t="s">
        <v>167</v>
      </c>
      <c r="AU742" s="202" t="s">
        <v>84</v>
      </c>
      <c r="AY742" s="17" t="s">
        <v>165</v>
      </c>
      <c r="BE742" s="203">
        <f>IF(N742="základní",J742,0)</f>
        <v>0</v>
      </c>
      <c r="BF742" s="203">
        <f>IF(N742="snížená",J742,0)</f>
        <v>0</v>
      </c>
      <c r="BG742" s="203">
        <f>IF(N742="zákl. přenesená",J742,0)</f>
        <v>0</v>
      </c>
      <c r="BH742" s="203">
        <f>IF(N742="sníž. přenesená",J742,0)</f>
        <v>0</v>
      </c>
      <c r="BI742" s="203">
        <f>IF(N742="nulová",J742,0)</f>
        <v>0</v>
      </c>
      <c r="BJ742" s="17" t="s">
        <v>82</v>
      </c>
      <c r="BK742" s="203">
        <f>ROUND(I742*H742,2)</f>
        <v>0</v>
      </c>
      <c r="BL742" s="17" t="s">
        <v>172</v>
      </c>
      <c r="BM742" s="202" t="s">
        <v>866</v>
      </c>
    </row>
    <row r="743" spans="1:47" s="2" customFormat="1" ht="19.5">
      <c r="A743" s="34"/>
      <c r="B743" s="35"/>
      <c r="C743" s="36"/>
      <c r="D743" s="204" t="s">
        <v>174</v>
      </c>
      <c r="E743" s="36"/>
      <c r="F743" s="205" t="s">
        <v>867</v>
      </c>
      <c r="G743" s="36"/>
      <c r="H743" s="36"/>
      <c r="I743" s="206"/>
      <c r="J743" s="36"/>
      <c r="K743" s="36"/>
      <c r="L743" s="39"/>
      <c r="M743" s="207"/>
      <c r="N743" s="208"/>
      <c r="O743" s="71"/>
      <c r="P743" s="71"/>
      <c r="Q743" s="71"/>
      <c r="R743" s="71"/>
      <c r="S743" s="71"/>
      <c r="T743" s="72"/>
      <c r="U743" s="34"/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T743" s="17" t="s">
        <v>174</v>
      </c>
      <c r="AU743" s="17" t="s">
        <v>84</v>
      </c>
    </row>
    <row r="744" spans="2:51" s="13" customFormat="1" ht="12">
      <c r="B744" s="209"/>
      <c r="C744" s="210"/>
      <c r="D744" s="204" t="s">
        <v>176</v>
      </c>
      <c r="E744" s="211" t="s">
        <v>1</v>
      </c>
      <c r="F744" s="212" t="s">
        <v>868</v>
      </c>
      <c r="G744" s="210"/>
      <c r="H744" s="211" t="s">
        <v>1</v>
      </c>
      <c r="I744" s="213"/>
      <c r="J744" s="210"/>
      <c r="K744" s="210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176</v>
      </c>
      <c r="AU744" s="218" t="s">
        <v>84</v>
      </c>
      <c r="AV744" s="13" t="s">
        <v>82</v>
      </c>
      <c r="AW744" s="13" t="s">
        <v>30</v>
      </c>
      <c r="AX744" s="13" t="s">
        <v>74</v>
      </c>
      <c r="AY744" s="218" t="s">
        <v>165</v>
      </c>
    </row>
    <row r="745" spans="2:51" s="14" customFormat="1" ht="12">
      <c r="B745" s="219"/>
      <c r="C745" s="220"/>
      <c r="D745" s="204" t="s">
        <v>176</v>
      </c>
      <c r="E745" s="221" t="s">
        <v>1</v>
      </c>
      <c r="F745" s="222" t="s">
        <v>232</v>
      </c>
      <c r="G745" s="220"/>
      <c r="H745" s="223">
        <v>11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176</v>
      </c>
      <c r="AU745" s="229" t="s">
        <v>84</v>
      </c>
      <c r="AV745" s="14" t="s">
        <v>84</v>
      </c>
      <c r="AW745" s="14" t="s">
        <v>30</v>
      </c>
      <c r="AX745" s="14" t="s">
        <v>74</v>
      </c>
      <c r="AY745" s="229" t="s">
        <v>165</v>
      </c>
    </row>
    <row r="746" spans="1:65" s="2" customFormat="1" ht="16.5" customHeight="1">
      <c r="A746" s="34"/>
      <c r="B746" s="35"/>
      <c r="C746" s="191" t="s">
        <v>869</v>
      </c>
      <c r="D746" s="191" t="s">
        <v>167</v>
      </c>
      <c r="E746" s="192" t="s">
        <v>870</v>
      </c>
      <c r="F746" s="193" t="s">
        <v>871</v>
      </c>
      <c r="G746" s="194" t="s">
        <v>564</v>
      </c>
      <c r="H746" s="195">
        <v>19</v>
      </c>
      <c r="I746" s="196"/>
      <c r="J746" s="197">
        <f>ROUND(I746*H746,2)</f>
        <v>0</v>
      </c>
      <c r="K746" s="193" t="s">
        <v>171</v>
      </c>
      <c r="L746" s="39"/>
      <c r="M746" s="198" t="s">
        <v>1</v>
      </c>
      <c r="N746" s="199" t="s">
        <v>39</v>
      </c>
      <c r="O746" s="71"/>
      <c r="P746" s="200">
        <f>O746*H746</f>
        <v>0</v>
      </c>
      <c r="Q746" s="200">
        <v>0</v>
      </c>
      <c r="R746" s="200">
        <f>Q746*H746</f>
        <v>0</v>
      </c>
      <c r="S746" s="200">
        <v>0.004</v>
      </c>
      <c r="T746" s="201">
        <f>S746*H746</f>
        <v>0.076</v>
      </c>
      <c r="U746" s="34"/>
      <c r="V746" s="34"/>
      <c r="W746" s="34"/>
      <c r="X746" s="34"/>
      <c r="Y746" s="34"/>
      <c r="Z746" s="34"/>
      <c r="AA746" s="34"/>
      <c r="AB746" s="34"/>
      <c r="AC746" s="34"/>
      <c r="AD746" s="34"/>
      <c r="AE746" s="34"/>
      <c r="AR746" s="202" t="s">
        <v>172</v>
      </c>
      <c r="AT746" s="202" t="s">
        <v>167</v>
      </c>
      <c r="AU746" s="202" t="s">
        <v>84</v>
      </c>
      <c r="AY746" s="17" t="s">
        <v>165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17" t="s">
        <v>82</v>
      </c>
      <c r="BK746" s="203">
        <f>ROUND(I746*H746,2)</f>
        <v>0</v>
      </c>
      <c r="BL746" s="17" t="s">
        <v>172</v>
      </c>
      <c r="BM746" s="202" t="s">
        <v>872</v>
      </c>
    </row>
    <row r="747" spans="1:47" s="2" customFormat="1" ht="19.5">
      <c r="A747" s="34"/>
      <c r="B747" s="35"/>
      <c r="C747" s="36"/>
      <c r="D747" s="204" t="s">
        <v>174</v>
      </c>
      <c r="E747" s="36"/>
      <c r="F747" s="205" t="s">
        <v>873</v>
      </c>
      <c r="G747" s="36"/>
      <c r="H747" s="36"/>
      <c r="I747" s="206"/>
      <c r="J747" s="36"/>
      <c r="K747" s="36"/>
      <c r="L747" s="39"/>
      <c r="M747" s="207"/>
      <c r="N747" s="208"/>
      <c r="O747" s="71"/>
      <c r="P747" s="71"/>
      <c r="Q747" s="71"/>
      <c r="R747" s="71"/>
      <c r="S747" s="71"/>
      <c r="T747" s="72"/>
      <c r="U747" s="34"/>
      <c r="V747" s="34"/>
      <c r="W747" s="34"/>
      <c r="X747" s="34"/>
      <c r="Y747" s="34"/>
      <c r="Z747" s="34"/>
      <c r="AA747" s="34"/>
      <c r="AB747" s="34"/>
      <c r="AC747" s="34"/>
      <c r="AD747" s="34"/>
      <c r="AE747" s="34"/>
      <c r="AT747" s="17" t="s">
        <v>174</v>
      </c>
      <c r="AU747" s="17" t="s">
        <v>84</v>
      </c>
    </row>
    <row r="748" spans="2:51" s="13" customFormat="1" ht="12">
      <c r="B748" s="209"/>
      <c r="C748" s="210"/>
      <c r="D748" s="204" t="s">
        <v>176</v>
      </c>
      <c r="E748" s="211" t="s">
        <v>1</v>
      </c>
      <c r="F748" s="212" t="s">
        <v>874</v>
      </c>
      <c r="G748" s="210"/>
      <c r="H748" s="211" t="s">
        <v>1</v>
      </c>
      <c r="I748" s="213"/>
      <c r="J748" s="210"/>
      <c r="K748" s="210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176</v>
      </c>
      <c r="AU748" s="218" t="s">
        <v>84</v>
      </c>
      <c r="AV748" s="13" t="s">
        <v>82</v>
      </c>
      <c r="AW748" s="13" t="s">
        <v>30</v>
      </c>
      <c r="AX748" s="13" t="s">
        <v>74</v>
      </c>
      <c r="AY748" s="218" t="s">
        <v>165</v>
      </c>
    </row>
    <row r="749" spans="2:51" s="14" customFormat="1" ht="12">
      <c r="B749" s="219"/>
      <c r="C749" s="220"/>
      <c r="D749" s="204" t="s">
        <v>176</v>
      </c>
      <c r="E749" s="221" t="s">
        <v>1</v>
      </c>
      <c r="F749" s="222" t="s">
        <v>289</v>
      </c>
      <c r="G749" s="220"/>
      <c r="H749" s="223">
        <v>19</v>
      </c>
      <c r="I749" s="224"/>
      <c r="J749" s="220"/>
      <c r="K749" s="220"/>
      <c r="L749" s="225"/>
      <c r="M749" s="226"/>
      <c r="N749" s="227"/>
      <c r="O749" s="227"/>
      <c r="P749" s="227"/>
      <c r="Q749" s="227"/>
      <c r="R749" s="227"/>
      <c r="S749" s="227"/>
      <c r="T749" s="228"/>
      <c r="AT749" s="229" t="s">
        <v>176</v>
      </c>
      <c r="AU749" s="229" t="s">
        <v>84</v>
      </c>
      <c r="AV749" s="14" t="s">
        <v>84</v>
      </c>
      <c r="AW749" s="14" t="s">
        <v>30</v>
      </c>
      <c r="AX749" s="14" t="s">
        <v>74</v>
      </c>
      <c r="AY749" s="229" t="s">
        <v>165</v>
      </c>
    </row>
    <row r="750" spans="1:65" s="2" customFormat="1" ht="16.5" customHeight="1">
      <c r="A750" s="34"/>
      <c r="B750" s="35"/>
      <c r="C750" s="191" t="s">
        <v>875</v>
      </c>
      <c r="D750" s="191" t="s">
        <v>167</v>
      </c>
      <c r="E750" s="192" t="s">
        <v>876</v>
      </c>
      <c r="F750" s="193" t="s">
        <v>877</v>
      </c>
      <c r="G750" s="194" t="s">
        <v>564</v>
      </c>
      <c r="H750" s="195">
        <v>4</v>
      </c>
      <c r="I750" s="196"/>
      <c r="J750" s="197">
        <f>ROUND(I750*H750,2)</f>
        <v>0</v>
      </c>
      <c r="K750" s="193" t="s">
        <v>1</v>
      </c>
      <c r="L750" s="39"/>
      <c r="M750" s="198" t="s">
        <v>1</v>
      </c>
      <c r="N750" s="199" t="s">
        <v>39</v>
      </c>
      <c r="O750" s="71"/>
      <c r="P750" s="200">
        <f>O750*H750</f>
        <v>0</v>
      </c>
      <c r="Q750" s="200">
        <v>0</v>
      </c>
      <c r="R750" s="200">
        <f>Q750*H750</f>
        <v>0</v>
      </c>
      <c r="S750" s="200">
        <v>0.165</v>
      </c>
      <c r="T750" s="201">
        <f>S750*H750</f>
        <v>0.66</v>
      </c>
      <c r="U750" s="34"/>
      <c r="V750" s="34"/>
      <c r="W750" s="34"/>
      <c r="X750" s="34"/>
      <c r="Y750" s="34"/>
      <c r="Z750" s="34"/>
      <c r="AA750" s="34"/>
      <c r="AB750" s="34"/>
      <c r="AC750" s="34"/>
      <c r="AD750" s="34"/>
      <c r="AE750" s="34"/>
      <c r="AR750" s="202" t="s">
        <v>172</v>
      </c>
      <c r="AT750" s="202" t="s">
        <v>167</v>
      </c>
      <c r="AU750" s="202" t="s">
        <v>84</v>
      </c>
      <c r="AY750" s="17" t="s">
        <v>165</v>
      </c>
      <c r="BE750" s="203">
        <f>IF(N750="základní",J750,0)</f>
        <v>0</v>
      </c>
      <c r="BF750" s="203">
        <f>IF(N750="snížená",J750,0)</f>
        <v>0</v>
      </c>
      <c r="BG750" s="203">
        <f>IF(N750="zákl. přenesená",J750,0)</f>
        <v>0</v>
      </c>
      <c r="BH750" s="203">
        <f>IF(N750="sníž. přenesená",J750,0)</f>
        <v>0</v>
      </c>
      <c r="BI750" s="203">
        <f>IF(N750="nulová",J750,0)</f>
        <v>0</v>
      </c>
      <c r="BJ750" s="17" t="s">
        <v>82</v>
      </c>
      <c r="BK750" s="203">
        <f>ROUND(I750*H750,2)</f>
        <v>0</v>
      </c>
      <c r="BL750" s="17" t="s">
        <v>172</v>
      </c>
      <c r="BM750" s="202" t="s">
        <v>878</v>
      </c>
    </row>
    <row r="751" spans="1:47" s="2" customFormat="1" ht="12">
      <c r="A751" s="34"/>
      <c r="B751" s="35"/>
      <c r="C751" s="36"/>
      <c r="D751" s="204" t="s">
        <v>174</v>
      </c>
      <c r="E751" s="36"/>
      <c r="F751" s="205" t="s">
        <v>877</v>
      </c>
      <c r="G751" s="36"/>
      <c r="H751" s="36"/>
      <c r="I751" s="206"/>
      <c r="J751" s="36"/>
      <c r="K751" s="36"/>
      <c r="L751" s="39"/>
      <c r="M751" s="207"/>
      <c r="N751" s="208"/>
      <c r="O751" s="71"/>
      <c r="P751" s="71"/>
      <c r="Q751" s="71"/>
      <c r="R751" s="71"/>
      <c r="S751" s="71"/>
      <c r="T751" s="72"/>
      <c r="U751" s="34"/>
      <c r="V751" s="34"/>
      <c r="W751" s="34"/>
      <c r="X751" s="34"/>
      <c r="Y751" s="34"/>
      <c r="Z751" s="34"/>
      <c r="AA751" s="34"/>
      <c r="AB751" s="34"/>
      <c r="AC751" s="34"/>
      <c r="AD751" s="34"/>
      <c r="AE751" s="34"/>
      <c r="AT751" s="17" t="s">
        <v>174</v>
      </c>
      <c r="AU751" s="17" t="s">
        <v>84</v>
      </c>
    </row>
    <row r="752" spans="2:51" s="13" customFormat="1" ht="12">
      <c r="B752" s="209"/>
      <c r="C752" s="210"/>
      <c r="D752" s="204" t="s">
        <v>176</v>
      </c>
      <c r="E752" s="211" t="s">
        <v>1</v>
      </c>
      <c r="F752" s="212" t="s">
        <v>879</v>
      </c>
      <c r="G752" s="210"/>
      <c r="H752" s="211" t="s">
        <v>1</v>
      </c>
      <c r="I752" s="213"/>
      <c r="J752" s="210"/>
      <c r="K752" s="210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176</v>
      </c>
      <c r="AU752" s="218" t="s">
        <v>84</v>
      </c>
      <c r="AV752" s="13" t="s">
        <v>82</v>
      </c>
      <c r="AW752" s="13" t="s">
        <v>30</v>
      </c>
      <c r="AX752" s="13" t="s">
        <v>74</v>
      </c>
      <c r="AY752" s="218" t="s">
        <v>165</v>
      </c>
    </row>
    <row r="753" spans="2:51" s="14" customFormat="1" ht="12">
      <c r="B753" s="219"/>
      <c r="C753" s="220"/>
      <c r="D753" s="204" t="s">
        <v>176</v>
      </c>
      <c r="E753" s="221" t="s">
        <v>1</v>
      </c>
      <c r="F753" s="222" t="s">
        <v>172</v>
      </c>
      <c r="G753" s="220"/>
      <c r="H753" s="223">
        <v>4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176</v>
      </c>
      <c r="AU753" s="229" t="s">
        <v>84</v>
      </c>
      <c r="AV753" s="14" t="s">
        <v>84</v>
      </c>
      <c r="AW753" s="14" t="s">
        <v>30</v>
      </c>
      <c r="AX753" s="14" t="s">
        <v>74</v>
      </c>
      <c r="AY753" s="229" t="s">
        <v>165</v>
      </c>
    </row>
    <row r="754" spans="1:65" s="2" customFormat="1" ht="16.5" customHeight="1">
      <c r="A754" s="34"/>
      <c r="B754" s="35"/>
      <c r="C754" s="191" t="s">
        <v>880</v>
      </c>
      <c r="D754" s="191" t="s">
        <v>167</v>
      </c>
      <c r="E754" s="192" t="s">
        <v>881</v>
      </c>
      <c r="F754" s="193" t="s">
        <v>882</v>
      </c>
      <c r="G754" s="194" t="s">
        <v>564</v>
      </c>
      <c r="H754" s="195">
        <v>1</v>
      </c>
      <c r="I754" s="196"/>
      <c r="J754" s="197">
        <f>ROUND(I754*H754,2)</f>
        <v>0</v>
      </c>
      <c r="K754" s="193" t="s">
        <v>1</v>
      </c>
      <c r="L754" s="39"/>
      <c r="M754" s="198" t="s">
        <v>1</v>
      </c>
      <c r="N754" s="199" t="s">
        <v>39</v>
      </c>
      <c r="O754" s="71"/>
      <c r="P754" s="200">
        <f>O754*H754</f>
        <v>0</v>
      </c>
      <c r="Q754" s="200">
        <v>0</v>
      </c>
      <c r="R754" s="200">
        <f>Q754*H754</f>
        <v>0</v>
      </c>
      <c r="S754" s="200">
        <v>0.32</v>
      </c>
      <c r="T754" s="201">
        <f>S754*H754</f>
        <v>0.32</v>
      </c>
      <c r="U754" s="34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R754" s="202" t="s">
        <v>172</v>
      </c>
      <c r="AT754" s="202" t="s">
        <v>167</v>
      </c>
      <c r="AU754" s="202" t="s">
        <v>84</v>
      </c>
      <c r="AY754" s="17" t="s">
        <v>165</v>
      </c>
      <c r="BE754" s="203">
        <f>IF(N754="základní",J754,0)</f>
        <v>0</v>
      </c>
      <c r="BF754" s="203">
        <f>IF(N754="snížená",J754,0)</f>
        <v>0</v>
      </c>
      <c r="BG754" s="203">
        <f>IF(N754="zákl. přenesená",J754,0)</f>
        <v>0</v>
      </c>
      <c r="BH754" s="203">
        <f>IF(N754="sníž. přenesená",J754,0)</f>
        <v>0</v>
      </c>
      <c r="BI754" s="203">
        <f>IF(N754="nulová",J754,0)</f>
        <v>0</v>
      </c>
      <c r="BJ754" s="17" t="s">
        <v>82</v>
      </c>
      <c r="BK754" s="203">
        <f>ROUND(I754*H754,2)</f>
        <v>0</v>
      </c>
      <c r="BL754" s="17" t="s">
        <v>172</v>
      </c>
      <c r="BM754" s="202" t="s">
        <v>883</v>
      </c>
    </row>
    <row r="755" spans="1:47" s="2" customFormat="1" ht="12">
      <c r="A755" s="34"/>
      <c r="B755" s="35"/>
      <c r="C755" s="36"/>
      <c r="D755" s="204" t="s">
        <v>174</v>
      </c>
      <c r="E755" s="36"/>
      <c r="F755" s="205" t="s">
        <v>882</v>
      </c>
      <c r="G755" s="36"/>
      <c r="H755" s="36"/>
      <c r="I755" s="206"/>
      <c r="J755" s="36"/>
      <c r="K755" s="36"/>
      <c r="L755" s="39"/>
      <c r="M755" s="207"/>
      <c r="N755" s="208"/>
      <c r="O755" s="71"/>
      <c r="P755" s="71"/>
      <c r="Q755" s="71"/>
      <c r="R755" s="71"/>
      <c r="S755" s="71"/>
      <c r="T755" s="72"/>
      <c r="U755" s="34"/>
      <c r="V755" s="34"/>
      <c r="W755" s="34"/>
      <c r="X755" s="34"/>
      <c r="Y755" s="34"/>
      <c r="Z755" s="34"/>
      <c r="AA755" s="34"/>
      <c r="AB755" s="34"/>
      <c r="AC755" s="34"/>
      <c r="AD755" s="34"/>
      <c r="AE755" s="34"/>
      <c r="AT755" s="17" t="s">
        <v>174</v>
      </c>
      <c r="AU755" s="17" t="s">
        <v>84</v>
      </c>
    </row>
    <row r="756" spans="2:51" s="13" customFormat="1" ht="12">
      <c r="B756" s="209"/>
      <c r="C756" s="210"/>
      <c r="D756" s="204" t="s">
        <v>176</v>
      </c>
      <c r="E756" s="211" t="s">
        <v>1</v>
      </c>
      <c r="F756" s="212" t="s">
        <v>884</v>
      </c>
      <c r="G756" s="210"/>
      <c r="H756" s="211" t="s">
        <v>1</v>
      </c>
      <c r="I756" s="213"/>
      <c r="J756" s="210"/>
      <c r="K756" s="210"/>
      <c r="L756" s="214"/>
      <c r="M756" s="215"/>
      <c r="N756" s="216"/>
      <c r="O756" s="216"/>
      <c r="P756" s="216"/>
      <c r="Q756" s="216"/>
      <c r="R756" s="216"/>
      <c r="S756" s="216"/>
      <c r="T756" s="217"/>
      <c r="AT756" s="218" t="s">
        <v>176</v>
      </c>
      <c r="AU756" s="218" t="s">
        <v>84</v>
      </c>
      <c r="AV756" s="13" t="s">
        <v>82</v>
      </c>
      <c r="AW756" s="13" t="s">
        <v>30</v>
      </c>
      <c r="AX756" s="13" t="s">
        <v>74</v>
      </c>
      <c r="AY756" s="218" t="s">
        <v>165</v>
      </c>
    </row>
    <row r="757" spans="2:51" s="14" customFormat="1" ht="12">
      <c r="B757" s="219"/>
      <c r="C757" s="220"/>
      <c r="D757" s="204" t="s">
        <v>176</v>
      </c>
      <c r="E757" s="221" t="s">
        <v>1</v>
      </c>
      <c r="F757" s="222" t="s">
        <v>82</v>
      </c>
      <c r="G757" s="220"/>
      <c r="H757" s="223">
        <v>1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176</v>
      </c>
      <c r="AU757" s="229" t="s">
        <v>84</v>
      </c>
      <c r="AV757" s="14" t="s">
        <v>84</v>
      </c>
      <c r="AW757" s="14" t="s">
        <v>30</v>
      </c>
      <c r="AX757" s="14" t="s">
        <v>74</v>
      </c>
      <c r="AY757" s="229" t="s">
        <v>165</v>
      </c>
    </row>
    <row r="758" spans="1:65" s="2" customFormat="1" ht="16.5" customHeight="1">
      <c r="A758" s="34"/>
      <c r="B758" s="35"/>
      <c r="C758" s="191" t="s">
        <v>885</v>
      </c>
      <c r="D758" s="191" t="s">
        <v>167</v>
      </c>
      <c r="E758" s="192" t="s">
        <v>886</v>
      </c>
      <c r="F758" s="193" t="s">
        <v>887</v>
      </c>
      <c r="G758" s="194" t="s">
        <v>221</v>
      </c>
      <c r="H758" s="195">
        <v>38</v>
      </c>
      <c r="I758" s="196"/>
      <c r="J758" s="197">
        <f>ROUND(I758*H758,2)</f>
        <v>0</v>
      </c>
      <c r="K758" s="193" t="s">
        <v>171</v>
      </c>
      <c r="L758" s="39"/>
      <c r="M758" s="198" t="s">
        <v>1</v>
      </c>
      <c r="N758" s="199" t="s">
        <v>39</v>
      </c>
      <c r="O758" s="71"/>
      <c r="P758" s="200">
        <f>O758*H758</f>
        <v>0</v>
      </c>
      <c r="Q758" s="200">
        <v>0</v>
      </c>
      <c r="R758" s="200">
        <f>Q758*H758</f>
        <v>0</v>
      </c>
      <c r="S758" s="200">
        <v>0</v>
      </c>
      <c r="T758" s="201">
        <f>S758*H758</f>
        <v>0</v>
      </c>
      <c r="U758" s="34"/>
      <c r="V758" s="34"/>
      <c r="W758" s="34"/>
      <c r="X758" s="34"/>
      <c r="Y758" s="34"/>
      <c r="Z758" s="34"/>
      <c r="AA758" s="34"/>
      <c r="AB758" s="34"/>
      <c r="AC758" s="34"/>
      <c r="AD758" s="34"/>
      <c r="AE758" s="34"/>
      <c r="AR758" s="202" t="s">
        <v>172</v>
      </c>
      <c r="AT758" s="202" t="s">
        <v>167</v>
      </c>
      <c r="AU758" s="202" t="s">
        <v>84</v>
      </c>
      <c r="AY758" s="17" t="s">
        <v>165</v>
      </c>
      <c r="BE758" s="203">
        <f>IF(N758="základní",J758,0)</f>
        <v>0</v>
      </c>
      <c r="BF758" s="203">
        <f>IF(N758="snížená",J758,0)</f>
        <v>0</v>
      </c>
      <c r="BG758" s="203">
        <f>IF(N758="zákl. přenesená",J758,0)</f>
        <v>0</v>
      </c>
      <c r="BH758" s="203">
        <f>IF(N758="sníž. přenesená",J758,0)</f>
        <v>0</v>
      </c>
      <c r="BI758" s="203">
        <f>IF(N758="nulová",J758,0)</f>
        <v>0</v>
      </c>
      <c r="BJ758" s="17" t="s">
        <v>82</v>
      </c>
      <c r="BK758" s="203">
        <f>ROUND(I758*H758,2)</f>
        <v>0</v>
      </c>
      <c r="BL758" s="17" t="s">
        <v>172</v>
      </c>
      <c r="BM758" s="202" t="s">
        <v>888</v>
      </c>
    </row>
    <row r="759" spans="1:47" s="2" customFormat="1" ht="19.5">
      <c r="A759" s="34"/>
      <c r="B759" s="35"/>
      <c r="C759" s="36"/>
      <c r="D759" s="204" t="s">
        <v>174</v>
      </c>
      <c r="E759" s="36"/>
      <c r="F759" s="205" t="s">
        <v>889</v>
      </c>
      <c r="G759" s="36"/>
      <c r="H759" s="36"/>
      <c r="I759" s="206"/>
      <c r="J759" s="36"/>
      <c r="K759" s="36"/>
      <c r="L759" s="39"/>
      <c r="M759" s="207"/>
      <c r="N759" s="208"/>
      <c r="O759" s="71"/>
      <c r="P759" s="71"/>
      <c r="Q759" s="71"/>
      <c r="R759" s="71"/>
      <c r="S759" s="71"/>
      <c r="T759" s="72"/>
      <c r="U759" s="34"/>
      <c r="V759" s="34"/>
      <c r="W759" s="34"/>
      <c r="X759" s="34"/>
      <c r="Y759" s="34"/>
      <c r="Z759" s="34"/>
      <c r="AA759" s="34"/>
      <c r="AB759" s="34"/>
      <c r="AC759" s="34"/>
      <c r="AD759" s="34"/>
      <c r="AE759" s="34"/>
      <c r="AT759" s="17" t="s">
        <v>174</v>
      </c>
      <c r="AU759" s="17" t="s">
        <v>84</v>
      </c>
    </row>
    <row r="760" spans="2:51" s="13" customFormat="1" ht="12">
      <c r="B760" s="209"/>
      <c r="C760" s="210"/>
      <c r="D760" s="204" t="s">
        <v>176</v>
      </c>
      <c r="E760" s="211" t="s">
        <v>1</v>
      </c>
      <c r="F760" s="212" t="s">
        <v>890</v>
      </c>
      <c r="G760" s="210"/>
      <c r="H760" s="211" t="s">
        <v>1</v>
      </c>
      <c r="I760" s="213"/>
      <c r="J760" s="210"/>
      <c r="K760" s="210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176</v>
      </c>
      <c r="AU760" s="218" t="s">
        <v>84</v>
      </c>
      <c r="AV760" s="13" t="s">
        <v>82</v>
      </c>
      <c r="AW760" s="13" t="s">
        <v>30</v>
      </c>
      <c r="AX760" s="13" t="s">
        <v>74</v>
      </c>
      <c r="AY760" s="218" t="s">
        <v>165</v>
      </c>
    </row>
    <row r="761" spans="2:51" s="13" customFormat="1" ht="12">
      <c r="B761" s="209"/>
      <c r="C761" s="210"/>
      <c r="D761" s="204" t="s">
        <v>176</v>
      </c>
      <c r="E761" s="211" t="s">
        <v>1</v>
      </c>
      <c r="F761" s="212" t="s">
        <v>711</v>
      </c>
      <c r="G761" s="210"/>
      <c r="H761" s="211" t="s">
        <v>1</v>
      </c>
      <c r="I761" s="213"/>
      <c r="J761" s="210"/>
      <c r="K761" s="210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176</v>
      </c>
      <c r="AU761" s="218" t="s">
        <v>84</v>
      </c>
      <c r="AV761" s="13" t="s">
        <v>82</v>
      </c>
      <c r="AW761" s="13" t="s">
        <v>30</v>
      </c>
      <c r="AX761" s="13" t="s">
        <v>74</v>
      </c>
      <c r="AY761" s="218" t="s">
        <v>165</v>
      </c>
    </row>
    <row r="762" spans="2:51" s="14" customFormat="1" ht="12">
      <c r="B762" s="219"/>
      <c r="C762" s="220"/>
      <c r="D762" s="204" t="s">
        <v>176</v>
      </c>
      <c r="E762" s="221" t="s">
        <v>1</v>
      </c>
      <c r="F762" s="222" t="s">
        <v>231</v>
      </c>
      <c r="G762" s="220"/>
      <c r="H762" s="223">
        <v>38</v>
      </c>
      <c r="I762" s="224"/>
      <c r="J762" s="220"/>
      <c r="K762" s="220"/>
      <c r="L762" s="225"/>
      <c r="M762" s="226"/>
      <c r="N762" s="227"/>
      <c r="O762" s="227"/>
      <c r="P762" s="227"/>
      <c r="Q762" s="227"/>
      <c r="R762" s="227"/>
      <c r="S762" s="227"/>
      <c r="T762" s="228"/>
      <c r="AT762" s="229" t="s">
        <v>176</v>
      </c>
      <c r="AU762" s="229" t="s">
        <v>84</v>
      </c>
      <c r="AV762" s="14" t="s">
        <v>84</v>
      </c>
      <c r="AW762" s="14" t="s">
        <v>30</v>
      </c>
      <c r="AX762" s="14" t="s">
        <v>74</v>
      </c>
      <c r="AY762" s="229" t="s">
        <v>165</v>
      </c>
    </row>
    <row r="763" spans="1:65" s="2" customFormat="1" ht="16.5" customHeight="1">
      <c r="A763" s="34"/>
      <c r="B763" s="35"/>
      <c r="C763" s="191" t="s">
        <v>891</v>
      </c>
      <c r="D763" s="191" t="s">
        <v>167</v>
      </c>
      <c r="E763" s="192" t="s">
        <v>892</v>
      </c>
      <c r="F763" s="193" t="s">
        <v>893</v>
      </c>
      <c r="G763" s="194" t="s">
        <v>242</v>
      </c>
      <c r="H763" s="195">
        <v>36</v>
      </c>
      <c r="I763" s="196"/>
      <c r="J763" s="197">
        <f>ROUND(I763*H763,2)</f>
        <v>0</v>
      </c>
      <c r="K763" s="193" t="s">
        <v>1</v>
      </c>
      <c r="L763" s="39"/>
      <c r="M763" s="198" t="s">
        <v>1</v>
      </c>
      <c r="N763" s="199" t="s">
        <v>39</v>
      </c>
      <c r="O763" s="71"/>
      <c r="P763" s="200">
        <f>O763*H763</f>
        <v>0</v>
      </c>
      <c r="Q763" s="200">
        <v>0</v>
      </c>
      <c r="R763" s="200">
        <f>Q763*H763</f>
        <v>0</v>
      </c>
      <c r="S763" s="200">
        <v>0.24</v>
      </c>
      <c r="T763" s="201">
        <f>S763*H763</f>
        <v>8.64</v>
      </c>
      <c r="U763" s="34"/>
      <c r="V763" s="34"/>
      <c r="W763" s="34"/>
      <c r="X763" s="34"/>
      <c r="Y763" s="34"/>
      <c r="Z763" s="34"/>
      <c r="AA763" s="34"/>
      <c r="AB763" s="34"/>
      <c r="AC763" s="34"/>
      <c r="AD763" s="34"/>
      <c r="AE763" s="34"/>
      <c r="AR763" s="202" t="s">
        <v>172</v>
      </c>
      <c r="AT763" s="202" t="s">
        <v>167</v>
      </c>
      <c r="AU763" s="202" t="s">
        <v>84</v>
      </c>
      <c r="AY763" s="17" t="s">
        <v>165</v>
      </c>
      <c r="BE763" s="203">
        <f>IF(N763="základní",J763,0)</f>
        <v>0</v>
      </c>
      <c r="BF763" s="203">
        <f>IF(N763="snížená",J763,0)</f>
        <v>0</v>
      </c>
      <c r="BG763" s="203">
        <f>IF(N763="zákl. přenesená",J763,0)</f>
        <v>0</v>
      </c>
      <c r="BH763" s="203">
        <f>IF(N763="sníž. přenesená",J763,0)</f>
        <v>0</v>
      </c>
      <c r="BI763" s="203">
        <f>IF(N763="nulová",J763,0)</f>
        <v>0</v>
      </c>
      <c r="BJ763" s="17" t="s">
        <v>82</v>
      </c>
      <c r="BK763" s="203">
        <f>ROUND(I763*H763,2)</f>
        <v>0</v>
      </c>
      <c r="BL763" s="17" t="s">
        <v>172</v>
      </c>
      <c r="BM763" s="202" t="s">
        <v>894</v>
      </c>
    </row>
    <row r="764" spans="1:47" s="2" customFormat="1" ht="12">
      <c r="A764" s="34"/>
      <c r="B764" s="35"/>
      <c r="C764" s="36"/>
      <c r="D764" s="204" t="s">
        <v>174</v>
      </c>
      <c r="E764" s="36"/>
      <c r="F764" s="205" t="s">
        <v>895</v>
      </c>
      <c r="G764" s="36"/>
      <c r="H764" s="36"/>
      <c r="I764" s="206"/>
      <c r="J764" s="36"/>
      <c r="K764" s="36"/>
      <c r="L764" s="39"/>
      <c r="M764" s="207"/>
      <c r="N764" s="208"/>
      <c r="O764" s="71"/>
      <c r="P764" s="71"/>
      <c r="Q764" s="71"/>
      <c r="R764" s="71"/>
      <c r="S764" s="71"/>
      <c r="T764" s="72"/>
      <c r="U764" s="34"/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T764" s="17" t="s">
        <v>174</v>
      </c>
      <c r="AU764" s="17" t="s">
        <v>84</v>
      </c>
    </row>
    <row r="765" spans="2:51" s="13" customFormat="1" ht="12">
      <c r="B765" s="209"/>
      <c r="C765" s="210"/>
      <c r="D765" s="204" t="s">
        <v>176</v>
      </c>
      <c r="E765" s="211" t="s">
        <v>1</v>
      </c>
      <c r="F765" s="212" t="s">
        <v>896</v>
      </c>
      <c r="G765" s="210"/>
      <c r="H765" s="211" t="s">
        <v>1</v>
      </c>
      <c r="I765" s="213"/>
      <c r="J765" s="210"/>
      <c r="K765" s="210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176</v>
      </c>
      <c r="AU765" s="218" t="s">
        <v>84</v>
      </c>
      <c r="AV765" s="13" t="s">
        <v>82</v>
      </c>
      <c r="AW765" s="13" t="s">
        <v>30</v>
      </c>
      <c r="AX765" s="13" t="s">
        <v>74</v>
      </c>
      <c r="AY765" s="218" t="s">
        <v>165</v>
      </c>
    </row>
    <row r="766" spans="2:51" s="14" customFormat="1" ht="12">
      <c r="B766" s="219"/>
      <c r="C766" s="220"/>
      <c r="D766" s="204" t="s">
        <v>176</v>
      </c>
      <c r="E766" s="221" t="s">
        <v>1</v>
      </c>
      <c r="F766" s="222" t="s">
        <v>897</v>
      </c>
      <c r="G766" s="220"/>
      <c r="H766" s="223">
        <v>36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176</v>
      </c>
      <c r="AU766" s="229" t="s">
        <v>84</v>
      </c>
      <c r="AV766" s="14" t="s">
        <v>84</v>
      </c>
      <c r="AW766" s="14" t="s">
        <v>30</v>
      </c>
      <c r="AX766" s="14" t="s">
        <v>74</v>
      </c>
      <c r="AY766" s="229" t="s">
        <v>165</v>
      </c>
    </row>
    <row r="767" spans="2:63" s="12" customFormat="1" ht="22.9" customHeight="1">
      <c r="B767" s="175"/>
      <c r="C767" s="176"/>
      <c r="D767" s="177" t="s">
        <v>73</v>
      </c>
      <c r="E767" s="189" t="s">
        <v>898</v>
      </c>
      <c r="F767" s="189" t="s">
        <v>899</v>
      </c>
      <c r="G767" s="176"/>
      <c r="H767" s="176"/>
      <c r="I767" s="179"/>
      <c r="J767" s="190">
        <f>BK767</f>
        <v>0</v>
      </c>
      <c r="K767" s="176"/>
      <c r="L767" s="181"/>
      <c r="M767" s="182"/>
      <c r="N767" s="183"/>
      <c r="O767" s="183"/>
      <c r="P767" s="184">
        <f>SUM(P768:P809)</f>
        <v>0</v>
      </c>
      <c r="Q767" s="183"/>
      <c r="R767" s="184">
        <f>SUM(R768:R809)</f>
        <v>0</v>
      </c>
      <c r="S767" s="183"/>
      <c r="T767" s="185">
        <f>SUM(T768:T809)</f>
        <v>0</v>
      </c>
      <c r="AR767" s="186" t="s">
        <v>82</v>
      </c>
      <c r="AT767" s="187" t="s">
        <v>73</v>
      </c>
      <c r="AU767" s="187" t="s">
        <v>82</v>
      </c>
      <c r="AY767" s="186" t="s">
        <v>165</v>
      </c>
      <c r="BK767" s="188">
        <f>SUM(BK768:BK809)</f>
        <v>0</v>
      </c>
    </row>
    <row r="768" spans="1:65" s="2" customFormat="1" ht="21.75" customHeight="1">
      <c r="A768" s="34"/>
      <c r="B768" s="35"/>
      <c r="C768" s="191" t="s">
        <v>900</v>
      </c>
      <c r="D768" s="191" t="s">
        <v>167</v>
      </c>
      <c r="E768" s="192" t="s">
        <v>901</v>
      </c>
      <c r="F768" s="193" t="s">
        <v>902</v>
      </c>
      <c r="G768" s="194" t="s">
        <v>293</v>
      </c>
      <c r="H768" s="195">
        <v>11.698</v>
      </c>
      <c r="I768" s="196"/>
      <c r="J768" s="197">
        <f>ROUND(I768*H768,2)</f>
        <v>0</v>
      </c>
      <c r="K768" s="193" t="s">
        <v>171</v>
      </c>
      <c r="L768" s="39"/>
      <c r="M768" s="198" t="s">
        <v>1</v>
      </c>
      <c r="N768" s="199" t="s">
        <v>39</v>
      </c>
      <c r="O768" s="71"/>
      <c r="P768" s="200">
        <f>O768*H768</f>
        <v>0</v>
      </c>
      <c r="Q768" s="200">
        <v>0</v>
      </c>
      <c r="R768" s="200">
        <f>Q768*H768</f>
        <v>0</v>
      </c>
      <c r="S768" s="200">
        <v>0</v>
      </c>
      <c r="T768" s="201">
        <f>S768*H768</f>
        <v>0</v>
      </c>
      <c r="U768" s="34"/>
      <c r="V768" s="34"/>
      <c r="W768" s="34"/>
      <c r="X768" s="34"/>
      <c r="Y768" s="34"/>
      <c r="Z768" s="34"/>
      <c r="AA768" s="34"/>
      <c r="AB768" s="34"/>
      <c r="AC768" s="34"/>
      <c r="AD768" s="34"/>
      <c r="AE768" s="34"/>
      <c r="AR768" s="202" t="s">
        <v>172</v>
      </c>
      <c r="AT768" s="202" t="s">
        <v>167</v>
      </c>
      <c r="AU768" s="202" t="s">
        <v>84</v>
      </c>
      <c r="AY768" s="17" t="s">
        <v>165</v>
      </c>
      <c r="BE768" s="203">
        <f>IF(N768="základní",J768,0)</f>
        <v>0</v>
      </c>
      <c r="BF768" s="203">
        <f>IF(N768="snížená",J768,0)</f>
        <v>0</v>
      </c>
      <c r="BG768" s="203">
        <f>IF(N768="zákl. přenesená",J768,0)</f>
        <v>0</v>
      </c>
      <c r="BH768" s="203">
        <f>IF(N768="sníž. přenesená",J768,0)</f>
        <v>0</v>
      </c>
      <c r="BI768" s="203">
        <f>IF(N768="nulová",J768,0)</f>
        <v>0</v>
      </c>
      <c r="BJ768" s="17" t="s">
        <v>82</v>
      </c>
      <c r="BK768" s="203">
        <f>ROUND(I768*H768,2)</f>
        <v>0</v>
      </c>
      <c r="BL768" s="17" t="s">
        <v>172</v>
      </c>
      <c r="BM768" s="202" t="s">
        <v>903</v>
      </c>
    </row>
    <row r="769" spans="1:47" s="2" customFormat="1" ht="19.5">
      <c r="A769" s="34"/>
      <c r="B769" s="35"/>
      <c r="C769" s="36"/>
      <c r="D769" s="204" t="s">
        <v>174</v>
      </c>
      <c r="E769" s="36"/>
      <c r="F769" s="205" t="s">
        <v>904</v>
      </c>
      <c r="G769" s="36"/>
      <c r="H769" s="36"/>
      <c r="I769" s="206"/>
      <c r="J769" s="36"/>
      <c r="K769" s="36"/>
      <c r="L769" s="39"/>
      <c r="M769" s="207"/>
      <c r="N769" s="208"/>
      <c r="O769" s="71"/>
      <c r="P769" s="71"/>
      <c r="Q769" s="71"/>
      <c r="R769" s="71"/>
      <c r="S769" s="71"/>
      <c r="T769" s="72"/>
      <c r="U769" s="34"/>
      <c r="V769" s="34"/>
      <c r="W769" s="34"/>
      <c r="X769" s="34"/>
      <c r="Y769" s="34"/>
      <c r="Z769" s="34"/>
      <c r="AA769" s="34"/>
      <c r="AB769" s="34"/>
      <c r="AC769" s="34"/>
      <c r="AD769" s="34"/>
      <c r="AE769" s="34"/>
      <c r="AT769" s="17" t="s">
        <v>174</v>
      </c>
      <c r="AU769" s="17" t="s">
        <v>84</v>
      </c>
    </row>
    <row r="770" spans="2:51" s="14" customFormat="1" ht="12">
      <c r="B770" s="219"/>
      <c r="C770" s="220"/>
      <c r="D770" s="204" t="s">
        <v>176</v>
      </c>
      <c r="E770" s="221" t="s">
        <v>1</v>
      </c>
      <c r="F770" s="222" t="s">
        <v>905</v>
      </c>
      <c r="G770" s="220"/>
      <c r="H770" s="223">
        <v>11.698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176</v>
      </c>
      <c r="AU770" s="229" t="s">
        <v>84</v>
      </c>
      <c r="AV770" s="14" t="s">
        <v>84</v>
      </c>
      <c r="AW770" s="14" t="s">
        <v>30</v>
      </c>
      <c r="AX770" s="14" t="s">
        <v>74</v>
      </c>
      <c r="AY770" s="229" t="s">
        <v>165</v>
      </c>
    </row>
    <row r="771" spans="1:65" s="2" customFormat="1" ht="21.75" customHeight="1">
      <c r="A771" s="34"/>
      <c r="B771" s="35"/>
      <c r="C771" s="191" t="s">
        <v>906</v>
      </c>
      <c r="D771" s="191" t="s">
        <v>167</v>
      </c>
      <c r="E771" s="192" t="s">
        <v>907</v>
      </c>
      <c r="F771" s="193" t="s">
        <v>908</v>
      </c>
      <c r="G771" s="194" t="s">
        <v>293</v>
      </c>
      <c r="H771" s="195">
        <v>750.46</v>
      </c>
      <c r="I771" s="196"/>
      <c r="J771" s="197">
        <f>ROUND(I771*H771,2)</f>
        <v>0</v>
      </c>
      <c r="K771" s="193" t="s">
        <v>171</v>
      </c>
      <c r="L771" s="39"/>
      <c r="M771" s="198" t="s">
        <v>1</v>
      </c>
      <c r="N771" s="199" t="s">
        <v>39</v>
      </c>
      <c r="O771" s="71"/>
      <c r="P771" s="200">
        <f>O771*H771</f>
        <v>0</v>
      </c>
      <c r="Q771" s="200">
        <v>0</v>
      </c>
      <c r="R771" s="200">
        <f>Q771*H771</f>
        <v>0</v>
      </c>
      <c r="S771" s="200">
        <v>0</v>
      </c>
      <c r="T771" s="201">
        <f>S771*H771</f>
        <v>0</v>
      </c>
      <c r="U771" s="34"/>
      <c r="V771" s="34"/>
      <c r="W771" s="34"/>
      <c r="X771" s="34"/>
      <c r="Y771" s="34"/>
      <c r="Z771" s="34"/>
      <c r="AA771" s="34"/>
      <c r="AB771" s="34"/>
      <c r="AC771" s="34"/>
      <c r="AD771" s="34"/>
      <c r="AE771" s="34"/>
      <c r="AR771" s="202" t="s">
        <v>172</v>
      </c>
      <c r="AT771" s="202" t="s">
        <v>167</v>
      </c>
      <c r="AU771" s="202" t="s">
        <v>84</v>
      </c>
      <c r="AY771" s="17" t="s">
        <v>165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17" t="s">
        <v>82</v>
      </c>
      <c r="BK771" s="203">
        <f>ROUND(I771*H771,2)</f>
        <v>0</v>
      </c>
      <c r="BL771" s="17" t="s">
        <v>172</v>
      </c>
      <c r="BM771" s="202" t="s">
        <v>909</v>
      </c>
    </row>
    <row r="772" spans="1:47" s="2" customFormat="1" ht="19.5">
      <c r="A772" s="34"/>
      <c r="B772" s="35"/>
      <c r="C772" s="36"/>
      <c r="D772" s="204" t="s">
        <v>174</v>
      </c>
      <c r="E772" s="36"/>
      <c r="F772" s="205" t="s">
        <v>910</v>
      </c>
      <c r="G772" s="36"/>
      <c r="H772" s="36"/>
      <c r="I772" s="206"/>
      <c r="J772" s="36"/>
      <c r="K772" s="36"/>
      <c r="L772" s="39"/>
      <c r="M772" s="207"/>
      <c r="N772" s="208"/>
      <c r="O772" s="71"/>
      <c r="P772" s="71"/>
      <c r="Q772" s="71"/>
      <c r="R772" s="71"/>
      <c r="S772" s="71"/>
      <c r="T772" s="72"/>
      <c r="U772" s="34"/>
      <c r="V772" s="34"/>
      <c r="W772" s="34"/>
      <c r="X772" s="34"/>
      <c r="Y772" s="34"/>
      <c r="Z772" s="34"/>
      <c r="AA772" s="34"/>
      <c r="AB772" s="34"/>
      <c r="AC772" s="34"/>
      <c r="AD772" s="34"/>
      <c r="AE772" s="34"/>
      <c r="AT772" s="17" t="s">
        <v>174</v>
      </c>
      <c r="AU772" s="17" t="s">
        <v>84</v>
      </c>
    </row>
    <row r="773" spans="2:51" s="14" customFormat="1" ht="12">
      <c r="B773" s="219"/>
      <c r="C773" s="220"/>
      <c r="D773" s="204" t="s">
        <v>176</v>
      </c>
      <c r="E773" s="221" t="s">
        <v>1</v>
      </c>
      <c r="F773" s="222" t="s">
        <v>911</v>
      </c>
      <c r="G773" s="220"/>
      <c r="H773" s="223">
        <v>750.46</v>
      </c>
      <c r="I773" s="224"/>
      <c r="J773" s="220"/>
      <c r="K773" s="220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176</v>
      </c>
      <c r="AU773" s="229" t="s">
        <v>84</v>
      </c>
      <c r="AV773" s="14" t="s">
        <v>84</v>
      </c>
      <c r="AW773" s="14" t="s">
        <v>30</v>
      </c>
      <c r="AX773" s="14" t="s">
        <v>74</v>
      </c>
      <c r="AY773" s="229" t="s">
        <v>165</v>
      </c>
    </row>
    <row r="774" spans="1:65" s="2" customFormat="1" ht="24.2" customHeight="1">
      <c r="A774" s="34"/>
      <c r="B774" s="35"/>
      <c r="C774" s="191" t="s">
        <v>912</v>
      </c>
      <c r="D774" s="191" t="s">
        <v>167</v>
      </c>
      <c r="E774" s="192" t="s">
        <v>913</v>
      </c>
      <c r="F774" s="193" t="s">
        <v>914</v>
      </c>
      <c r="G774" s="194" t="s">
        <v>293</v>
      </c>
      <c r="H774" s="195">
        <v>1531.315</v>
      </c>
      <c r="I774" s="196"/>
      <c r="J774" s="197">
        <f>ROUND(I774*H774,2)</f>
        <v>0</v>
      </c>
      <c r="K774" s="193" t="s">
        <v>1</v>
      </c>
      <c r="L774" s="39"/>
      <c r="M774" s="198" t="s">
        <v>1</v>
      </c>
      <c r="N774" s="199" t="s">
        <v>39</v>
      </c>
      <c r="O774" s="71"/>
      <c r="P774" s="200">
        <f>O774*H774</f>
        <v>0</v>
      </c>
      <c r="Q774" s="200">
        <v>0</v>
      </c>
      <c r="R774" s="200">
        <f>Q774*H774</f>
        <v>0</v>
      </c>
      <c r="S774" s="200">
        <v>0</v>
      </c>
      <c r="T774" s="201">
        <f>S774*H774</f>
        <v>0</v>
      </c>
      <c r="U774" s="34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R774" s="202" t="s">
        <v>172</v>
      </c>
      <c r="AT774" s="202" t="s">
        <v>167</v>
      </c>
      <c r="AU774" s="202" t="s">
        <v>84</v>
      </c>
      <c r="AY774" s="17" t="s">
        <v>165</v>
      </c>
      <c r="BE774" s="203">
        <f>IF(N774="základní",J774,0)</f>
        <v>0</v>
      </c>
      <c r="BF774" s="203">
        <f>IF(N774="snížená",J774,0)</f>
        <v>0</v>
      </c>
      <c r="BG774" s="203">
        <f>IF(N774="zákl. přenesená",J774,0)</f>
        <v>0</v>
      </c>
      <c r="BH774" s="203">
        <f>IF(N774="sníž. přenesená",J774,0)</f>
        <v>0</v>
      </c>
      <c r="BI774" s="203">
        <f>IF(N774="nulová",J774,0)</f>
        <v>0</v>
      </c>
      <c r="BJ774" s="17" t="s">
        <v>82</v>
      </c>
      <c r="BK774" s="203">
        <f>ROUND(I774*H774,2)</f>
        <v>0</v>
      </c>
      <c r="BL774" s="17" t="s">
        <v>172</v>
      </c>
      <c r="BM774" s="202" t="s">
        <v>915</v>
      </c>
    </row>
    <row r="775" spans="1:47" s="2" customFormat="1" ht="19.5">
      <c r="A775" s="34"/>
      <c r="B775" s="35"/>
      <c r="C775" s="36"/>
      <c r="D775" s="204" t="s">
        <v>174</v>
      </c>
      <c r="E775" s="36"/>
      <c r="F775" s="205" t="s">
        <v>916</v>
      </c>
      <c r="G775" s="36"/>
      <c r="H775" s="36"/>
      <c r="I775" s="206"/>
      <c r="J775" s="36"/>
      <c r="K775" s="36"/>
      <c r="L775" s="39"/>
      <c r="M775" s="207"/>
      <c r="N775" s="208"/>
      <c r="O775" s="71"/>
      <c r="P775" s="71"/>
      <c r="Q775" s="71"/>
      <c r="R775" s="71"/>
      <c r="S775" s="71"/>
      <c r="T775" s="72"/>
      <c r="U775" s="34"/>
      <c r="V775" s="34"/>
      <c r="W775" s="34"/>
      <c r="X775" s="34"/>
      <c r="Y775" s="34"/>
      <c r="Z775" s="34"/>
      <c r="AA775" s="34"/>
      <c r="AB775" s="34"/>
      <c r="AC775" s="34"/>
      <c r="AD775" s="34"/>
      <c r="AE775" s="34"/>
      <c r="AT775" s="17" t="s">
        <v>174</v>
      </c>
      <c r="AU775" s="17" t="s">
        <v>84</v>
      </c>
    </row>
    <row r="776" spans="2:51" s="14" customFormat="1" ht="12">
      <c r="B776" s="219"/>
      <c r="C776" s="220"/>
      <c r="D776" s="204" t="s">
        <v>176</v>
      </c>
      <c r="E776" s="221" t="s">
        <v>1</v>
      </c>
      <c r="F776" s="222" t="s">
        <v>917</v>
      </c>
      <c r="G776" s="220"/>
      <c r="H776" s="223">
        <v>1335.625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176</v>
      </c>
      <c r="AU776" s="229" t="s">
        <v>84</v>
      </c>
      <c r="AV776" s="14" t="s">
        <v>84</v>
      </c>
      <c r="AW776" s="14" t="s">
        <v>30</v>
      </c>
      <c r="AX776" s="14" t="s">
        <v>74</v>
      </c>
      <c r="AY776" s="229" t="s">
        <v>165</v>
      </c>
    </row>
    <row r="777" spans="2:51" s="14" customFormat="1" ht="12">
      <c r="B777" s="219"/>
      <c r="C777" s="220"/>
      <c r="D777" s="204" t="s">
        <v>176</v>
      </c>
      <c r="E777" s="221" t="s">
        <v>1</v>
      </c>
      <c r="F777" s="222" t="s">
        <v>918</v>
      </c>
      <c r="G777" s="220"/>
      <c r="H777" s="223">
        <v>179.8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176</v>
      </c>
      <c r="AU777" s="229" t="s">
        <v>84</v>
      </c>
      <c r="AV777" s="14" t="s">
        <v>84</v>
      </c>
      <c r="AW777" s="14" t="s">
        <v>30</v>
      </c>
      <c r="AX777" s="14" t="s">
        <v>74</v>
      </c>
      <c r="AY777" s="229" t="s">
        <v>165</v>
      </c>
    </row>
    <row r="778" spans="2:51" s="14" customFormat="1" ht="12">
      <c r="B778" s="219"/>
      <c r="C778" s="220"/>
      <c r="D778" s="204" t="s">
        <v>176</v>
      </c>
      <c r="E778" s="221" t="s">
        <v>1</v>
      </c>
      <c r="F778" s="222" t="s">
        <v>919</v>
      </c>
      <c r="G778" s="220"/>
      <c r="H778" s="223">
        <v>9.62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176</v>
      </c>
      <c r="AU778" s="229" t="s">
        <v>84</v>
      </c>
      <c r="AV778" s="14" t="s">
        <v>84</v>
      </c>
      <c r="AW778" s="14" t="s">
        <v>30</v>
      </c>
      <c r="AX778" s="14" t="s">
        <v>74</v>
      </c>
      <c r="AY778" s="229" t="s">
        <v>165</v>
      </c>
    </row>
    <row r="779" spans="2:51" s="14" customFormat="1" ht="12">
      <c r="B779" s="219"/>
      <c r="C779" s="220"/>
      <c r="D779" s="204" t="s">
        <v>176</v>
      </c>
      <c r="E779" s="221" t="s">
        <v>1</v>
      </c>
      <c r="F779" s="222" t="s">
        <v>920</v>
      </c>
      <c r="G779" s="220"/>
      <c r="H779" s="223">
        <v>6.27</v>
      </c>
      <c r="I779" s="224"/>
      <c r="J779" s="220"/>
      <c r="K779" s="220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176</v>
      </c>
      <c r="AU779" s="229" t="s">
        <v>84</v>
      </c>
      <c r="AV779" s="14" t="s">
        <v>84</v>
      </c>
      <c r="AW779" s="14" t="s">
        <v>30</v>
      </c>
      <c r="AX779" s="14" t="s">
        <v>74</v>
      </c>
      <c r="AY779" s="229" t="s">
        <v>165</v>
      </c>
    </row>
    <row r="780" spans="1:65" s="2" customFormat="1" ht="24.2" customHeight="1">
      <c r="A780" s="34"/>
      <c r="B780" s="35"/>
      <c r="C780" s="191" t="s">
        <v>921</v>
      </c>
      <c r="D780" s="191" t="s">
        <v>167</v>
      </c>
      <c r="E780" s="192" t="s">
        <v>922</v>
      </c>
      <c r="F780" s="193" t="s">
        <v>923</v>
      </c>
      <c r="G780" s="194" t="s">
        <v>293</v>
      </c>
      <c r="H780" s="195">
        <v>750.46</v>
      </c>
      <c r="I780" s="196"/>
      <c r="J780" s="197">
        <f>ROUND(I780*H780,2)</f>
        <v>0</v>
      </c>
      <c r="K780" s="193" t="s">
        <v>1</v>
      </c>
      <c r="L780" s="39"/>
      <c r="M780" s="198" t="s">
        <v>1</v>
      </c>
      <c r="N780" s="199" t="s">
        <v>39</v>
      </c>
      <c r="O780" s="71"/>
      <c r="P780" s="200">
        <f>O780*H780</f>
        <v>0</v>
      </c>
      <c r="Q780" s="200">
        <v>0</v>
      </c>
      <c r="R780" s="200">
        <f>Q780*H780</f>
        <v>0</v>
      </c>
      <c r="S780" s="200">
        <v>0</v>
      </c>
      <c r="T780" s="201">
        <f>S780*H780</f>
        <v>0</v>
      </c>
      <c r="U780" s="34"/>
      <c r="V780" s="34"/>
      <c r="W780" s="34"/>
      <c r="X780" s="34"/>
      <c r="Y780" s="34"/>
      <c r="Z780" s="34"/>
      <c r="AA780" s="34"/>
      <c r="AB780" s="34"/>
      <c r="AC780" s="34"/>
      <c r="AD780" s="34"/>
      <c r="AE780" s="34"/>
      <c r="AR780" s="202" t="s">
        <v>172</v>
      </c>
      <c r="AT780" s="202" t="s">
        <v>167</v>
      </c>
      <c r="AU780" s="202" t="s">
        <v>84</v>
      </c>
      <c r="AY780" s="17" t="s">
        <v>165</v>
      </c>
      <c r="BE780" s="203">
        <f>IF(N780="základní",J780,0)</f>
        <v>0</v>
      </c>
      <c r="BF780" s="203">
        <f>IF(N780="snížená",J780,0)</f>
        <v>0</v>
      </c>
      <c r="BG780" s="203">
        <f>IF(N780="zákl. přenesená",J780,0)</f>
        <v>0</v>
      </c>
      <c r="BH780" s="203">
        <f>IF(N780="sníž. přenesená",J780,0)</f>
        <v>0</v>
      </c>
      <c r="BI780" s="203">
        <f>IF(N780="nulová",J780,0)</f>
        <v>0</v>
      </c>
      <c r="BJ780" s="17" t="s">
        <v>82</v>
      </c>
      <c r="BK780" s="203">
        <f>ROUND(I780*H780,2)</f>
        <v>0</v>
      </c>
      <c r="BL780" s="17" t="s">
        <v>172</v>
      </c>
      <c r="BM780" s="202" t="s">
        <v>924</v>
      </c>
    </row>
    <row r="781" spans="1:47" s="2" customFormat="1" ht="19.5">
      <c r="A781" s="34"/>
      <c r="B781" s="35"/>
      <c r="C781" s="36"/>
      <c r="D781" s="204" t="s">
        <v>174</v>
      </c>
      <c r="E781" s="36"/>
      <c r="F781" s="205" t="s">
        <v>925</v>
      </c>
      <c r="G781" s="36"/>
      <c r="H781" s="36"/>
      <c r="I781" s="206"/>
      <c r="J781" s="36"/>
      <c r="K781" s="36"/>
      <c r="L781" s="39"/>
      <c r="M781" s="207"/>
      <c r="N781" s="208"/>
      <c r="O781" s="71"/>
      <c r="P781" s="71"/>
      <c r="Q781" s="71"/>
      <c r="R781" s="71"/>
      <c r="S781" s="71"/>
      <c r="T781" s="72"/>
      <c r="U781" s="34"/>
      <c r="V781" s="34"/>
      <c r="W781" s="34"/>
      <c r="X781" s="34"/>
      <c r="Y781" s="34"/>
      <c r="Z781" s="34"/>
      <c r="AA781" s="34"/>
      <c r="AB781" s="34"/>
      <c r="AC781" s="34"/>
      <c r="AD781" s="34"/>
      <c r="AE781" s="34"/>
      <c r="AT781" s="17" t="s">
        <v>174</v>
      </c>
      <c r="AU781" s="17" t="s">
        <v>84</v>
      </c>
    </row>
    <row r="782" spans="2:51" s="14" customFormat="1" ht="12">
      <c r="B782" s="219"/>
      <c r="C782" s="220"/>
      <c r="D782" s="204" t="s">
        <v>176</v>
      </c>
      <c r="E782" s="221" t="s">
        <v>1</v>
      </c>
      <c r="F782" s="222" t="s">
        <v>911</v>
      </c>
      <c r="G782" s="220"/>
      <c r="H782" s="223">
        <v>750.46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176</v>
      </c>
      <c r="AU782" s="229" t="s">
        <v>84</v>
      </c>
      <c r="AV782" s="14" t="s">
        <v>84</v>
      </c>
      <c r="AW782" s="14" t="s">
        <v>30</v>
      </c>
      <c r="AX782" s="14" t="s">
        <v>74</v>
      </c>
      <c r="AY782" s="229" t="s">
        <v>165</v>
      </c>
    </row>
    <row r="783" spans="1:65" s="2" customFormat="1" ht="24.2" customHeight="1">
      <c r="A783" s="34"/>
      <c r="B783" s="35"/>
      <c r="C783" s="191" t="s">
        <v>926</v>
      </c>
      <c r="D783" s="191" t="s">
        <v>167</v>
      </c>
      <c r="E783" s="192" t="s">
        <v>927</v>
      </c>
      <c r="F783" s="193" t="s">
        <v>928</v>
      </c>
      <c r="G783" s="194" t="s">
        <v>293</v>
      </c>
      <c r="H783" s="195">
        <v>22.04</v>
      </c>
      <c r="I783" s="196"/>
      <c r="J783" s="197">
        <f>ROUND(I783*H783,2)</f>
        <v>0</v>
      </c>
      <c r="K783" s="193" t="s">
        <v>1</v>
      </c>
      <c r="L783" s="39"/>
      <c r="M783" s="198" t="s">
        <v>1</v>
      </c>
      <c r="N783" s="199" t="s">
        <v>39</v>
      </c>
      <c r="O783" s="71"/>
      <c r="P783" s="200">
        <f>O783*H783</f>
        <v>0</v>
      </c>
      <c r="Q783" s="200">
        <v>0</v>
      </c>
      <c r="R783" s="200">
        <f>Q783*H783</f>
        <v>0</v>
      </c>
      <c r="S783" s="200">
        <v>0</v>
      </c>
      <c r="T783" s="201">
        <f>S783*H783</f>
        <v>0</v>
      </c>
      <c r="U783" s="34"/>
      <c r="V783" s="34"/>
      <c r="W783" s="34"/>
      <c r="X783" s="34"/>
      <c r="Y783" s="34"/>
      <c r="Z783" s="34"/>
      <c r="AA783" s="34"/>
      <c r="AB783" s="34"/>
      <c r="AC783" s="34"/>
      <c r="AD783" s="34"/>
      <c r="AE783" s="34"/>
      <c r="AR783" s="202" t="s">
        <v>172</v>
      </c>
      <c r="AT783" s="202" t="s">
        <v>167</v>
      </c>
      <c r="AU783" s="202" t="s">
        <v>84</v>
      </c>
      <c r="AY783" s="17" t="s">
        <v>165</v>
      </c>
      <c r="BE783" s="203">
        <f>IF(N783="základní",J783,0)</f>
        <v>0</v>
      </c>
      <c r="BF783" s="203">
        <f>IF(N783="snížená",J783,0)</f>
        <v>0</v>
      </c>
      <c r="BG783" s="203">
        <f>IF(N783="zákl. přenesená",J783,0)</f>
        <v>0</v>
      </c>
      <c r="BH783" s="203">
        <f>IF(N783="sníž. přenesená",J783,0)</f>
        <v>0</v>
      </c>
      <c r="BI783" s="203">
        <f>IF(N783="nulová",J783,0)</f>
        <v>0</v>
      </c>
      <c r="BJ783" s="17" t="s">
        <v>82</v>
      </c>
      <c r="BK783" s="203">
        <f>ROUND(I783*H783,2)</f>
        <v>0</v>
      </c>
      <c r="BL783" s="17" t="s">
        <v>172</v>
      </c>
      <c r="BM783" s="202" t="s">
        <v>929</v>
      </c>
    </row>
    <row r="784" spans="1:47" s="2" customFormat="1" ht="19.5">
      <c r="A784" s="34"/>
      <c r="B784" s="35"/>
      <c r="C784" s="36"/>
      <c r="D784" s="204" t="s">
        <v>174</v>
      </c>
      <c r="E784" s="36"/>
      <c r="F784" s="205" t="s">
        <v>930</v>
      </c>
      <c r="G784" s="36"/>
      <c r="H784" s="36"/>
      <c r="I784" s="206"/>
      <c r="J784" s="36"/>
      <c r="K784" s="36"/>
      <c r="L784" s="39"/>
      <c r="M784" s="207"/>
      <c r="N784" s="208"/>
      <c r="O784" s="71"/>
      <c r="P784" s="71"/>
      <c r="Q784" s="71"/>
      <c r="R784" s="71"/>
      <c r="S784" s="71"/>
      <c r="T784" s="72"/>
      <c r="U784" s="34"/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T784" s="17" t="s">
        <v>174</v>
      </c>
      <c r="AU784" s="17" t="s">
        <v>84</v>
      </c>
    </row>
    <row r="785" spans="2:51" s="13" customFormat="1" ht="12">
      <c r="B785" s="209"/>
      <c r="C785" s="210"/>
      <c r="D785" s="204" t="s">
        <v>176</v>
      </c>
      <c r="E785" s="211" t="s">
        <v>1</v>
      </c>
      <c r="F785" s="212" t="s">
        <v>269</v>
      </c>
      <c r="G785" s="210"/>
      <c r="H785" s="211" t="s">
        <v>1</v>
      </c>
      <c r="I785" s="213"/>
      <c r="J785" s="210"/>
      <c r="K785" s="210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176</v>
      </c>
      <c r="AU785" s="218" t="s">
        <v>84</v>
      </c>
      <c r="AV785" s="13" t="s">
        <v>82</v>
      </c>
      <c r="AW785" s="13" t="s">
        <v>30</v>
      </c>
      <c r="AX785" s="13" t="s">
        <v>74</v>
      </c>
      <c r="AY785" s="218" t="s">
        <v>165</v>
      </c>
    </row>
    <row r="786" spans="2:51" s="13" customFormat="1" ht="12">
      <c r="B786" s="209"/>
      <c r="C786" s="210"/>
      <c r="D786" s="204" t="s">
        <v>176</v>
      </c>
      <c r="E786" s="211" t="s">
        <v>1</v>
      </c>
      <c r="F786" s="212" t="s">
        <v>890</v>
      </c>
      <c r="G786" s="210"/>
      <c r="H786" s="211" t="s">
        <v>1</v>
      </c>
      <c r="I786" s="213"/>
      <c r="J786" s="210"/>
      <c r="K786" s="210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176</v>
      </c>
      <c r="AU786" s="218" t="s">
        <v>84</v>
      </c>
      <c r="AV786" s="13" t="s">
        <v>82</v>
      </c>
      <c r="AW786" s="13" t="s">
        <v>30</v>
      </c>
      <c r="AX786" s="13" t="s">
        <v>74</v>
      </c>
      <c r="AY786" s="218" t="s">
        <v>165</v>
      </c>
    </row>
    <row r="787" spans="2:51" s="13" customFormat="1" ht="12">
      <c r="B787" s="209"/>
      <c r="C787" s="210"/>
      <c r="D787" s="204" t="s">
        <v>176</v>
      </c>
      <c r="E787" s="211" t="s">
        <v>1</v>
      </c>
      <c r="F787" s="212" t="s">
        <v>711</v>
      </c>
      <c r="G787" s="210"/>
      <c r="H787" s="211" t="s">
        <v>1</v>
      </c>
      <c r="I787" s="213"/>
      <c r="J787" s="210"/>
      <c r="K787" s="210"/>
      <c r="L787" s="214"/>
      <c r="M787" s="215"/>
      <c r="N787" s="216"/>
      <c r="O787" s="216"/>
      <c r="P787" s="216"/>
      <c r="Q787" s="216"/>
      <c r="R787" s="216"/>
      <c r="S787" s="216"/>
      <c r="T787" s="217"/>
      <c r="AT787" s="218" t="s">
        <v>176</v>
      </c>
      <c r="AU787" s="218" t="s">
        <v>84</v>
      </c>
      <c r="AV787" s="13" t="s">
        <v>82</v>
      </c>
      <c r="AW787" s="13" t="s">
        <v>30</v>
      </c>
      <c r="AX787" s="13" t="s">
        <v>74</v>
      </c>
      <c r="AY787" s="218" t="s">
        <v>165</v>
      </c>
    </row>
    <row r="788" spans="2:51" s="14" customFormat="1" ht="12">
      <c r="B788" s="219"/>
      <c r="C788" s="220"/>
      <c r="D788" s="204" t="s">
        <v>176</v>
      </c>
      <c r="E788" s="221" t="s">
        <v>1</v>
      </c>
      <c r="F788" s="222" t="s">
        <v>931</v>
      </c>
      <c r="G788" s="220"/>
      <c r="H788" s="223">
        <v>22.04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176</v>
      </c>
      <c r="AU788" s="229" t="s">
        <v>84</v>
      </c>
      <c r="AV788" s="14" t="s">
        <v>84</v>
      </c>
      <c r="AW788" s="14" t="s">
        <v>30</v>
      </c>
      <c r="AX788" s="14" t="s">
        <v>74</v>
      </c>
      <c r="AY788" s="229" t="s">
        <v>165</v>
      </c>
    </row>
    <row r="789" spans="1:65" s="2" customFormat="1" ht="24.2" customHeight="1">
      <c r="A789" s="34"/>
      <c r="B789" s="35"/>
      <c r="C789" s="191" t="s">
        <v>932</v>
      </c>
      <c r="D789" s="191" t="s">
        <v>167</v>
      </c>
      <c r="E789" s="192" t="s">
        <v>933</v>
      </c>
      <c r="F789" s="193" t="s">
        <v>934</v>
      </c>
      <c r="G789" s="194" t="s">
        <v>293</v>
      </c>
      <c r="H789" s="195">
        <v>396.108</v>
      </c>
      <c r="I789" s="196"/>
      <c r="J789" s="197">
        <f>ROUND(I789*H789,2)</f>
        <v>0</v>
      </c>
      <c r="K789" s="193" t="s">
        <v>1</v>
      </c>
      <c r="L789" s="39"/>
      <c r="M789" s="198" t="s">
        <v>1</v>
      </c>
      <c r="N789" s="199" t="s">
        <v>39</v>
      </c>
      <c r="O789" s="71"/>
      <c r="P789" s="200">
        <f>O789*H789</f>
        <v>0</v>
      </c>
      <c r="Q789" s="200">
        <v>0</v>
      </c>
      <c r="R789" s="200">
        <f>Q789*H789</f>
        <v>0</v>
      </c>
      <c r="S789" s="200">
        <v>0</v>
      </c>
      <c r="T789" s="201">
        <f>S789*H789</f>
        <v>0</v>
      </c>
      <c r="U789" s="34"/>
      <c r="V789" s="34"/>
      <c r="W789" s="34"/>
      <c r="X789" s="34"/>
      <c r="Y789" s="34"/>
      <c r="Z789" s="34"/>
      <c r="AA789" s="34"/>
      <c r="AB789" s="34"/>
      <c r="AC789" s="34"/>
      <c r="AD789" s="34"/>
      <c r="AE789" s="34"/>
      <c r="AR789" s="202" t="s">
        <v>172</v>
      </c>
      <c r="AT789" s="202" t="s">
        <v>167</v>
      </c>
      <c r="AU789" s="202" t="s">
        <v>84</v>
      </c>
      <c r="AY789" s="17" t="s">
        <v>165</v>
      </c>
      <c r="BE789" s="203">
        <f>IF(N789="základní",J789,0)</f>
        <v>0</v>
      </c>
      <c r="BF789" s="203">
        <f>IF(N789="snížená",J789,0)</f>
        <v>0</v>
      </c>
      <c r="BG789" s="203">
        <f>IF(N789="zákl. přenesená",J789,0)</f>
        <v>0</v>
      </c>
      <c r="BH789" s="203">
        <f>IF(N789="sníž. přenesená",J789,0)</f>
        <v>0</v>
      </c>
      <c r="BI789" s="203">
        <f>IF(N789="nulová",J789,0)</f>
        <v>0</v>
      </c>
      <c r="BJ789" s="17" t="s">
        <v>82</v>
      </c>
      <c r="BK789" s="203">
        <f>ROUND(I789*H789,2)</f>
        <v>0</v>
      </c>
      <c r="BL789" s="17" t="s">
        <v>172</v>
      </c>
      <c r="BM789" s="202" t="s">
        <v>935</v>
      </c>
    </row>
    <row r="790" spans="1:47" s="2" customFormat="1" ht="19.5">
      <c r="A790" s="34"/>
      <c r="B790" s="35"/>
      <c r="C790" s="36"/>
      <c r="D790" s="204" t="s">
        <v>174</v>
      </c>
      <c r="E790" s="36"/>
      <c r="F790" s="205" t="s">
        <v>936</v>
      </c>
      <c r="G790" s="36"/>
      <c r="H790" s="36"/>
      <c r="I790" s="206"/>
      <c r="J790" s="36"/>
      <c r="K790" s="36"/>
      <c r="L790" s="39"/>
      <c r="M790" s="207"/>
      <c r="N790" s="208"/>
      <c r="O790" s="71"/>
      <c r="P790" s="71"/>
      <c r="Q790" s="71"/>
      <c r="R790" s="71"/>
      <c r="S790" s="71"/>
      <c r="T790" s="72"/>
      <c r="U790" s="34"/>
      <c r="V790" s="34"/>
      <c r="W790" s="34"/>
      <c r="X790" s="34"/>
      <c r="Y790" s="34"/>
      <c r="Z790" s="34"/>
      <c r="AA790" s="34"/>
      <c r="AB790" s="34"/>
      <c r="AC790" s="34"/>
      <c r="AD790" s="34"/>
      <c r="AE790" s="34"/>
      <c r="AT790" s="17" t="s">
        <v>174</v>
      </c>
      <c r="AU790" s="17" t="s">
        <v>84</v>
      </c>
    </row>
    <row r="791" spans="2:51" s="14" customFormat="1" ht="12">
      <c r="B791" s="219"/>
      <c r="C791" s="220"/>
      <c r="D791" s="204" t="s">
        <v>176</v>
      </c>
      <c r="E791" s="221" t="s">
        <v>1</v>
      </c>
      <c r="F791" s="222" t="s">
        <v>937</v>
      </c>
      <c r="G791" s="220"/>
      <c r="H791" s="223">
        <v>394.03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176</v>
      </c>
      <c r="AU791" s="229" t="s">
        <v>84</v>
      </c>
      <c r="AV791" s="14" t="s">
        <v>84</v>
      </c>
      <c r="AW791" s="14" t="s">
        <v>30</v>
      </c>
      <c r="AX791" s="14" t="s">
        <v>74</v>
      </c>
      <c r="AY791" s="229" t="s">
        <v>165</v>
      </c>
    </row>
    <row r="792" spans="2:51" s="14" customFormat="1" ht="12">
      <c r="B792" s="219"/>
      <c r="C792" s="220"/>
      <c r="D792" s="204" t="s">
        <v>176</v>
      </c>
      <c r="E792" s="221" t="s">
        <v>1</v>
      </c>
      <c r="F792" s="222" t="s">
        <v>938</v>
      </c>
      <c r="G792" s="220"/>
      <c r="H792" s="223">
        <v>2.078</v>
      </c>
      <c r="I792" s="224"/>
      <c r="J792" s="220"/>
      <c r="K792" s="220"/>
      <c r="L792" s="225"/>
      <c r="M792" s="226"/>
      <c r="N792" s="227"/>
      <c r="O792" s="227"/>
      <c r="P792" s="227"/>
      <c r="Q792" s="227"/>
      <c r="R792" s="227"/>
      <c r="S792" s="227"/>
      <c r="T792" s="228"/>
      <c r="AT792" s="229" t="s">
        <v>176</v>
      </c>
      <c r="AU792" s="229" t="s">
        <v>84</v>
      </c>
      <c r="AV792" s="14" t="s">
        <v>84</v>
      </c>
      <c r="AW792" s="14" t="s">
        <v>30</v>
      </c>
      <c r="AX792" s="14" t="s">
        <v>74</v>
      </c>
      <c r="AY792" s="229" t="s">
        <v>165</v>
      </c>
    </row>
    <row r="793" spans="1:65" s="2" customFormat="1" ht="16.5" customHeight="1">
      <c r="A793" s="34"/>
      <c r="B793" s="35"/>
      <c r="C793" s="191" t="s">
        <v>939</v>
      </c>
      <c r="D793" s="191" t="s">
        <v>167</v>
      </c>
      <c r="E793" s="192" t="s">
        <v>940</v>
      </c>
      <c r="F793" s="193" t="s">
        <v>941</v>
      </c>
      <c r="G793" s="194" t="s">
        <v>293</v>
      </c>
      <c r="H793" s="195">
        <v>9.62</v>
      </c>
      <c r="I793" s="196"/>
      <c r="J793" s="197">
        <f>ROUND(I793*H793,2)</f>
        <v>0</v>
      </c>
      <c r="K793" s="193" t="s">
        <v>171</v>
      </c>
      <c r="L793" s="39"/>
      <c r="M793" s="198" t="s">
        <v>1</v>
      </c>
      <c r="N793" s="199" t="s">
        <v>39</v>
      </c>
      <c r="O793" s="71"/>
      <c r="P793" s="200">
        <f>O793*H793</f>
        <v>0</v>
      </c>
      <c r="Q793" s="200">
        <v>0</v>
      </c>
      <c r="R793" s="200">
        <f>Q793*H793</f>
        <v>0</v>
      </c>
      <c r="S793" s="200">
        <v>0</v>
      </c>
      <c r="T793" s="201">
        <f>S793*H793</f>
        <v>0</v>
      </c>
      <c r="U793" s="34"/>
      <c r="V793" s="34"/>
      <c r="W793" s="34"/>
      <c r="X793" s="34"/>
      <c r="Y793" s="34"/>
      <c r="Z793" s="34"/>
      <c r="AA793" s="34"/>
      <c r="AB793" s="34"/>
      <c r="AC793" s="34"/>
      <c r="AD793" s="34"/>
      <c r="AE793" s="34"/>
      <c r="AR793" s="202" t="s">
        <v>172</v>
      </c>
      <c r="AT793" s="202" t="s">
        <v>167</v>
      </c>
      <c r="AU793" s="202" t="s">
        <v>84</v>
      </c>
      <c r="AY793" s="17" t="s">
        <v>165</v>
      </c>
      <c r="BE793" s="203">
        <f>IF(N793="základní",J793,0)</f>
        <v>0</v>
      </c>
      <c r="BF793" s="203">
        <f>IF(N793="snížená",J793,0)</f>
        <v>0</v>
      </c>
      <c r="BG793" s="203">
        <f>IF(N793="zákl. přenesená",J793,0)</f>
        <v>0</v>
      </c>
      <c r="BH793" s="203">
        <f>IF(N793="sníž. přenesená",J793,0)</f>
        <v>0</v>
      </c>
      <c r="BI793" s="203">
        <f>IF(N793="nulová",J793,0)</f>
        <v>0</v>
      </c>
      <c r="BJ793" s="17" t="s">
        <v>82</v>
      </c>
      <c r="BK793" s="203">
        <f>ROUND(I793*H793,2)</f>
        <v>0</v>
      </c>
      <c r="BL793" s="17" t="s">
        <v>172</v>
      </c>
      <c r="BM793" s="202" t="s">
        <v>942</v>
      </c>
    </row>
    <row r="794" spans="1:47" s="2" customFormat="1" ht="12">
      <c r="A794" s="34"/>
      <c r="B794" s="35"/>
      <c r="C794" s="36"/>
      <c r="D794" s="204" t="s">
        <v>174</v>
      </c>
      <c r="E794" s="36"/>
      <c r="F794" s="205" t="s">
        <v>943</v>
      </c>
      <c r="G794" s="36"/>
      <c r="H794" s="36"/>
      <c r="I794" s="206"/>
      <c r="J794" s="36"/>
      <c r="K794" s="36"/>
      <c r="L794" s="39"/>
      <c r="M794" s="207"/>
      <c r="N794" s="208"/>
      <c r="O794" s="71"/>
      <c r="P794" s="71"/>
      <c r="Q794" s="71"/>
      <c r="R794" s="71"/>
      <c r="S794" s="71"/>
      <c r="T794" s="72"/>
      <c r="U794" s="34"/>
      <c r="V794" s="34"/>
      <c r="W794" s="34"/>
      <c r="X794" s="34"/>
      <c r="Y794" s="34"/>
      <c r="Z794" s="34"/>
      <c r="AA794" s="34"/>
      <c r="AB794" s="34"/>
      <c r="AC794" s="34"/>
      <c r="AD794" s="34"/>
      <c r="AE794" s="34"/>
      <c r="AT794" s="17" t="s">
        <v>174</v>
      </c>
      <c r="AU794" s="17" t="s">
        <v>84</v>
      </c>
    </row>
    <row r="795" spans="2:51" s="14" customFormat="1" ht="12">
      <c r="B795" s="219"/>
      <c r="C795" s="220"/>
      <c r="D795" s="204" t="s">
        <v>176</v>
      </c>
      <c r="E795" s="221" t="s">
        <v>1</v>
      </c>
      <c r="F795" s="222" t="s">
        <v>919</v>
      </c>
      <c r="G795" s="220"/>
      <c r="H795" s="223">
        <v>9.62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176</v>
      </c>
      <c r="AU795" s="229" t="s">
        <v>84</v>
      </c>
      <c r="AV795" s="14" t="s">
        <v>84</v>
      </c>
      <c r="AW795" s="14" t="s">
        <v>30</v>
      </c>
      <c r="AX795" s="14" t="s">
        <v>74</v>
      </c>
      <c r="AY795" s="229" t="s">
        <v>165</v>
      </c>
    </row>
    <row r="796" spans="1:65" s="2" customFormat="1" ht="16.5" customHeight="1">
      <c r="A796" s="34"/>
      <c r="B796" s="35"/>
      <c r="C796" s="191" t="s">
        <v>944</v>
      </c>
      <c r="D796" s="191" t="s">
        <v>167</v>
      </c>
      <c r="E796" s="192" t="s">
        <v>945</v>
      </c>
      <c r="F796" s="193" t="s">
        <v>946</v>
      </c>
      <c r="G796" s="194" t="s">
        <v>293</v>
      </c>
      <c r="H796" s="195">
        <v>11.02</v>
      </c>
      <c r="I796" s="196"/>
      <c r="J796" s="197">
        <f>ROUND(I796*H796,2)</f>
        <v>0</v>
      </c>
      <c r="K796" s="193" t="s">
        <v>171</v>
      </c>
      <c r="L796" s="39"/>
      <c r="M796" s="198" t="s">
        <v>1</v>
      </c>
      <c r="N796" s="199" t="s">
        <v>39</v>
      </c>
      <c r="O796" s="71"/>
      <c r="P796" s="200">
        <f>O796*H796</f>
        <v>0</v>
      </c>
      <c r="Q796" s="200">
        <v>0</v>
      </c>
      <c r="R796" s="200">
        <f>Q796*H796</f>
        <v>0</v>
      </c>
      <c r="S796" s="200">
        <v>0</v>
      </c>
      <c r="T796" s="201">
        <f>S796*H796</f>
        <v>0</v>
      </c>
      <c r="U796" s="34"/>
      <c r="V796" s="34"/>
      <c r="W796" s="34"/>
      <c r="X796" s="34"/>
      <c r="Y796" s="34"/>
      <c r="Z796" s="34"/>
      <c r="AA796" s="34"/>
      <c r="AB796" s="34"/>
      <c r="AC796" s="34"/>
      <c r="AD796" s="34"/>
      <c r="AE796" s="34"/>
      <c r="AR796" s="202" t="s">
        <v>172</v>
      </c>
      <c r="AT796" s="202" t="s">
        <v>167</v>
      </c>
      <c r="AU796" s="202" t="s">
        <v>84</v>
      </c>
      <c r="AY796" s="17" t="s">
        <v>165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17" t="s">
        <v>82</v>
      </c>
      <c r="BK796" s="203">
        <f>ROUND(I796*H796,2)</f>
        <v>0</v>
      </c>
      <c r="BL796" s="17" t="s">
        <v>172</v>
      </c>
      <c r="BM796" s="202" t="s">
        <v>947</v>
      </c>
    </row>
    <row r="797" spans="1:47" s="2" customFormat="1" ht="12">
      <c r="A797" s="34"/>
      <c r="B797" s="35"/>
      <c r="C797" s="36"/>
      <c r="D797" s="204" t="s">
        <v>174</v>
      </c>
      <c r="E797" s="36"/>
      <c r="F797" s="205" t="s">
        <v>948</v>
      </c>
      <c r="G797" s="36"/>
      <c r="H797" s="36"/>
      <c r="I797" s="206"/>
      <c r="J797" s="36"/>
      <c r="K797" s="36"/>
      <c r="L797" s="39"/>
      <c r="M797" s="207"/>
      <c r="N797" s="208"/>
      <c r="O797" s="71"/>
      <c r="P797" s="71"/>
      <c r="Q797" s="71"/>
      <c r="R797" s="71"/>
      <c r="S797" s="71"/>
      <c r="T797" s="72"/>
      <c r="U797" s="34"/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T797" s="17" t="s">
        <v>174</v>
      </c>
      <c r="AU797" s="17" t="s">
        <v>84</v>
      </c>
    </row>
    <row r="798" spans="2:51" s="13" customFormat="1" ht="12">
      <c r="B798" s="209"/>
      <c r="C798" s="210"/>
      <c r="D798" s="204" t="s">
        <v>176</v>
      </c>
      <c r="E798" s="211" t="s">
        <v>1</v>
      </c>
      <c r="F798" s="212" t="s">
        <v>949</v>
      </c>
      <c r="G798" s="210"/>
      <c r="H798" s="211" t="s">
        <v>1</v>
      </c>
      <c r="I798" s="213"/>
      <c r="J798" s="210"/>
      <c r="K798" s="210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176</v>
      </c>
      <c r="AU798" s="218" t="s">
        <v>84</v>
      </c>
      <c r="AV798" s="13" t="s">
        <v>82</v>
      </c>
      <c r="AW798" s="13" t="s">
        <v>30</v>
      </c>
      <c r="AX798" s="13" t="s">
        <v>74</v>
      </c>
      <c r="AY798" s="218" t="s">
        <v>165</v>
      </c>
    </row>
    <row r="799" spans="2:51" s="13" customFormat="1" ht="12">
      <c r="B799" s="209"/>
      <c r="C799" s="210"/>
      <c r="D799" s="204" t="s">
        <v>176</v>
      </c>
      <c r="E799" s="211" t="s">
        <v>1</v>
      </c>
      <c r="F799" s="212" t="s">
        <v>890</v>
      </c>
      <c r="G799" s="210"/>
      <c r="H799" s="211" t="s">
        <v>1</v>
      </c>
      <c r="I799" s="213"/>
      <c r="J799" s="210"/>
      <c r="K799" s="210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176</v>
      </c>
      <c r="AU799" s="218" t="s">
        <v>84</v>
      </c>
      <c r="AV799" s="13" t="s">
        <v>82</v>
      </c>
      <c r="AW799" s="13" t="s">
        <v>30</v>
      </c>
      <c r="AX799" s="13" t="s">
        <v>74</v>
      </c>
      <c r="AY799" s="218" t="s">
        <v>165</v>
      </c>
    </row>
    <row r="800" spans="2:51" s="13" customFormat="1" ht="12">
      <c r="B800" s="209"/>
      <c r="C800" s="210"/>
      <c r="D800" s="204" t="s">
        <v>176</v>
      </c>
      <c r="E800" s="211" t="s">
        <v>1</v>
      </c>
      <c r="F800" s="212" t="s">
        <v>711</v>
      </c>
      <c r="G800" s="210"/>
      <c r="H800" s="211" t="s">
        <v>1</v>
      </c>
      <c r="I800" s="213"/>
      <c r="J800" s="210"/>
      <c r="K800" s="210"/>
      <c r="L800" s="214"/>
      <c r="M800" s="215"/>
      <c r="N800" s="216"/>
      <c r="O800" s="216"/>
      <c r="P800" s="216"/>
      <c r="Q800" s="216"/>
      <c r="R800" s="216"/>
      <c r="S800" s="216"/>
      <c r="T800" s="217"/>
      <c r="AT800" s="218" t="s">
        <v>176</v>
      </c>
      <c r="AU800" s="218" t="s">
        <v>84</v>
      </c>
      <c r="AV800" s="13" t="s">
        <v>82</v>
      </c>
      <c r="AW800" s="13" t="s">
        <v>30</v>
      </c>
      <c r="AX800" s="13" t="s">
        <v>74</v>
      </c>
      <c r="AY800" s="218" t="s">
        <v>165</v>
      </c>
    </row>
    <row r="801" spans="2:51" s="14" customFormat="1" ht="12">
      <c r="B801" s="219"/>
      <c r="C801" s="220"/>
      <c r="D801" s="204" t="s">
        <v>176</v>
      </c>
      <c r="E801" s="221" t="s">
        <v>1</v>
      </c>
      <c r="F801" s="222" t="s">
        <v>950</v>
      </c>
      <c r="G801" s="220"/>
      <c r="H801" s="223">
        <v>11.02</v>
      </c>
      <c r="I801" s="224"/>
      <c r="J801" s="220"/>
      <c r="K801" s="220"/>
      <c r="L801" s="225"/>
      <c r="M801" s="226"/>
      <c r="N801" s="227"/>
      <c r="O801" s="227"/>
      <c r="P801" s="227"/>
      <c r="Q801" s="227"/>
      <c r="R801" s="227"/>
      <c r="S801" s="227"/>
      <c r="T801" s="228"/>
      <c r="AT801" s="229" t="s">
        <v>176</v>
      </c>
      <c r="AU801" s="229" t="s">
        <v>84</v>
      </c>
      <c r="AV801" s="14" t="s">
        <v>84</v>
      </c>
      <c r="AW801" s="14" t="s">
        <v>30</v>
      </c>
      <c r="AX801" s="14" t="s">
        <v>74</v>
      </c>
      <c r="AY801" s="229" t="s">
        <v>165</v>
      </c>
    </row>
    <row r="802" spans="1:65" s="2" customFormat="1" ht="21.75" customHeight="1">
      <c r="A802" s="34"/>
      <c r="B802" s="35"/>
      <c r="C802" s="191" t="s">
        <v>951</v>
      </c>
      <c r="D802" s="191" t="s">
        <v>167</v>
      </c>
      <c r="E802" s="192" t="s">
        <v>952</v>
      </c>
      <c r="F802" s="193" t="s">
        <v>953</v>
      </c>
      <c r="G802" s="194" t="s">
        <v>293</v>
      </c>
      <c r="H802" s="195">
        <v>1341.895</v>
      </c>
      <c r="I802" s="196"/>
      <c r="J802" s="197">
        <f>ROUND(I802*H802,2)</f>
        <v>0</v>
      </c>
      <c r="K802" s="193" t="s">
        <v>171</v>
      </c>
      <c r="L802" s="39"/>
      <c r="M802" s="198" t="s">
        <v>1</v>
      </c>
      <c r="N802" s="199" t="s">
        <v>39</v>
      </c>
      <c r="O802" s="71"/>
      <c r="P802" s="200">
        <f>O802*H802</f>
        <v>0</v>
      </c>
      <c r="Q802" s="200">
        <v>0</v>
      </c>
      <c r="R802" s="200">
        <f>Q802*H802</f>
        <v>0</v>
      </c>
      <c r="S802" s="200">
        <v>0</v>
      </c>
      <c r="T802" s="201">
        <f>S802*H802</f>
        <v>0</v>
      </c>
      <c r="U802" s="34"/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202" t="s">
        <v>172</v>
      </c>
      <c r="AT802" s="202" t="s">
        <v>167</v>
      </c>
      <c r="AU802" s="202" t="s">
        <v>84</v>
      </c>
      <c r="AY802" s="17" t="s">
        <v>165</v>
      </c>
      <c r="BE802" s="203">
        <f>IF(N802="základní",J802,0)</f>
        <v>0</v>
      </c>
      <c r="BF802" s="203">
        <f>IF(N802="snížená",J802,0)</f>
        <v>0</v>
      </c>
      <c r="BG802" s="203">
        <f>IF(N802="zákl. přenesená",J802,0)</f>
        <v>0</v>
      </c>
      <c r="BH802" s="203">
        <f>IF(N802="sníž. přenesená",J802,0)</f>
        <v>0</v>
      </c>
      <c r="BI802" s="203">
        <f>IF(N802="nulová",J802,0)</f>
        <v>0</v>
      </c>
      <c r="BJ802" s="17" t="s">
        <v>82</v>
      </c>
      <c r="BK802" s="203">
        <f>ROUND(I802*H802,2)</f>
        <v>0</v>
      </c>
      <c r="BL802" s="17" t="s">
        <v>172</v>
      </c>
      <c r="BM802" s="202" t="s">
        <v>954</v>
      </c>
    </row>
    <row r="803" spans="1:47" s="2" customFormat="1" ht="12">
      <c r="A803" s="34"/>
      <c r="B803" s="35"/>
      <c r="C803" s="36"/>
      <c r="D803" s="204" t="s">
        <v>174</v>
      </c>
      <c r="E803" s="36"/>
      <c r="F803" s="205" t="s">
        <v>955</v>
      </c>
      <c r="G803" s="36"/>
      <c r="H803" s="36"/>
      <c r="I803" s="206"/>
      <c r="J803" s="36"/>
      <c r="K803" s="36"/>
      <c r="L803" s="39"/>
      <c r="M803" s="207"/>
      <c r="N803" s="208"/>
      <c r="O803" s="71"/>
      <c r="P803" s="71"/>
      <c r="Q803" s="71"/>
      <c r="R803" s="71"/>
      <c r="S803" s="71"/>
      <c r="T803" s="72"/>
      <c r="U803" s="34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T803" s="17" t="s">
        <v>174</v>
      </c>
      <c r="AU803" s="17" t="s">
        <v>84</v>
      </c>
    </row>
    <row r="804" spans="2:51" s="14" customFormat="1" ht="12">
      <c r="B804" s="219"/>
      <c r="C804" s="220"/>
      <c r="D804" s="204" t="s">
        <v>176</v>
      </c>
      <c r="E804" s="221" t="s">
        <v>1</v>
      </c>
      <c r="F804" s="222" t="s">
        <v>917</v>
      </c>
      <c r="G804" s="220"/>
      <c r="H804" s="223">
        <v>1335.625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176</v>
      </c>
      <c r="AU804" s="229" t="s">
        <v>84</v>
      </c>
      <c r="AV804" s="14" t="s">
        <v>84</v>
      </c>
      <c r="AW804" s="14" t="s">
        <v>30</v>
      </c>
      <c r="AX804" s="14" t="s">
        <v>74</v>
      </c>
      <c r="AY804" s="229" t="s">
        <v>165</v>
      </c>
    </row>
    <row r="805" spans="2:51" s="14" customFormat="1" ht="12">
      <c r="B805" s="219"/>
      <c r="C805" s="220"/>
      <c r="D805" s="204" t="s">
        <v>176</v>
      </c>
      <c r="E805" s="221" t="s">
        <v>1</v>
      </c>
      <c r="F805" s="222" t="s">
        <v>920</v>
      </c>
      <c r="G805" s="220"/>
      <c r="H805" s="223">
        <v>6.27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176</v>
      </c>
      <c r="AU805" s="229" t="s">
        <v>84</v>
      </c>
      <c r="AV805" s="14" t="s">
        <v>84</v>
      </c>
      <c r="AW805" s="14" t="s">
        <v>30</v>
      </c>
      <c r="AX805" s="14" t="s">
        <v>74</v>
      </c>
      <c r="AY805" s="229" t="s">
        <v>165</v>
      </c>
    </row>
    <row r="806" spans="1:65" s="2" customFormat="1" ht="16.5" customHeight="1">
      <c r="A806" s="34"/>
      <c r="B806" s="35"/>
      <c r="C806" s="191" t="s">
        <v>956</v>
      </c>
      <c r="D806" s="191" t="s">
        <v>167</v>
      </c>
      <c r="E806" s="192" t="s">
        <v>957</v>
      </c>
      <c r="F806" s="193" t="s">
        <v>958</v>
      </c>
      <c r="G806" s="194" t="s">
        <v>293</v>
      </c>
      <c r="H806" s="195">
        <v>573.83</v>
      </c>
      <c r="I806" s="196"/>
      <c r="J806" s="197">
        <f>ROUND(I806*H806,2)</f>
        <v>0</v>
      </c>
      <c r="K806" s="193" t="s">
        <v>171</v>
      </c>
      <c r="L806" s="39"/>
      <c r="M806" s="198" t="s">
        <v>1</v>
      </c>
      <c r="N806" s="199" t="s">
        <v>39</v>
      </c>
      <c r="O806" s="71"/>
      <c r="P806" s="200">
        <f>O806*H806</f>
        <v>0</v>
      </c>
      <c r="Q806" s="200">
        <v>0</v>
      </c>
      <c r="R806" s="200">
        <f>Q806*H806</f>
        <v>0</v>
      </c>
      <c r="S806" s="200">
        <v>0</v>
      </c>
      <c r="T806" s="201">
        <f>S806*H806</f>
        <v>0</v>
      </c>
      <c r="U806" s="34"/>
      <c r="V806" s="34"/>
      <c r="W806" s="34"/>
      <c r="X806" s="34"/>
      <c r="Y806" s="34"/>
      <c r="Z806" s="34"/>
      <c r="AA806" s="34"/>
      <c r="AB806" s="34"/>
      <c r="AC806" s="34"/>
      <c r="AD806" s="34"/>
      <c r="AE806" s="34"/>
      <c r="AR806" s="202" t="s">
        <v>172</v>
      </c>
      <c r="AT806" s="202" t="s">
        <v>167</v>
      </c>
      <c r="AU806" s="202" t="s">
        <v>84</v>
      </c>
      <c r="AY806" s="17" t="s">
        <v>165</v>
      </c>
      <c r="BE806" s="203">
        <f>IF(N806="základní",J806,0)</f>
        <v>0</v>
      </c>
      <c r="BF806" s="203">
        <f>IF(N806="snížená",J806,0)</f>
        <v>0</v>
      </c>
      <c r="BG806" s="203">
        <f>IF(N806="zákl. přenesená",J806,0)</f>
        <v>0</v>
      </c>
      <c r="BH806" s="203">
        <f>IF(N806="sníž. přenesená",J806,0)</f>
        <v>0</v>
      </c>
      <c r="BI806" s="203">
        <f>IF(N806="nulová",J806,0)</f>
        <v>0</v>
      </c>
      <c r="BJ806" s="17" t="s">
        <v>82</v>
      </c>
      <c r="BK806" s="203">
        <f>ROUND(I806*H806,2)</f>
        <v>0</v>
      </c>
      <c r="BL806" s="17" t="s">
        <v>172</v>
      </c>
      <c r="BM806" s="202" t="s">
        <v>959</v>
      </c>
    </row>
    <row r="807" spans="1:47" s="2" customFormat="1" ht="12">
      <c r="A807" s="34"/>
      <c r="B807" s="35"/>
      <c r="C807" s="36"/>
      <c r="D807" s="204" t="s">
        <v>174</v>
      </c>
      <c r="E807" s="36"/>
      <c r="F807" s="205" t="s">
        <v>960</v>
      </c>
      <c r="G807" s="36"/>
      <c r="H807" s="36"/>
      <c r="I807" s="206"/>
      <c r="J807" s="36"/>
      <c r="K807" s="36"/>
      <c r="L807" s="39"/>
      <c r="M807" s="207"/>
      <c r="N807" s="208"/>
      <c r="O807" s="71"/>
      <c r="P807" s="71"/>
      <c r="Q807" s="71"/>
      <c r="R807" s="71"/>
      <c r="S807" s="71"/>
      <c r="T807" s="72"/>
      <c r="U807" s="34"/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T807" s="17" t="s">
        <v>174</v>
      </c>
      <c r="AU807" s="17" t="s">
        <v>84</v>
      </c>
    </row>
    <row r="808" spans="2:51" s="14" customFormat="1" ht="12">
      <c r="B808" s="219"/>
      <c r="C808" s="220"/>
      <c r="D808" s="204" t="s">
        <v>176</v>
      </c>
      <c r="E808" s="221" t="s">
        <v>1</v>
      </c>
      <c r="F808" s="222" t="s">
        <v>918</v>
      </c>
      <c r="G808" s="220"/>
      <c r="H808" s="223">
        <v>179.8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176</v>
      </c>
      <c r="AU808" s="229" t="s">
        <v>84</v>
      </c>
      <c r="AV808" s="14" t="s">
        <v>84</v>
      </c>
      <c r="AW808" s="14" t="s">
        <v>30</v>
      </c>
      <c r="AX808" s="14" t="s">
        <v>74</v>
      </c>
      <c r="AY808" s="229" t="s">
        <v>165</v>
      </c>
    </row>
    <row r="809" spans="2:51" s="14" customFormat="1" ht="12">
      <c r="B809" s="219"/>
      <c r="C809" s="220"/>
      <c r="D809" s="204" t="s">
        <v>176</v>
      </c>
      <c r="E809" s="221" t="s">
        <v>1</v>
      </c>
      <c r="F809" s="222" t="s">
        <v>937</v>
      </c>
      <c r="G809" s="220"/>
      <c r="H809" s="223">
        <v>394.03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176</v>
      </c>
      <c r="AU809" s="229" t="s">
        <v>84</v>
      </c>
      <c r="AV809" s="14" t="s">
        <v>84</v>
      </c>
      <c r="AW809" s="14" t="s">
        <v>30</v>
      </c>
      <c r="AX809" s="14" t="s">
        <v>74</v>
      </c>
      <c r="AY809" s="229" t="s">
        <v>165</v>
      </c>
    </row>
    <row r="810" spans="2:63" s="12" customFormat="1" ht="22.9" customHeight="1">
      <c r="B810" s="175"/>
      <c r="C810" s="176"/>
      <c r="D810" s="177" t="s">
        <v>73</v>
      </c>
      <c r="E810" s="189" t="s">
        <v>961</v>
      </c>
      <c r="F810" s="189" t="s">
        <v>962</v>
      </c>
      <c r="G810" s="176"/>
      <c r="H810" s="176"/>
      <c r="I810" s="179"/>
      <c r="J810" s="190">
        <f>BK810</f>
        <v>0</v>
      </c>
      <c r="K810" s="176"/>
      <c r="L810" s="181"/>
      <c r="M810" s="182"/>
      <c r="N810" s="183"/>
      <c r="O810" s="183"/>
      <c r="P810" s="184">
        <f>SUM(P811:P812)</f>
        <v>0</v>
      </c>
      <c r="Q810" s="183"/>
      <c r="R810" s="184">
        <f>SUM(R811:R812)</f>
        <v>0</v>
      </c>
      <c r="S810" s="183"/>
      <c r="T810" s="185">
        <f>SUM(T811:T812)</f>
        <v>0</v>
      </c>
      <c r="AR810" s="186" t="s">
        <v>82</v>
      </c>
      <c r="AT810" s="187" t="s">
        <v>73</v>
      </c>
      <c r="AU810" s="187" t="s">
        <v>82</v>
      </c>
      <c r="AY810" s="186" t="s">
        <v>165</v>
      </c>
      <c r="BK810" s="188">
        <f>SUM(BK811:BK812)</f>
        <v>0</v>
      </c>
    </row>
    <row r="811" spans="1:65" s="2" customFormat="1" ht="16.5" customHeight="1">
      <c r="A811" s="34"/>
      <c r="B811" s="35"/>
      <c r="C811" s="191" t="s">
        <v>963</v>
      </c>
      <c r="D811" s="191" t="s">
        <v>167</v>
      </c>
      <c r="E811" s="192" t="s">
        <v>964</v>
      </c>
      <c r="F811" s="193" t="s">
        <v>965</v>
      </c>
      <c r="G811" s="194" t="s">
        <v>293</v>
      </c>
      <c r="H811" s="195">
        <v>4208.281</v>
      </c>
      <c r="I811" s="196"/>
      <c r="J811" s="197">
        <f>ROUND(I811*H811,2)</f>
        <v>0</v>
      </c>
      <c r="K811" s="193" t="s">
        <v>171</v>
      </c>
      <c r="L811" s="39"/>
      <c r="M811" s="198" t="s">
        <v>1</v>
      </c>
      <c r="N811" s="199" t="s">
        <v>39</v>
      </c>
      <c r="O811" s="71"/>
      <c r="P811" s="200">
        <f>O811*H811</f>
        <v>0</v>
      </c>
      <c r="Q811" s="200">
        <v>0</v>
      </c>
      <c r="R811" s="200">
        <f>Q811*H811</f>
        <v>0</v>
      </c>
      <c r="S811" s="200">
        <v>0</v>
      </c>
      <c r="T811" s="201">
        <f>S811*H811</f>
        <v>0</v>
      </c>
      <c r="U811" s="34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R811" s="202" t="s">
        <v>172</v>
      </c>
      <c r="AT811" s="202" t="s">
        <v>167</v>
      </c>
      <c r="AU811" s="202" t="s">
        <v>84</v>
      </c>
      <c r="AY811" s="17" t="s">
        <v>165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17" t="s">
        <v>82</v>
      </c>
      <c r="BK811" s="203">
        <f>ROUND(I811*H811,2)</f>
        <v>0</v>
      </c>
      <c r="BL811" s="17" t="s">
        <v>172</v>
      </c>
      <c r="BM811" s="202" t="s">
        <v>966</v>
      </c>
    </row>
    <row r="812" spans="1:47" s="2" customFormat="1" ht="12">
      <c r="A812" s="34"/>
      <c r="B812" s="35"/>
      <c r="C812" s="36"/>
      <c r="D812" s="204" t="s">
        <v>174</v>
      </c>
      <c r="E812" s="36"/>
      <c r="F812" s="205" t="s">
        <v>967</v>
      </c>
      <c r="G812" s="36"/>
      <c r="H812" s="36"/>
      <c r="I812" s="206"/>
      <c r="J812" s="36"/>
      <c r="K812" s="36"/>
      <c r="L812" s="39"/>
      <c r="M812" s="207"/>
      <c r="N812" s="208"/>
      <c r="O812" s="71"/>
      <c r="P812" s="71"/>
      <c r="Q812" s="71"/>
      <c r="R812" s="71"/>
      <c r="S812" s="71"/>
      <c r="T812" s="72"/>
      <c r="U812" s="34"/>
      <c r="V812" s="34"/>
      <c r="W812" s="34"/>
      <c r="X812" s="34"/>
      <c r="Y812" s="34"/>
      <c r="Z812" s="34"/>
      <c r="AA812" s="34"/>
      <c r="AB812" s="34"/>
      <c r="AC812" s="34"/>
      <c r="AD812" s="34"/>
      <c r="AE812" s="34"/>
      <c r="AT812" s="17" t="s">
        <v>174</v>
      </c>
      <c r="AU812" s="17" t="s">
        <v>84</v>
      </c>
    </row>
    <row r="813" spans="2:63" s="12" customFormat="1" ht="25.9" customHeight="1">
      <c r="B813" s="175"/>
      <c r="C813" s="176"/>
      <c r="D813" s="177" t="s">
        <v>73</v>
      </c>
      <c r="E813" s="178" t="s">
        <v>290</v>
      </c>
      <c r="F813" s="178" t="s">
        <v>968</v>
      </c>
      <c r="G813" s="176"/>
      <c r="H813" s="176"/>
      <c r="I813" s="179"/>
      <c r="J813" s="180">
        <f>BK813</f>
        <v>0</v>
      </c>
      <c r="K813" s="176"/>
      <c r="L813" s="181"/>
      <c r="M813" s="182"/>
      <c r="N813" s="183"/>
      <c r="O813" s="183"/>
      <c r="P813" s="184">
        <f>P814</f>
        <v>0</v>
      </c>
      <c r="Q813" s="183"/>
      <c r="R813" s="184">
        <f>R814</f>
        <v>13.056408</v>
      </c>
      <c r="S813" s="183"/>
      <c r="T813" s="185">
        <f>T814</f>
        <v>0</v>
      </c>
      <c r="AR813" s="186" t="s">
        <v>185</v>
      </c>
      <c r="AT813" s="187" t="s">
        <v>73</v>
      </c>
      <c r="AU813" s="187" t="s">
        <v>74</v>
      </c>
      <c r="AY813" s="186" t="s">
        <v>165</v>
      </c>
      <c r="BK813" s="188">
        <f>BK814</f>
        <v>0</v>
      </c>
    </row>
    <row r="814" spans="2:63" s="12" customFormat="1" ht="22.9" customHeight="1">
      <c r="B814" s="175"/>
      <c r="C814" s="176"/>
      <c r="D814" s="177" t="s">
        <v>73</v>
      </c>
      <c r="E814" s="189" t="s">
        <v>969</v>
      </c>
      <c r="F814" s="189" t="s">
        <v>970</v>
      </c>
      <c r="G814" s="176"/>
      <c r="H814" s="176"/>
      <c r="I814" s="179"/>
      <c r="J814" s="190">
        <f>BK814</f>
        <v>0</v>
      </c>
      <c r="K814" s="176"/>
      <c r="L814" s="181"/>
      <c r="M814" s="182"/>
      <c r="N814" s="183"/>
      <c r="O814" s="183"/>
      <c r="P814" s="184">
        <f>SUM(P815:P821)</f>
        <v>0</v>
      </c>
      <c r="Q814" s="183"/>
      <c r="R814" s="184">
        <f>SUM(R815:R821)</f>
        <v>13.056408</v>
      </c>
      <c r="S814" s="183"/>
      <c r="T814" s="185">
        <f>SUM(T815:T821)</f>
        <v>0</v>
      </c>
      <c r="AR814" s="186" t="s">
        <v>185</v>
      </c>
      <c r="AT814" s="187" t="s">
        <v>73</v>
      </c>
      <c r="AU814" s="187" t="s">
        <v>82</v>
      </c>
      <c r="AY814" s="186" t="s">
        <v>165</v>
      </c>
      <c r="BK814" s="188">
        <f>SUM(BK815:BK821)</f>
        <v>0</v>
      </c>
    </row>
    <row r="815" spans="1:65" s="2" customFormat="1" ht="16.5" customHeight="1">
      <c r="A815" s="34"/>
      <c r="B815" s="35"/>
      <c r="C815" s="191" t="s">
        <v>971</v>
      </c>
      <c r="D815" s="191" t="s">
        <v>167</v>
      </c>
      <c r="E815" s="192" t="s">
        <v>972</v>
      </c>
      <c r="F815" s="193" t="s">
        <v>973</v>
      </c>
      <c r="G815" s="194" t="s">
        <v>221</v>
      </c>
      <c r="H815" s="195">
        <v>120</v>
      </c>
      <c r="I815" s="196"/>
      <c r="J815" s="197">
        <f>ROUND(I815*H815,2)</f>
        <v>0</v>
      </c>
      <c r="K815" s="193" t="s">
        <v>171</v>
      </c>
      <c r="L815" s="39"/>
      <c r="M815" s="198" t="s">
        <v>1</v>
      </c>
      <c r="N815" s="199" t="s">
        <v>39</v>
      </c>
      <c r="O815" s="71"/>
      <c r="P815" s="200">
        <f>O815*H815</f>
        <v>0</v>
      </c>
      <c r="Q815" s="200">
        <v>0.108</v>
      </c>
      <c r="R815" s="200">
        <f>Q815*H815</f>
        <v>12.959999999999999</v>
      </c>
      <c r="S815" s="200">
        <v>0</v>
      </c>
      <c r="T815" s="201">
        <f>S815*H815</f>
        <v>0</v>
      </c>
      <c r="U815" s="34"/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202" t="s">
        <v>573</v>
      </c>
      <c r="AT815" s="202" t="s">
        <v>167</v>
      </c>
      <c r="AU815" s="202" t="s">
        <v>84</v>
      </c>
      <c r="AY815" s="17" t="s">
        <v>165</v>
      </c>
      <c r="BE815" s="203">
        <f>IF(N815="základní",J815,0)</f>
        <v>0</v>
      </c>
      <c r="BF815" s="203">
        <f>IF(N815="snížená",J815,0)</f>
        <v>0</v>
      </c>
      <c r="BG815" s="203">
        <f>IF(N815="zákl. přenesená",J815,0)</f>
        <v>0</v>
      </c>
      <c r="BH815" s="203">
        <f>IF(N815="sníž. přenesená",J815,0)</f>
        <v>0</v>
      </c>
      <c r="BI815" s="203">
        <f>IF(N815="nulová",J815,0)</f>
        <v>0</v>
      </c>
      <c r="BJ815" s="17" t="s">
        <v>82</v>
      </c>
      <c r="BK815" s="203">
        <f>ROUND(I815*H815,2)</f>
        <v>0</v>
      </c>
      <c r="BL815" s="17" t="s">
        <v>573</v>
      </c>
      <c r="BM815" s="202" t="s">
        <v>974</v>
      </c>
    </row>
    <row r="816" spans="1:47" s="2" customFormat="1" ht="19.5">
      <c r="A816" s="34"/>
      <c r="B816" s="35"/>
      <c r="C816" s="36"/>
      <c r="D816" s="204" t="s">
        <v>174</v>
      </c>
      <c r="E816" s="36"/>
      <c r="F816" s="205" t="s">
        <v>975</v>
      </c>
      <c r="G816" s="36"/>
      <c r="H816" s="36"/>
      <c r="I816" s="206"/>
      <c r="J816" s="36"/>
      <c r="K816" s="36"/>
      <c r="L816" s="39"/>
      <c r="M816" s="207"/>
      <c r="N816" s="208"/>
      <c r="O816" s="71"/>
      <c r="P816" s="71"/>
      <c r="Q816" s="71"/>
      <c r="R816" s="71"/>
      <c r="S816" s="71"/>
      <c r="T816" s="72"/>
      <c r="U816" s="34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7" t="s">
        <v>174</v>
      </c>
      <c r="AU816" s="17" t="s">
        <v>84</v>
      </c>
    </row>
    <row r="817" spans="2:51" s="13" customFormat="1" ht="12">
      <c r="B817" s="209"/>
      <c r="C817" s="210"/>
      <c r="D817" s="204" t="s">
        <v>176</v>
      </c>
      <c r="E817" s="211" t="s">
        <v>1</v>
      </c>
      <c r="F817" s="212" t="s">
        <v>976</v>
      </c>
      <c r="G817" s="210"/>
      <c r="H817" s="211" t="s">
        <v>1</v>
      </c>
      <c r="I817" s="213"/>
      <c r="J817" s="210"/>
      <c r="K817" s="210"/>
      <c r="L817" s="214"/>
      <c r="M817" s="215"/>
      <c r="N817" s="216"/>
      <c r="O817" s="216"/>
      <c r="P817" s="216"/>
      <c r="Q817" s="216"/>
      <c r="R817" s="216"/>
      <c r="S817" s="216"/>
      <c r="T817" s="217"/>
      <c r="AT817" s="218" t="s">
        <v>176</v>
      </c>
      <c r="AU817" s="218" t="s">
        <v>84</v>
      </c>
      <c r="AV817" s="13" t="s">
        <v>82</v>
      </c>
      <c r="AW817" s="13" t="s">
        <v>30</v>
      </c>
      <c r="AX817" s="13" t="s">
        <v>74</v>
      </c>
      <c r="AY817" s="218" t="s">
        <v>165</v>
      </c>
    </row>
    <row r="818" spans="2:51" s="14" customFormat="1" ht="12">
      <c r="B818" s="219"/>
      <c r="C818" s="220"/>
      <c r="D818" s="204" t="s">
        <v>176</v>
      </c>
      <c r="E818" s="221" t="s">
        <v>1</v>
      </c>
      <c r="F818" s="222" t="s">
        <v>850</v>
      </c>
      <c r="G818" s="220"/>
      <c r="H818" s="223">
        <v>120</v>
      </c>
      <c r="I818" s="224"/>
      <c r="J818" s="220"/>
      <c r="K818" s="220"/>
      <c r="L818" s="225"/>
      <c r="M818" s="226"/>
      <c r="N818" s="227"/>
      <c r="O818" s="227"/>
      <c r="P818" s="227"/>
      <c r="Q818" s="227"/>
      <c r="R818" s="227"/>
      <c r="S818" s="227"/>
      <c r="T818" s="228"/>
      <c r="AT818" s="229" t="s">
        <v>176</v>
      </c>
      <c r="AU818" s="229" t="s">
        <v>84</v>
      </c>
      <c r="AV818" s="14" t="s">
        <v>84</v>
      </c>
      <c r="AW818" s="14" t="s">
        <v>30</v>
      </c>
      <c r="AX818" s="14" t="s">
        <v>74</v>
      </c>
      <c r="AY818" s="229" t="s">
        <v>165</v>
      </c>
    </row>
    <row r="819" spans="1:65" s="2" customFormat="1" ht="16.5" customHeight="1">
      <c r="A819" s="34"/>
      <c r="B819" s="35"/>
      <c r="C819" s="230" t="s">
        <v>977</v>
      </c>
      <c r="D819" s="230" t="s">
        <v>290</v>
      </c>
      <c r="E819" s="231" t="s">
        <v>978</v>
      </c>
      <c r="F819" s="232" t="s">
        <v>979</v>
      </c>
      <c r="G819" s="233" t="s">
        <v>221</v>
      </c>
      <c r="H819" s="234">
        <v>123.6</v>
      </c>
      <c r="I819" s="235"/>
      <c r="J819" s="236">
        <f>ROUND(I819*H819,2)</f>
        <v>0</v>
      </c>
      <c r="K819" s="232" t="s">
        <v>1</v>
      </c>
      <c r="L819" s="237"/>
      <c r="M819" s="238" t="s">
        <v>1</v>
      </c>
      <c r="N819" s="239" t="s">
        <v>39</v>
      </c>
      <c r="O819" s="71"/>
      <c r="P819" s="200">
        <f>O819*H819</f>
        <v>0</v>
      </c>
      <c r="Q819" s="200">
        <v>0.00078</v>
      </c>
      <c r="R819" s="200">
        <f>Q819*H819</f>
        <v>0.096408</v>
      </c>
      <c r="S819" s="200">
        <v>0</v>
      </c>
      <c r="T819" s="201">
        <f>S819*H819</f>
        <v>0</v>
      </c>
      <c r="U819" s="34"/>
      <c r="V819" s="34"/>
      <c r="W819" s="34"/>
      <c r="X819" s="34"/>
      <c r="Y819" s="34"/>
      <c r="Z819" s="34"/>
      <c r="AA819" s="34"/>
      <c r="AB819" s="34"/>
      <c r="AC819" s="34"/>
      <c r="AD819" s="34"/>
      <c r="AE819" s="34"/>
      <c r="AR819" s="202" t="s">
        <v>885</v>
      </c>
      <c r="AT819" s="202" t="s">
        <v>290</v>
      </c>
      <c r="AU819" s="202" t="s">
        <v>84</v>
      </c>
      <c r="AY819" s="17" t="s">
        <v>165</v>
      </c>
      <c r="BE819" s="203">
        <f>IF(N819="základní",J819,0)</f>
        <v>0</v>
      </c>
      <c r="BF819" s="203">
        <f>IF(N819="snížená",J819,0)</f>
        <v>0</v>
      </c>
      <c r="BG819" s="203">
        <f>IF(N819="zákl. přenesená",J819,0)</f>
        <v>0</v>
      </c>
      <c r="BH819" s="203">
        <f>IF(N819="sníž. přenesená",J819,0)</f>
        <v>0</v>
      </c>
      <c r="BI819" s="203">
        <f>IF(N819="nulová",J819,0)</f>
        <v>0</v>
      </c>
      <c r="BJ819" s="17" t="s">
        <v>82</v>
      </c>
      <c r="BK819" s="203">
        <f>ROUND(I819*H819,2)</f>
        <v>0</v>
      </c>
      <c r="BL819" s="17" t="s">
        <v>885</v>
      </c>
      <c r="BM819" s="202" t="s">
        <v>980</v>
      </c>
    </row>
    <row r="820" spans="1:47" s="2" customFormat="1" ht="12">
      <c r="A820" s="34"/>
      <c r="B820" s="35"/>
      <c r="C820" s="36"/>
      <c r="D820" s="204" t="s">
        <v>174</v>
      </c>
      <c r="E820" s="36"/>
      <c r="F820" s="205" t="s">
        <v>979</v>
      </c>
      <c r="G820" s="36"/>
      <c r="H820" s="36"/>
      <c r="I820" s="206"/>
      <c r="J820" s="36"/>
      <c r="K820" s="36"/>
      <c r="L820" s="39"/>
      <c r="M820" s="207"/>
      <c r="N820" s="208"/>
      <c r="O820" s="71"/>
      <c r="P820" s="71"/>
      <c r="Q820" s="71"/>
      <c r="R820" s="71"/>
      <c r="S820" s="71"/>
      <c r="T820" s="72"/>
      <c r="U820" s="34"/>
      <c r="V820" s="34"/>
      <c r="W820" s="34"/>
      <c r="X820" s="34"/>
      <c r="Y820" s="34"/>
      <c r="Z820" s="34"/>
      <c r="AA820" s="34"/>
      <c r="AB820" s="34"/>
      <c r="AC820" s="34"/>
      <c r="AD820" s="34"/>
      <c r="AE820" s="34"/>
      <c r="AT820" s="17" t="s">
        <v>174</v>
      </c>
      <c r="AU820" s="17" t="s">
        <v>84</v>
      </c>
    </row>
    <row r="821" spans="2:51" s="14" customFormat="1" ht="12">
      <c r="B821" s="219"/>
      <c r="C821" s="220"/>
      <c r="D821" s="204" t="s">
        <v>176</v>
      </c>
      <c r="E821" s="220"/>
      <c r="F821" s="222" t="s">
        <v>981</v>
      </c>
      <c r="G821" s="220"/>
      <c r="H821" s="223">
        <v>123.6</v>
      </c>
      <c r="I821" s="224"/>
      <c r="J821" s="220"/>
      <c r="K821" s="220"/>
      <c r="L821" s="225"/>
      <c r="M821" s="241"/>
      <c r="N821" s="242"/>
      <c r="O821" s="242"/>
      <c r="P821" s="242"/>
      <c r="Q821" s="242"/>
      <c r="R821" s="242"/>
      <c r="S821" s="242"/>
      <c r="T821" s="243"/>
      <c r="AT821" s="229" t="s">
        <v>176</v>
      </c>
      <c r="AU821" s="229" t="s">
        <v>84</v>
      </c>
      <c r="AV821" s="14" t="s">
        <v>84</v>
      </c>
      <c r="AW821" s="14" t="s">
        <v>4</v>
      </c>
      <c r="AX821" s="14" t="s">
        <v>82</v>
      </c>
      <c r="AY821" s="229" t="s">
        <v>165</v>
      </c>
    </row>
    <row r="822" spans="1:31" s="2" customFormat="1" ht="6.95" customHeight="1">
      <c r="A822" s="34"/>
      <c r="B822" s="54"/>
      <c r="C822" s="55"/>
      <c r="D822" s="55"/>
      <c r="E822" s="55"/>
      <c r="F822" s="55"/>
      <c r="G822" s="55"/>
      <c r="H822" s="55"/>
      <c r="I822" s="55"/>
      <c r="J822" s="55"/>
      <c r="K822" s="55"/>
      <c r="L822" s="39"/>
      <c r="M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  <c r="AC822" s="34"/>
      <c r="AD822" s="34"/>
      <c r="AE822" s="34"/>
    </row>
  </sheetData>
  <sheetProtection algorithmName="SHA-512" hashValue="0PUS2x9dINKjD+9yFjV3CQbWfYSi7R2ptqvImcBQCk7TV5nV0aKribO+WL5ZOy5maF9besZ8S5V9h1MFhmddbA==" saltValue="tHpsIDS5cLTb7KuAjOKgMSgjcphxEqgm8wFQd4w8GIpQJ6/EoOoGwDY3kS+Jog4N3M59ATcV6/RCICKKObolGw==" spinCount="100000" sheet="1" objects="1" scenarios="1" formatColumns="0" formatRows="0" autoFilter="0"/>
  <autoFilter ref="C125:K821"/>
  <mergeCells count="9">
    <mergeCell ref="E87:H87"/>
    <mergeCell ref="E116:H116"/>
    <mergeCell ref="E118:H118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7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87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982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ROUND(J125,2)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ROUND((SUM(BE125:BE715)),2)</f>
        <v>0</v>
      </c>
      <c r="G33" s="34"/>
      <c r="H33" s="34"/>
      <c r="I33" s="130">
        <v>0.21</v>
      </c>
      <c r="J33" s="129">
        <f>ROUND(((SUM(BE125:BE715))*I33),2)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ROUND((SUM(BF125:BF715)),2)</f>
        <v>0</v>
      </c>
      <c r="G34" s="34"/>
      <c r="H34" s="34"/>
      <c r="I34" s="130">
        <v>0.15</v>
      </c>
      <c r="J34" s="129">
        <f>ROUND(((SUM(BF125:BF715))*I34),2)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ROUND((SUM(BG125:BG715)),2)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ROUND((SUM(BH125:BH715)),2)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ROUND((SUM(BI125:BI715)),2)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100-02 - Architektonické a stavebně - technické řešení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J125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J126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J127</f>
        <v>0</v>
      </c>
      <c r="K98" s="104"/>
      <c r="L98" s="163"/>
    </row>
    <row r="99" spans="2:12" s="10" customFormat="1" ht="19.9" customHeight="1">
      <c r="B99" s="159"/>
      <c r="C99" s="104"/>
      <c r="D99" s="160" t="s">
        <v>142</v>
      </c>
      <c r="E99" s="161"/>
      <c r="F99" s="161"/>
      <c r="G99" s="161"/>
      <c r="H99" s="161"/>
      <c r="I99" s="161"/>
      <c r="J99" s="162">
        <f>J442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983</v>
      </c>
      <c r="E100" s="161"/>
      <c r="F100" s="161"/>
      <c r="G100" s="161"/>
      <c r="H100" s="161"/>
      <c r="I100" s="161"/>
      <c r="J100" s="162">
        <f>J546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143</v>
      </c>
      <c r="E101" s="161"/>
      <c r="F101" s="161"/>
      <c r="G101" s="161"/>
      <c r="H101" s="161"/>
      <c r="I101" s="161"/>
      <c r="J101" s="162">
        <f>J569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984</v>
      </c>
      <c r="E102" s="161"/>
      <c r="F102" s="161"/>
      <c r="G102" s="161"/>
      <c r="H102" s="161"/>
      <c r="I102" s="161"/>
      <c r="J102" s="162">
        <f>J582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145</v>
      </c>
      <c r="E103" s="161"/>
      <c r="F103" s="161"/>
      <c r="G103" s="161"/>
      <c r="H103" s="161"/>
      <c r="I103" s="161"/>
      <c r="J103" s="162">
        <f>J587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146</v>
      </c>
      <c r="E104" s="161"/>
      <c r="F104" s="161"/>
      <c r="G104" s="161"/>
      <c r="H104" s="161"/>
      <c r="I104" s="161"/>
      <c r="J104" s="162">
        <f>J694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147</v>
      </c>
      <c r="E105" s="161"/>
      <c r="F105" s="161"/>
      <c r="G105" s="161"/>
      <c r="H105" s="161"/>
      <c r="I105" s="161"/>
      <c r="J105" s="162">
        <f>J713</f>
        <v>0</v>
      </c>
      <c r="K105" s="104"/>
      <c r="L105" s="163"/>
    </row>
    <row r="106" spans="1:31" s="2" customFormat="1" ht="21.75" customHeight="1">
      <c r="A106" s="34"/>
      <c r="B106" s="35"/>
      <c r="C106" s="36"/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54"/>
      <c r="C107" s="55"/>
      <c r="D107" s="55"/>
      <c r="E107" s="55"/>
      <c r="F107" s="55"/>
      <c r="G107" s="55"/>
      <c r="H107" s="55"/>
      <c r="I107" s="55"/>
      <c r="J107" s="55"/>
      <c r="K107" s="55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11" spans="1:31" s="2" customFormat="1" ht="6.95" customHeight="1">
      <c r="A111" s="34"/>
      <c r="B111" s="56"/>
      <c r="C111" s="57"/>
      <c r="D111" s="57"/>
      <c r="E111" s="57"/>
      <c r="F111" s="57"/>
      <c r="G111" s="57"/>
      <c r="H111" s="57"/>
      <c r="I111" s="57"/>
      <c r="J111" s="57"/>
      <c r="K111" s="57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24.95" customHeight="1">
      <c r="A112" s="34"/>
      <c r="B112" s="35"/>
      <c r="C112" s="23" t="s">
        <v>150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16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8" t="str">
        <f>E7</f>
        <v>Rekonstrukce Komenského náměstí v Dobříši</v>
      </c>
      <c r="F115" s="309"/>
      <c r="G115" s="309"/>
      <c r="H115" s="309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133</v>
      </c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6.5" customHeight="1">
      <c r="A117" s="34"/>
      <c r="B117" s="35"/>
      <c r="C117" s="36"/>
      <c r="D117" s="36"/>
      <c r="E117" s="303" t="str">
        <f>E9</f>
        <v>SO 100-02 - Architektonické a stavebně - technické řešení</v>
      </c>
      <c r="F117" s="307"/>
      <c r="G117" s="307"/>
      <c r="H117" s="307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20</v>
      </c>
      <c r="D119" s="36"/>
      <c r="E119" s="36"/>
      <c r="F119" s="27" t="str">
        <f>F12</f>
        <v xml:space="preserve"> </v>
      </c>
      <c r="G119" s="36"/>
      <c r="H119" s="36"/>
      <c r="I119" s="29" t="s">
        <v>22</v>
      </c>
      <c r="J119" s="66" t="str">
        <f>IF(J12="","",J12)</f>
        <v>16. 8. 2021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6.9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24</v>
      </c>
      <c r="D121" s="36"/>
      <c r="E121" s="36"/>
      <c r="F121" s="27" t="str">
        <f>E15</f>
        <v xml:space="preserve"> </v>
      </c>
      <c r="G121" s="36"/>
      <c r="H121" s="36"/>
      <c r="I121" s="29" t="s">
        <v>29</v>
      </c>
      <c r="J121" s="32" t="str">
        <f>E21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27</v>
      </c>
      <c r="D122" s="36"/>
      <c r="E122" s="36"/>
      <c r="F122" s="27" t="str">
        <f>IF(E18="","",E18)</f>
        <v>Vyplň údaj</v>
      </c>
      <c r="G122" s="36"/>
      <c r="H122" s="36"/>
      <c r="I122" s="29" t="s">
        <v>31</v>
      </c>
      <c r="J122" s="32" t="str">
        <f>E24</f>
        <v xml:space="preserve"> 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0.3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11" customFormat="1" ht="29.25" customHeight="1">
      <c r="A124" s="164"/>
      <c r="B124" s="165"/>
      <c r="C124" s="166" t="s">
        <v>151</v>
      </c>
      <c r="D124" s="167" t="s">
        <v>59</v>
      </c>
      <c r="E124" s="167" t="s">
        <v>55</v>
      </c>
      <c r="F124" s="167" t="s">
        <v>56</v>
      </c>
      <c r="G124" s="167" t="s">
        <v>152</v>
      </c>
      <c r="H124" s="167" t="s">
        <v>153</v>
      </c>
      <c r="I124" s="167" t="s">
        <v>154</v>
      </c>
      <c r="J124" s="167" t="s">
        <v>137</v>
      </c>
      <c r="K124" s="168" t="s">
        <v>155</v>
      </c>
      <c r="L124" s="169"/>
      <c r="M124" s="75" t="s">
        <v>1</v>
      </c>
      <c r="N124" s="76" t="s">
        <v>38</v>
      </c>
      <c r="O124" s="76" t="s">
        <v>156</v>
      </c>
      <c r="P124" s="76" t="s">
        <v>157</v>
      </c>
      <c r="Q124" s="76" t="s">
        <v>158</v>
      </c>
      <c r="R124" s="76" t="s">
        <v>159</v>
      </c>
      <c r="S124" s="76" t="s">
        <v>160</v>
      </c>
      <c r="T124" s="77" t="s">
        <v>161</v>
      </c>
      <c r="U124" s="164"/>
      <c r="V124" s="164"/>
      <c r="W124" s="164"/>
      <c r="X124" s="164"/>
      <c r="Y124" s="164"/>
      <c r="Z124" s="164"/>
      <c r="AA124" s="164"/>
      <c r="AB124" s="164"/>
      <c r="AC124" s="164"/>
      <c r="AD124" s="164"/>
      <c r="AE124" s="164"/>
    </row>
    <row r="125" spans="1:63" s="2" customFormat="1" ht="22.9" customHeight="1">
      <c r="A125" s="34"/>
      <c r="B125" s="35"/>
      <c r="C125" s="82" t="s">
        <v>162</v>
      </c>
      <c r="D125" s="36"/>
      <c r="E125" s="36"/>
      <c r="F125" s="36"/>
      <c r="G125" s="36"/>
      <c r="H125" s="36"/>
      <c r="I125" s="36"/>
      <c r="J125" s="170">
        <f>BK125</f>
        <v>0</v>
      </c>
      <c r="K125" s="36"/>
      <c r="L125" s="39"/>
      <c r="M125" s="78"/>
      <c r="N125" s="171"/>
      <c r="O125" s="79"/>
      <c r="P125" s="172">
        <f>P126</f>
        <v>0</v>
      </c>
      <c r="Q125" s="79"/>
      <c r="R125" s="172">
        <f>R126</f>
        <v>132.6734691</v>
      </c>
      <c r="S125" s="79"/>
      <c r="T125" s="173">
        <f>T126</f>
        <v>18.694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73</v>
      </c>
      <c r="AU125" s="17" t="s">
        <v>139</v>
      </c>
      <c r="BK125" s="174">
        <f>BK126</f>
        <v>0</v>
      </c>
    </row>
    <row r="126" spans="2:63" s="12" customFormat="1" ht="25.9" customHeight="1">
      <c r="B126" s="175"/>
      <c r="C126" s="176"/>
      <c r="D126" s="177" t="s">
        <v>73</v>
      </c>
      <c r="E126" s="178" t="s">
        <v>163</v>
      </c>
      <c r="F126" s="178" t="s">
        <v>164</v>
      </c>
      <c r="G126" s="176"/>
      <c r="H126" s="176"/>
      <c r="I126" s="179"/>
      <c r="J126" s="180">
        <f>BK126</f>
        <v>0</v>
      </c>
      <c r="K126" s="176"/>
      <c r="L126" s="181"/>
      <c r="M126" s="182"/>
      <c r="N126" s="183"/>
      <c r="O126" s="183"/>
      <c r="P126" s="184">
        <f>P127+P442+P546+P569+P582+P587+P694+P713</f>
        <v>0</v>
      </c>
      <c r="Q126" s="183"/>
      <c r="R126" s="184">
        <f>R127+R442+R546+R569+R582+R587+R694+R713</f>
        <v>132.6734691</v>
      </c>
      <c r="S126" s="183"/>
      <c r="T126" s="185">
        <f>T127+T442+T546+T569+T582+T587+T694+T713</f>
        <v>18.694</v>
      </c>
      <c r="AR126" s="186" t="s">
        <v>82</v>
      </c>
      <c r="AT126" s="187" t="s">
        <v>73</v>
      </c>
      <c r="AU126" s="187" t="s">
        <v>74</v>
      </c>
      <c r="AY126" s="186" t="s">
        <v>165</v>
      </c>
      <c r="BK126" s="188">
        <f>BK127+BK442+BK546+BK569+BK582+BK587+BK694+BK713</f>
        <v>0</v>
      </c>
    </row>
    <row r="127" spans="2:63" s="12" customFormat="1" ht="22.9" customHeight="1">
      <c r="B127" s="175"/>
      <c r="C127" s="176"/>
      <c r="D127" s="177" t="s">
        <v>73</v>
      </c>
      <c r="E127" s="189" t="s">
        <v>82</v>
      </c>
      <c r="F127" s="189" t="s">
        <v>166</v>
      </c>
      <c r="G127" s="176"/>
      <c r="H127" s="176"/>
      <c r="I127" s="179"/>
      <c r="J127" s="190">
        <f>BK127</f>
        <v>0</v>
      </c>
      <c r="K127" s="176"/>
      <c r="L127" s="181"/>
      <c r="M127" s="182"/>
      <c r="N127" s="183"/>
      <c r="O127" s="183"/>
      <c r="P127" s="184">
        <f>SUM(P128:P441)</f>
        <v>0</v>
      </c>
      <c r="Q127" s="183"/>
      <c r="R127" s="184">
        <f>SUM(R128:R441)</f>
        <v>0</v>
      </c>
      <c r="S127" s="183"/>
      <c r="T127" s="185">
        <f>SUM(T128:T441)</f>
        <v>14.25</v>
      </c>
      <c r="AR127" s="186" t="s">
        <v>82</v>
      </c>
      <c r="AT127" s="187" t="s">
        <v>73</v>
      </c>
      <c r="AU127" s="187" t="s">
        <v>82</v>
      </c>
      <c r="AY127" s="186" t="s">
        <v>165</v>
      </c>
      <c r="BK127" s="188">
        <f>SUM(BK128:BK441)</f>
        <v>0</v>
      </c>
    </row>
    <row r="128" spans="1:65" s="2" customFormat="1" ht="16.5" customHeight="1">
      <c r="A128" s="34"/>
      <c r="B128" s="35"/>
      <c r="C128" s="191" t="s">
        <v>82</v>
      </c>
      <c r="D128" s="191" t="s">
        <v>167</v>
      </c>
      <c r="E128" s="192" t="s">
        <v>985</v>
      </c>
      <c r="F128" s="193" t="s">
        <v>986</v>
      </c>
      <c r="G128" s="194" t="s">
        <v>170</v>
      </c>
      <c r="H128" s="195">
        <v>11.4</v>
      </c>
      <c r="I128" s="196"/>
      <c r="J128" s="197">
        <f>ROUND(I128*H128,2)</f>
        <v>0</v>
      </c>
      <c r="K128" s="193" t="s">
        <v>171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0.32</v>
      </c>
      <c r="T128" s="201">
        <f>S128*H128</f>
        <v>3.648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84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987</v>
      </c>
    </row>
    <row r="129" spans="1:47" s="2" customFormat="1" ht="19.5">
      <c r="A129" s="34"/>
      <c r="B129" s="35"/>
      <c r="C129" s="36"/>
      <c r="D129" s="204" t="s">
        <v>174</v>
      </c>
      <c r="E129" s="36"/>
      <c r="F129" s="205" t="s">
        <v>988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84</v>
      </c>
    </row>
    <row r="130" spans="2:51" s="13" customFormat="1" ht="12">
      <c r="B130" s="209"/>
      <c r="C130" s="210"/>
      <c r="D130" s="204" t="s">
        <v>176</v>
      </c>
      <c r="E130" s="211" t="s">
        <v>1</v>
      </c>
      <c r="F130" s="212" t="s">
        <v>989</v>
      </c>
      <c r="G130" s="210"/>
      <c r="H130" s="211" t="s">
        <v>1</v>
      </c>
      <c r="I130" s="213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176</v>
      </c>
      <c r="AU130" s="218" t="s">
        <v>84</v>
      </c>
      <c r="AV130" s="13" t="s">
        <v>82</v>
      </c>
      <c r="AW130" s="13" t="s">
        <v>30</v>
      </c>
      <c r="AX130" s="13" t="s">
        <v>74</v>
      </c>
      <c r="AY130" s="218" t="s">
        <v>165</v>
      </c>
    </row>
    <row r="131" spans="2:51" s="13" customFormat="1" ht="12">
      <c r="B131" s="209"/>
      <c r="C131" s="210"/>
      <c r="D131" s="204" t="s">
        <v>176</v>
      </c>
      <c r="E131" s="211" t="s">
        <v>1</v>
      </c>
      <c r="F131" s="212" t="s">
        <v>990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176</v>
      </c>
      <c r="AU131" s="218" t="s">
        <v>84</v>
      </c>
      <c r="AV131" s="13" t="s">
        <v>82</v>
      </c>
      <c r="AW131" s="13" t="s">
        <v>30</v>
      </c>
      <c r="AX131" s="13" t="s">
        <v>74</v>
      </c>
      <c r="AY131" s="218" t="s">
        <v>165</v>
      </c>
    </row>
    <row r="132" spans="2:51" s="14" customFormat="1" ht="12">
      <c r="B132" s="219"/>
      <c r="C132" s="220"/>
      <c r="D132" s="204" t="s">
        <v>176</v>
      </c>
      <c r="E132" s="221" t="s">
        <v>1</v>
      </c>
      <c r="F132" s="222" t="s">
        <v>991</v>
      </c>
      <c r="G132" s="220"/>
      <c r="H132" s="223">
        <v>11.4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1:65" s="2" customFormat="1" ht="16.5" customHeight="1">
      <c r="A133" s="34"/>
      <c r="B133" s="35"/>
      <c r="C133" s="191" t="s">
        <v>84</v>
      </c>
      <c r="D133" s="191" t="s">
        <v>167</v>
      </c>
      <c r="E133" s="192" t="s">
        <v>992</v>
      </c>
      <c r="F133" s="193" t="s">
        <v>993</v>
      </c>
      <c r="G133" s="194" t="s">
        <v>170</v>
      </c>
      <c r="H133" s="195">
        <v>11.4</v>
      </c>
      <c r="I133" s="196"/>
      <c r="J133" s="197">
        <f>ROUND(I133*H133,2)</f>
        <v>0</v>
      </c>
      <c r="K133" s="193" t="s">
        <v>171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0.93</v>
      </c>
      <c r="T133" s="201">
        <f>S133*H133</f>
        <v>10.602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994</v>
      </c>
    </row>
    <row r="134" spans="1:47" s="2" customFormat="1" ht="19.5">
      <c r="A134" s="34"/>
      <c r="B134" s="35"/>
      <c r="C134" s="36"/>
      <c r="D134" s="204" t="s">
        <v>174</v>
      </c>
      <c r="E134" s="36"/>
      <c r="F134" s="205" t="s">
        <v>995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3" customFormat="1" ht="12">
      <c r="B135" s="209"/>
      <c r="C135" s="210"/>
      <c r="D135" s="204" t="s">
        <v>176</v>
      </c>
      <c r="E135" s="211" t="s">
        <v>1</v>
      </c>
      <c r="F135" s="212" t="s">
        <v>989</v>
      </c>
      <c r="G135" s="210"/>
      <c r="H135" s="211" t="s">
        <v>1</v>
      </c>
      <c r="I135" s="213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176</v>
      </c>
      <c r="AU135" s="218" t="s">
        <v>84</v>
      </c>
      <c r="AV135" s="13" t="s">
        <v>82</v>
      </c>
      <c r="AW135" s="13" t="s">
        <v>30</v>
      </c>
      <c r="AX135" s="13" t="s">
        <v>74</v>
      </c>
      <c r="AY135" s="218" t="s">
        <v>165</v>
      </c>
    </row>
    <row r="136" spans="2:51" s="13" customFormat="1" ht="12">
      <c r="B136" s="209"/>
      <c r="C136" s="210"/>
      <c r="D136" s="204" t="s">
        <v>176</v>
      </c>
      <c r="E136" s="211" t="s">
        <v>1</v>
      </c>
      <c r="F136" s="212" t="s">
        <v>996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176</v>
      </c>
      <c r="AU136" s="218" t="s">
        <v>84</v>
      </c>
      <c r="AV136" s="13" t="s">
        <v>82</v>
      </c>
      <c r="AW136" s="13" t="s">
        <v>30</v>
      </c>
      <c r="AX136" s="13" t="s">
        <v>74</v>
      </c>
      <c r="AY136" s="218" t="s">
        <v>165</v>
      </c>
    </row>
    <row r="137" spans="2:51" s="14" customFormat="1" ht="12">
      <c r="B137" s="219"/>
      <c r="C137" s="220"/>
      <c r="D137" s="204" t="s">
        <v>176</v>
      </c>
      <c r="E137" s="221" t="s">
        <v>1</v>
      </c>
      <c r="F137" s="222" t="s">
        <v>991</v>
      </c>
      <c r="G137" s="220"/>
      <c r="H137" s="223">
        <v>11.4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84</v>
      </c>
      <c r="AV137" s="14" t="s">
        <v>84</v>
      </c>
      <c r="AW137" s="14" t="s">
        <v>30</v>
      </c>
      <c r="AX137" s="14" t="s">
        <v>74</v>
      </c>
      <c r="AY137" s="229" t="s">
        <v>165</v>
      </c>
    </row>
    <row r="138" spans="1:65" s="2" customFormat="1" ht="16.5" customHeight="1">
      <c r="A138" s="34"/>
      <c r="B138" s="35"/>
      <c r="C138" s="191" t="s">
        <v>185</v>
      </c>
      <c r="D138" s="191" t="s">
        <v>167</v>
      </c>
      <c r="E138" s="192" t="s">
        <v>997</v>
      </c>
      <c r="F138" s="193" t="s">
        <v>998</v>
      </c>
      <c r="G138" s="194" t="s">
        <v>242</v>
      </c>
      <c r="H138" s="195">
        <v>47.11</v>
      </c>
      <c r="I138" s="196"/>
      <c r="J138" s="197">
        <f>ROUND(I138*H138,2)</f>
        <v>0</v>
      </c>
      <c r="K138" s="193" t="s">
        <v>171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999</v>
      </c>
    </row>
    <row r="139" spans="1:47" s="2" customFormat="1" ht="19.5">
      <c r="A139" s="34"/>
      <c r="B139" s="35"/>
      <c r="C139" s="36"/>
      <c r="D139" s="204" t="s">
        <v>174</v>
      </c>
      <c r="E139" s="36"/>
      <c r="F139" s="205" t="s">
        <v>1000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2:51" s="13" customFormat="1" ht="12">
      <c r="B140" s="209"/>
      <c r="C140" s="210"/>
      <c r="D140" s="204" t="s">
        <v>176</v>
      </c>
      <c r="E140" s="211" t="s">
        <v>1</v>
      </c>
      <c r="F140" s="212" t="s">
        <v>1001</v>
      </c>
      <c r="G140" s="210"/>
      <c r="H140" s="211" t="s">
        <v>1</v>
      </c>
      <c r="I140" s="213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176</v>
      </c>
      <c r="AU140" s="218" t="s">
        <v>84</v>
      </c>
      <c r="AV140" s="13" t="s">
        <v>82</v>
      </c>
      <c r="AW140" s="13" t="s">
        <v>30</v>
      </c>
      <c r="AX140" s="13" t="s">
        <v>74</v>
      </c>
      <c r="AY140" s="218" t="s">
        <v>165</v>
      </c>
    </row>
    <row r="141" spans="2:51" s="13" customFormat="1" ht="12">
      <c r="B141" s="209"/>
      <c r="C141" s="210"/>
      <c r="D141" s="204" t="s">
        <v>176</v>
      </c>
      <c r="E141" s="211" t="s">
        <v>1</v>
      </c>
      <c r="F141" s="212" t="s">
        <v>1002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176</v>
      </c>
      <c r="AU141" s="218" t="s">
        <v>84</v>
      </c>
      <c r="AV141" s="13" t="s">
        <v>82</v>
      </c>
      <c r="AW141" s="13" t="s">
        <v>30</v>
      </c>
      <c r="AX141" s="13" t="s">
        <v>74</v>
      </c>
      <c r="AY141" s="218" t="s">
        <v>165</v>
      </c>
    </row>
    <row r="142" spans="2:51" s="14" customFormat="1" ht="12">
      <c r="B142" s="219"/>
      <c r="C142" s="220"/>
      <c r="D142" s="204" t="s">
        <v>176</v>
      </c>
      <c r="E142" s="221" t="s">
        <v>1</v>
      </c>
      <c r="F142" s="222" t="s">
        <v>1003</v>
      </c>
      <c r="G142" s="220"/>
      <c r="H142" s="223">
        <v>0.12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176</v>
      </c>
      <c r="AU142" s="229" t="s">
        <v>84</v>
      </c>
      <c r="AV142" s="14" t="s">
        <v>84</v>
      </c>
      <c r="AW142" s="14" t="s">
        <v>30</v>
      </c>
      <c r="AX142" s="14" t="s">
        <v>74</v>
      </c>
      <c r="AY142" s="229" t="s">
        <v>165</v>
      </c>
    </row>
    <row r="143" spans="2:51" s="13" customFormat="1" ht="12">
      <c r="B143" s="209"/>
      <c r="C143" s="210"/>
      <c r="D143" s="204" t="s">
        <v>176</v>
      </c>
      <c r="E143" s="211" t="s">
        <v>1</v>
      </c>
      <c r="F143" s="212" t="s">
        <v>1004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2">
      <c r="B144" s="219"/>
      <c r="C144" s="220"/>
      <c r="D144" s="204" t="s">
        <v>176</v>
      </c>
      <c r="E144" s="221" t="s">
        <v>1</v>
      </c>
      <c r="F144" s="222" t="s">
        <v>1005</v>
      </c>
      <c r="G144" s="220"/>
      <c r="H144" s="223">
        <v>0.17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2:51" s="13" customFormat="1" ht="12">
      <c r="B145" s="209"/>
      <c r="C145" s="210"/>
      <c r="D145" s="204" t="s">
        <v>176</v>
      </c>
      <c r="E145" s="211" t="s">
        <v>1</v>
      </c>
      <c r="F145" s="212" t="s">
        <v>1006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176</v>
      </c>
      <c r="AU145" s="218" t="s">
        <v>84</v>
      </c>
      <c r="AV145" s="13" t="s">
        <v>82</v>
      </c>
      <c r="AW145" s="13" t="s">
        <v>30</v>
      </c>
      <c r="AX145" s="13" t="s">
        <v>74</v>
      </c>
      <c r="AY145" s="218" t="s">
        <v>165</v>
      </c>
    </row>
    <row r="146" spans="2:51" s="14" customFormat="1" ht="12">
      <c r="B146" s="219"/>
      <c r="C146" s="220"/>
      <c r="D146" s="204" t="s">
        <v>176</v>
      </c>
      <c r="E146" s="221" t="s">
        <v>1</v>
      </c>
      <c r="F146" s="222" t="s">
        <v>1007</v>
      </c>
      <c r="G146" s="220"/>
      <c r="H146" s="223">
        <v>0.28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176</v>
      </c>
      <c r="AU146" s="229" t="s">
        <v>84</v>
      </c>
      <c r="AV146" s="14" t="s">
        <v>84</v>
      </c>
      <c r="AW146" s="14" t="s">
        <v>30</v>
      </c>
      <c r="AX146" s="14" t="s">
        <v>74</v>
      </c>
      <c r="AY146" s="229" t="s">
        <v>165</v>
      </c>
    </row>
    <row r="147" spans="2:51" s="13" customFormat="1" ht="12">
      <c r="B147" s="209"/>
      <c r="C147" s="210"/>
      <c r="D147" s="204" t="s">
        <v>176</v>
      </c>
      <c r="E147" s="211" t="s">
        <v>1</v>
      </c>
      <c r="F147" s="212" t="s">
        <v>1008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2">
      <c r="B148" s="219"/>
      <c r="C148" s="220"/>
      <c r="D148" s="204" t="s">
        <v>176</v>
      </c>
      <c r="E148" s="221" t="s">
        <v>1</v>
      </c>
      <c r="F148" s="222" t="s">
        <v>1009</v>
      </c>
      <c r="G148" s="220"/>
      <c r="H148" s="223">
        <v>0.25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2:51" s="13" customFormat="1" ht="12">
      <c r="B149" s="209"/>
      <c r="C149" s="210"/>
      <c r="D149" s="204" t="s">
        <v>176</v>
      </c>
      <c r="E149" s="211" t="s">
        <v>1</v>
      </c>
      <c r="F149" s="212" t="s">
        <v>1010</v>
      </c>
      <c r="G149" s="210"/>
      <c r="H149" s="211" t="s">
        <v>1</v>
      </c>
      <c r="I149" s="213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176</v>
      </c>
      <c r="AU149" s="218" t="s">
        <v>84</v>
      </c>
      <c r="AV149" s="13" t="s">
        <v>82</v>
      </c>
      <c r="AW149" s="13" t="s">
        <v>30</v>
      </c>
      <c r="AX149" s="13" t="s">
        <v>74</v>
      </c>
      <c r="AY149" s="218" t="s">
        <v>165</v>
      </c>
    </row>
    <row r="150" spans="2:51" s="14" customFormat="1" ht="12">
      <c r="B150" s="219"/>
      <c r="C150" s="220"/>
      <c r="D150" s="204" t="s">
        <v>176</v>
      </c>
      <c r="E150" s="221" t="s">
        <v>1</v>
      </c>
      <c r="F150" s="222" t="s">
        <v>1011</v>
      </c>
      <c r="G150" s="220"/>
      <c r="H150" s="223">
        <v>0.07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176</v>
      </c>
      <c r="AU150" s="229" t="s">
        <v>84</v>
      </c>
      <c r="AV150" s="14" t="s">
        <v>84</v>
      </c>
      <c r="AW150" s="14" t="s">
        <v>30</v>
      </c>
      <c r="AX150" s="14" t="s">
        <v>74</v>
      </c>
      <c r="AY150" s="229" t="s">
        <v>165</v>
      </c>
    </row>
    <row r="151" spans="2:51" s="13" customFormat="1" ht="12">
      <c r="B151" s="209"/>
      <c r="C151" s="210"/>
      <c r="D151" s="204" t="s">
        <v>176</v>
      </c>
      <c r="E151" s="211" t="s">
        <v>1</v>
      </c>
      <c r="F151" s="212" t="s">
        <v>1012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2">
      <c r="B152" s="219"/>
      <c r="C152" s="220"/>
      <c r="D152" s="204" t="s">
        <v>176</v>
      </c>
      <c r="E152" s="221" t="s">
        <v>1</v>
      </c>
      <c r="F152" s="222" t="s">
        <v>1013</v>
      </c>
      <c r="G152" s="220"/>
      <c r="H152" s="223">
        <v>0.04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3" customFormat="1" ht="12">
      <c r="B153" s="209"/>
      <c r="C153" s="210"/>
      <c r="D153" s="204" t="s">
        <v>176</v>
      </c>
      <c r="E153" s="211" t="s">
        <v>1</v>
      </c>
      <c r="F153" s="212" t="s">
        <v>1014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176</v>
      </c>
      <c r="AU153" s="218" t="s">
        <v>84</v>
      </c>
      <c r="AV153" s="13" t="s">
        <v>82</v>
      </c>
      <c r="AW153" s="13" t="s">
        <v>30</v>
      </c>
      <c r="AX153" s="13" t="s">
        <v>74</v>
      </c>
      <c r="AY153" s="218" t="s">
        <v>165</v>
      </c>
    </row>
    <row r="154" spans="2:51" s="14" customFormat="1" ht="12">
      <c r="B154" s="219"/>
      <c r="C154" s="220"/>
      <c r="D154" s="204" t="s">
        <v>176</v>
      </c>
      <c r="E154" s="221" t="s">
        <v>1</v>
      </c>
      <c r="F154" s="222" t="s">
        <v>1015</v>
      </c>
      <c r="G154" s="220"/>
      <c r="H154" s="223">
        <v>0.06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84</v>
      </c>
      <c r="AV154" s="14" t="s">
        <v>84</v>
      </c>
      <c r="AW154" s="14" t="s">
        <v>30</v>
      </c>
      <c r="AX154" s="14" t="s">
        <v>74</v>
      </c>
      <c r="AY154" s="229" t="s">
        <v>165</v>
      </c>
    </row>
    <row r="155" spans="2:51" s="13" customFormat="1" ht="12">
      <c r="B155" s="209"/>
      <c r="C155" s="210"/>
      <c r="D155" s="204" t="s">
        <v>176</v>
      </c>
      <c r="E155" s="211" t="s">
        <v>1</v>
      </c>
      <c r="F155" s="212" t="s">
        <v>1016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176</v>
      </c>
      <c r="AU155" s="218" t="s">
        <v>84</v>
      </c>
      <c r="AV155" s="13" t="s">
        <v>82</v>
      </c>
      <c r="AW155" s="13" t="s">
        <v>30</v>
      </c>
      <c r="AX155" s="13" t="s">
        <v>74</v>
      </c>
      <c r="AY155" s="218" t="s">
        <v>165</v>
      </c>
    </row>
    <row r="156" spans="2:51" s="14" customFormat="1" ht="12">
      <c r="B156" s="219"/>
      <c r="C156" s="220"/>
      <c r="D156" s="204" t="s">
        <v>176</v>
      </c>
      <c r="E156" s="221" t="s">
        <v>1</v>
      </c>
      <c r="F156" s="222" t="s">
        <v>1017</v>
      </c>
      <c r="G156" s="220"/>
      <c r="H156" s="223">
        <v>0.2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2:51" s="13" customFormat="1" ht="12">
      <c r="B157" s="209"/>
      <c r="C157" s="210"/>
      <c r="D157" s="204" t="s">
        <v>176</v>
      </c>
      <c r="E157" s="211" t="s">
        <v>1</v>
      </c>
      <c r="F157" s="212" t="s">
        <v>1018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176</v>
      </c>
      <c r="AU157" s="218" t="s">
        <v>84</v>
      </c>
      <c r="AV157" s="13" t="s">
        <v>82</v>
      </c>
      <c r="AW157" s="13" t="s">
        <v>30</v>
      </c>
      <c r="AX157" s="13" t="s">
        <v>74</v>
      </c>
      <c r="AY157" s="218" t="s">
        <v>165</v>
      </c>
    </row>
    <row r="158" spans="2:51" s="14" customFormat="1" ht="12">
      <c r="B158" s="219"/>
      <c r="C158" s="220"/>
      <c r="D158" s="204" t="s">
        <v>176</v>
      </c>
      <c r="E158" s="221" t="s">
        <v>1</v>
      </c>
      <c r="F158" s="222" t="s">
        <v>1019</v>
      </c>
      <c r="G158" s="220"/>
      <c r="H158" s="223">
        <v>0.21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2:51" s="13" customFormat="1" ht="12">
      <c r="B159" s="209"/>
      <c r="C159" s="210"/>
      <c r="D159" s="204" t="s">
        <v>176</v>
      </c>
      <c r="E159" s="211" t="s">
        <v>1</v>
      </c>
      <c r="F159" s="212" t="s">
        <v>1020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176</v>
      </c>
      <c r="AU159" s="218" t="s">
        <v>84</v>
      </c>
      <c r="AV159" s="13" t="s">
        <v>82</v>
      </c>
      <c r="AW159" s="13" t="s">
        <v>30</v>
      </c>
      <c r="AX159" s="13" t="s">
        <v>74</v>
      </c>
      <c r="AY159" s="218" t="s">
        <v>165</v>
      </c>
    </row>
    <row r="160" spans="2:51" s="14" customFormat="1" ht="12">
      <c r="B160" s="219"/>
      <c r="C160" s="220"/>
      <c r="D160" s="204" t="s">
        <v>176</v>
      </c>
      <c r="E160" s="221" t="s">
        <v>1</v>
      </c>
      <c r="F160" s="222" t="s">
        <v>1021</v>
      </c>
      <c r="G160" s="220"/>
      <c r="H160" s="223">
        <v>1.32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2:51" s="13" customFormat="1" ht="12">
      <c r="B161" s="209"/>
      <c r="C161" s="210"/>
      <c r="D161" s="204" t="s">
        <v>176</v>
      </c>
      <c r="E161" s="211" t="s">
        <v>1</v>
      </c>
      <c r="F161" s="212" t="s">
        <v>1022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176</v>
      </c>
      <c r="AU161" s="218" t="s">
        <v>84</v>
      </c>
      <c r="AV161" s="13" t="s">
        <v>82</v>
      </c>
      <c r="AW161" s="13" t="s">
        <v>30</v>
      </c>
      <c r="AX161" s="13" t="s">
        <v>74</v>
      </c>
      <c r="AY161" s="218" t="s">
        <v>165</v>
      </c>
    </row>
    <row r="162" spans="2:51" s="14" customFormat="1" ht="12">
      <c r="B162" s="219"/>
      <c r="C162" s="220"/>
      <c r="D162" s="204" t="s">
        <v>176</v>
      </c>
      <c r="E162" s="221" t="s">
        <v>1</v>
      </c>
      <c r="F162" s="222" t="s">
        <v>1009</v>
      </c>
      <c r="G162" s="220"/>
      <c r="H162" s="223">
        <v>0.25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84</v>
      </c>
      <c r="AV162" s="14" t="s">
        <v>84</v>
      </c>
      <c r="AW162" s="14" t="s">
        <v>30</v>
      </c>
      <c r="AX162" s="14" t="s">
        <v>74</v>
      </c>
      <c r="AY162" s="229" t="s">
        <v>165</v>
      </c>
    </row>
    <row r="163" spans="2:51" s="13" customFormat="1" ht="12">
      <c r="B163" s="209"/>
      <c r="C163" s="210"/>
      <c r="D163" s="204" t="s">
        <v>176</v>
      </c>
      <c r="E163" s="211" t="s">
        <v>1</v>
      </c>
      <c r="F163" s="212" t="s">
        <v>1023</v>
      </c>
      <c r="G163" s="210"/>
      <c r="H163" s="211" t="s">
        <v>1</v>
      </c>
      <c r="I163" s="213"/>
      <c r="J163" s="210"/>
      <c r="K163" s="210"/>
      <c r="L163" s="214"/>
      <c r="M163" s="215"/>
      <c r="N163" s="216"/>
      <c r="O163" s="216"/>
      <c r="P163" s="216"/>
      <c r="Q163" s="216"/>
      <c r="R163" s="216"/>
      <c r="S163" s="216"/>
      <c r="T163" s="217"/>
      <c r="AT163" s="218" t="s">
        <v>176</v>
      </c>
      <c r="AU163" s="218" t="s">
        <v>84</v>
      </c>
      <c r="AV163" s="13" t="s">
        <v>82</v>
      </c>
      <c r="AW163" s="13" t="s">
        <v>30</v>
      </c>
      <c r="AX163" s="13" t="s">
        <v>74</v>
      </c>
      <c r="AY163" s="218" t="s">
        <v>165</v>
      </c>
    </row>
    <row r="164" spans="2:51" s="13" customFormat="1" ht="12">
      <c r="B164" s="209"/>
      <c r="C164" s="210"/>
      <c r="D164" s="204" t="s">
        <v>176</v>
      </c>
      <c r="E164" s="211" t="s">
        <v>1</v>
      </c>
      <c r="F164" s="212" t="s">
        <v>1024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176</v>
      </c>
      <c r="AU164" s="218" t="s">
        <v>84</v>
      </c>
      <c r="AV164" s="13" t="s">
        <v>82</v>
      </c>
      <c r="AW164" s="13" t="s">
        <v>30</v>
      </c>
      <c r="AX164" s="13" t="s">
        <v>74</v>
      </c>
      <c r="AY164" s="218" t="s">
        <v>165</v>
      </c>
    </row>
    <row r="165" spans="2:51" s="14" customFormat="1" ht="12">
      <c r="B165" s="219"/>
      <c r="C165" s="220"/>
      <c r="D165" s="204" t="s">
        <v>176</v>
      </c>
      <c r="E165" s="221" t="s">
        <v>1</v>
      </c>
      <c r="F165" s="222" t="s">
        <v>1025</v>
      </c>
      <c r="G165" s="220"/>
      <c r="H165" s="223">
        <v>0.52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2:51" s="13" customFormat="1" ht="12">
      <c r="B166" s="209"/>
      <c r="C166" s="210"/>
      <c r="D166" s="204" t="s">
        <v>176</v>
      </c>
      <c r="E166" s="211" t="s">
        <v>1</v>
      </c>
      <c r="F166" s="212" t="s">
        <v>1004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176</v>
      </c>
      <c r="AU166" s="218" t="s">
        <v>84</v>
      </c>
      <c r="AV166" s="13" t="s">
        <v>82</v>
      </c>
      <c r="AW166" s="13" t="s">
        <v>30</v>
      </c>
      <c r="AX166" s="13" t="s">
        <v>74</v>
      </c>
      <c r="AY166" s="218" t="s">
        <v>165</v>
      </c>
    </row>
    <row r="167" spans="2:51" s="14" customFormat="1" ht="12">
      <c r="B167" s="219"/>
      <c r="C167" s="220"/>
      <c r="D167" s="204" t="s">
        <v>176</v>
      </c>
      <c r="E167" s="221" t="s">
        <v>1</v>
      </c>
      <c r="F167" s="222" t="s">
        <v>1026</v>
      </c>
      <c r="G167" s="220"/>
      <c r="H167" s="223">
        <v>0.76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2:51" s="13" customFormat="1" ht="12">
      <c r="B168" s="209"/>
      <c r="C168" s="210"/>
      <c r="D168" s="204" t="s">
        <v>176</v>
      </c>
      <c r="E168" s="211" t="s">
        <v>1</v>
      </c>
      <c r="F168" s="212" t="s">
        <v>1006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176</v>
      </c>
      <c r="AU168" s="218" t="s">
        <v>84</v>
      </c>
      <c r="AV168" s="13" t="s">
        <v>82</v>
      </c>
      <c r="AW168" s="13" t="s">
        <v>30</v>
      </c>
      <c r="AX168" s="13" t="s">
        <v>74</v>
      </c>
      <c r="AY168" s="218" t="s">
        <v>165</v>
      </c>
    </row>
    <row r="169" spans="2:51" s="14" customFormat="1" ht="12">
      <c r="B169" s="219"/>
      <c r="C169" s="220"/>
      <c r="D169" s="204" t="s">
        <v>176</v>
      </c>
      <c r="E169" s="221" t="s">
        <v>1</v>
      </c>
      <c r="F169" s="222" t="s">
        <v>1027</v>
      </c>
      <c r="G169" s="220"/>
      <c r="H169" s="223">
        <v>1.8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176</v>
      </c>
      <c r="AU169" s="229" t="s">
        <v>84</v>
      </c>
      <c r="AV169" s="14" t="s">
        <v>84</v>
      </c>
      <c r="AW169" s="14" t="s">
        <v>30</v>
      </c>
      <c r="AX169" s="14" t="s">
        <v>74</v>
      </c>
      <c r="AY169" s="229" t="s">
        <v>165</v>
      </c>
    </row>
    <row r="170" spans="2:51" s="13" customFormat="1" ht="12">
      <c r="B170" s="209"/>
      <c r="C170" s="210"/>
      <c r="D170" s="204" t="s">
        <v>176</v>
      </c>
      <c r="E170" s="211" t="s">
        <v>1</v>
      </c>
      <c r="F170" s="212" t="s">
        <v>1008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176</v>
      </c>
      <c r="AU170" s="218" t="s">
        <v>84</v>
      </c>
      <c r="AV170" s="13" t="s">
        <v>82</v>
      </c>
      <c r="AW170" s="13" t="s">
        <v>30</v>
      </c>
      <c r="AX170" s="13" t="s">
        <v>74</v>
      </c>
      <c r="AY170" s="218" t="s">
        <v>165</v>
      </c>
    </row>
    <row r="171" spans="2:51" s="14" customFormat="1" ht="12">
      <c r="B171" s="219"/>
      <c r="C171" s="220"/>
      <c r="D171" s="204" t="s">
        <v>176</v>
      </c>
      <c r="E171" s="221" t="s">
        <v>1</v>
      </c>
      <c r="F171" s="222" t="s">
        <v>1028</v>
      </c>
      <c r="G171" s="220"/>
      <c r="H171" s="223">
        <v>0.61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176</v>
      </c>
      <c r="AU171" s="229" t="s">
        <v>84</v>
      </c>
      <c r="AV171" s="14" t="s">
        <v>84</v>
      </c>
      <c r="AW171" s="14" t="s">
        <v>30</v>
      </c>
      <c r="AX171" s="14" t="s">
        <v>74</v>
      </c>
      <c r="AY171" s="229" t="s">
        <v>165</v>
      </c>
    </row>
    <row r="172" spans="2:51" s="13" customFormat="1" ht="12">
      <c r="B172" s="209"/>
      <c r="C172" s="210"/>
      <c r="D172" s="204" t="s">
        <v>176</v>
      </c>
      <c r="E172" s="211" t="s">
        <v>1</v>
      </c>
      <c r="F172" s="212" t="s">
        <v>1010</v>
      </c>
      <c r="G172" s="210"/>
      <c r="H172" s="211" t="s">
        <v>1</v>
      </c>
      <c r="I172" s="213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176</v>
      </c>
      <c r="AU172" s="218" t="s">
        <v>84</v>
      </c>
      <c r="AV172" s="13" t="s">
        <v>82</v>
      </c>
      <c r="AW172" s="13" t="s">
        <v>30</v>
      </c>
      <c r="AX172" s="13" t="s">
        <v>74</v>
      </c>
      <c r="AY172" s="218" t="s">
        <v>165</v>
      </c>
    </row>
    <row r="173" spans="2:51" s="14" customFormat="1" ht="12">
      <c r="B173" s="219"/>
      <c r="C173" s="220"/>
      <c r="D173" s="204" t="s">
        <v>176</v>
      </c>
      <c r="E173" s="221" t="s">
        <v>1</v>
      </c>
      <c r="F173" s="222" t="s">
        <v>1009</v>
      </c>
      <c r="G173" s="220"/>
      <c r="H173" s="223">
        <v>0.25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3" customFormat="1" ht="12">
      <c r="B174" s="209"/>
      <c r="C174" s="210"/>
      <c r="D174" s="204" t="s">
        <v>176</v>
      </c>
      <c r="E174" s="211" t="s">
        <v>1</v>
      </c>
      <c r="F174" s="212" t="s">
        <v>1012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176</v>
      </c>
      <c r="AU174" s="218" t="s">
        <v>84</v>
      </c>
      <c r="AV174" s="13" t="s">
        <v>82</v>
      </c>
      <c r="AW174" s="13" t="s">
        <v>30</v>
      </c>
      <c r="AX174" s="13" t="s">
        <v>74</v>
      </c>
      <c r="AY174" s="218" t="s">
        <v>165</v>
      </c>
    </row>
    <row r="175" spans="2:51" s="14" customFormat="1" ht="12">
      <c r="B175" s="219"/>
      <c r="C175" s="220"/>
      <c r="D175" s="204" t="s">
        <v>176</v>
      </c>
      <c r="E175" s="221" t="s">
        <v>1</v>
      </c>
      <c r="F175" s="222" t="s">
        <v>1029</v>
      </c>
      <c r="G175" s="220"/>
      <c r="H175" s="223">
        <v>0.13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2:51" s="13" customFormat="1" ht="12">
      <c r="B176" s="209"/>
      <c r="C176" s="210"/>
      <c r="D176" s="204" t="s">
        <v>176</v>
      </c>
      <c r="E176" s="211" t="s">
        <v>1</v>
      </c>
      <c r="F176" s="212" t="s">
        <v>1014</v>
      </c>
      <c r="G176" s="210"/>
      <c r="H176" s="211" t="s">
        <v>1</v>
      </c>
      <c r="I176" s="213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176</v>
      </c>
      <c r="AU176" s="218" t="s">
        <v>84</v>
      </c>
      <c r="AV176" s="13" t="s">
        <v>82</v>
      </c>
      <c r="AW176" s="13" t="s">
        <v>30</v>
      </c>
      <c r="AX176" s="13" t="s">
        <v>74</v>
      </c>
      <c r="AY176" s="218" t="s">
        <v>165</v>
      </c>
    </row>
    <row r="177" spans="2:51" s="14" customFormat="1" ht="12">
      <c r="B177" s="219"/>
      <c r="C177" s="220"/>
      <c r="D177" s="204" t="s">
        <v>176</v>
      </c>
      <c r="E177" s="221" t="s">
        <v>1</v>
      </c>
      <c r="F177" s="222" t="s">
        <v>1030</v>
      </c>
      <c r="G177" s="220"/>
      <c r="H177" s="223">
        <v>0.18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176</v>
      </c>
      <c r="AU177" s="229" t="s">
        <v>84</v>
      </c>
      <c r="AV177" s="14" t="s">
        <v>84</v>
      </c>
      <c r="AW177" s="14" t="s">
        <v>30</v>
      </c>
      <c r="AX177" s="14" t="s">
        <v>74</v>
      </c>
      <c r="AY177" s="229" t="s">
        <v>165</v>
      </c>
    </row>
    <row r="178" spans="2:51" s="13" customFormat="1" ht="12">
      <c r="B178" s="209"/>
      <c r="C178" s="210"/>
      <c r="D178" s="204" t="s">
        <v>176</v>
      </c>
      <c r="E178" s="211" t="s">
        <v>1</v>
      </c>
      <c r="F178" s="212" t="s">
        <v>1016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2">
      <c r="B179" s="219"/>
      <c r="C179" s="220"/>
      <c r="D179" s="204" t="s">
        <v>176</v>
      </c>
      <c r="E179" s="221" t="s">
        <v>1</v>
      </c>
      <c r="F179" s="222" t="s">
        <v>1031</v>
      </c>
      <c r="G179" s="220"/>
      <c r="H179" s="223">
        <v>0.72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2:51" s="13" customFormat="1" ht="12">
      <c r="B180" s="209"/>
      <c r="C180" s="210"/>
      <c r="D180" s="204" t="s">
        <v>176</v>
      </c>
      <c r="E180" s="211" t="s">
        <v>1</v>
      </c>
      <c r="F180" s="212" t="s">
        <v>1018</v>
      </c>
      <c r="G180" s="210"/>
      <c r="H180" s="211" t="s">
        <v>1</v>
      </c>
      <c r="I180" s="213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176</v>
      </c>
      <c r="AU180" s="218" t="s">
        <v>84</v>
      </c>
      <c r="AV180" s="13" t="s">
        <v>82</v>
      </c>
      <c r="AW180" s="13" t="s">
        <v>30</v>
      </c>
      <c r="AX180" s="13" t="s">
        <v>74</v>
      </c>
      <c r="AY180" s="218" t="s">
        <v>165</v>
      </c>
    </row>
    <row r="181" spans="2:51" s="14" customFormat="1" ht="12">
      <c r="B181" s="219"/>
      <c r="C181" s="220"/>
      <c r="D181" s="204" t="s">
        <v>176</v>
      </c>
      <c r="E181" s="221" t="s">
        <v>1</v>
      </c>
      <c r="F181" s="222" t="s">
        <v>1032</v>
      </c>
      <c r="G181" s="220"/>
      <c r="H181" s="223">
        <v>1.07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176</v>
      </c>
      <c r="AU181" s="229" t="s">
        <v>84</v>
      </c>
      <c r="AV181" s="14" t="s">
        <v>84</v>
      </c>
      <c r="AW181" s="14" t="s">
        <v>30</v>
      </c>
      <c r="AX181" s="14" t="s">
        <v>74</v>
      </c>
      <c r="AY181" s="229" t="s">
        <v>165</v>
      </c>
    </row>
    <row r="182" spans="2:51" s="13" customFormat="1" ht="12">
      <c r="B182" s="209"/>
      <c r="C182" s="210"/>
      <c r="D182" s="204" t="s">
        <v>176</v>
      </c>
      <c r="E182" s="211" t="s">
        <v>1</v>
      </c>
      <c r="F182" s="212" t="s">
        <v>1020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176</v>
      </c>
      <c r="AU182" s="218" t="s">
        <v>84</v>
      </c>
      <c r="AV182" s="13" t="s">
        <v>82</v>
      </c>
      <c r="AW182" s="13" t="s">
        <v>30</v>
      </c>
      <c r="AX182" s="13" t="s">
        <v>74</v>
      </c>
      <c r="AY182" s="218" t="s">
        <v>165</v>
      </c>
    </row>
    <row r="183" spans="2:51" s="14" customFormat="1" ht="12">
      <c r="B183" s="219"/>
      <c r="C183" s="220"/>
      <c r="D183" s="204" t="s">
        <v>176</v>
      </c>
      <c r="E183" s="221" t="s">
        <v>1</v>
      </c>
      <c r="F183" s="222" t="s">
        <v>1033</v>
      </c>
      <c r="G183" s="220"/>
      <c r="H183" s="223">
        <v>5.66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176</v>
      </c>
      <c r="AU183" s="229" t="s">
        <v>84</v>
      </c>
      <c r="AV183" s="14" t="s">
        <v>84</v>
      </c>
      <c r="AW183" s="14" t="s">
        <v>30</v>
      </c>
      <c r="AX183" s="14" t="s">
        <v>74</v>
      </c>
      <c r="AY183" s="229" t="s">
        <v>165</v>
      </c>
    </row>
    <row r="184" spans="2:51" s="13" customFormat="1" ht="12">
      <c r="B184" s="209"/>
      <c r="C184" s="210"/>
      <c r="D184" s="204" t="s">
        <v>176</v>
      </c>
      <c r="E184" s="211" t="s">
        <v>1</v>
      </c>
      <c r="F184" s="212" t="s">
        <v>1022</v>
      </c>
      <c r="G184" s="210"/>
      <c r="H184" s="211" t="s">
        <v>1</v>
      </c>
      <c r="I184" s="213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176</v>
      </c>
      <c r="AU184" s="218" t="s">
        <v>84</v>
      </c>
      <c r="AV184" s="13" t="s">
        <v>82</v>
      </c>
      <c r="AW184" s="13" t="s">
        <v>30</v>
      </c>
      <c r="AX184" s="13" t="s">
        <v>74</v>
      </c>
      <c r="AY184" s="218" t="s">
        <v>165</v>
      </c>
    </row>
    <row r="185" spans="2:51" s="14" customFormat="1" ht="12">
      <c r="B185" s="219"/>
      <c r="C185" s="220"/>
      <c r="D185" s="204" t="s">
        <v>176</v>
      </c>
      <c r="E185" s="221" t="s">
        <v>1</v>
      </c>
      <c r="F185" s="222" t="s">
        <v>1034</v>
      </c>
      <c r="G185" s="220"/>
      <c r="H185" s="223">
        <v>1.08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2:51" s="13" customFormat="1" ht="12">
      <c r="B186" s="209"/>
      <c r="C186" s="210"/>
      <c r="D186" s="204" t="s">
        <v>176</v>
      </c>
      <c r="E186" s="211" t="s">
        <v>1</v>
      </c>
      <c r="F186" s="212" t="s">
        <v>1035</v>
      </c>
      <c r="G186" s="210"/>
      <c r="H186" s="211" t="s">
        <v>1</v>
      </c>
      <c r="I186" s="213"/>
      <c r="J186" s="210"/>
      <c r="K186" s="210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176</v>
      </c>
      <c r="AU186" s="218" t="s">
        <v>84</v>
      </c>
      <c r="AV186" s="13" t="s">
        <v>82</v>
      </c>
      <c r="AW186" s="13" t="s">
        <v>30</v>
      </c>
      <c r="AX186" s="13" t="s">
        <v>74</v>
      </c>
      <c r="AY186" s="218" t="s">
        <v>165</v>
      </c>
    </row>
    <row r="187" spans="2:51" s="13" customFormat="1" ht="12">
      <c r="B187" s="209"/>
      <c r="C187" s="210"/>
      <c r="D187" s="204" t="s">
        <v>176</v>
      </c>
      <c r="E187" s="211" t="s">
        <v>1</v>
      </c>
      <c r="F187" s="212" t="s">
        <v>1036</v>
      </c>
      <c r="G187" s="210"/>
      <c r="H187" s="211" t="s">
        <v>1</v>
      </c>
      <c r="I187" s="213"/>
      <c r="J187" s="210"/>
      <c r="K187" s="210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176</v>
      </c>
      <c r="AU187" s="218" t="s">
        <v>84</v>
      </c>
      <c r="AV187" s="13" t="s">
        <v>82</v>
      </c>
      <c r="AW187" s="13" t="s">
        <v>30</v>
      </c>
      <c r="AX187" s="13" t="s">
        <v>74</v>
      </c>
      <c r="AY187" s="218" t="s">
        <v>165</v>
      </c>
    </row>
    <row r="188" spans="2:51" s="14" customFormat="1" ht="12">
      <c r="B188" s="219"/>
      <c r="C188" s="220"/>
      <c r="D188" s="204" t="s">
        <v>176</v>
      </c>
      <c r="E188" s="221" t="s">
        <v>1</v>
      </c>
      <c r="F188" s="222" t="s">
        <v>1037</v>
      </c>
      <c r="G188" s="220"/>
      <c r="H188" s="223">
        <v>0.27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176</v>
      </c>
      <c r="AU188" s="229" t="s">
        <v>84</v>
      </c>
      <c r="AV188" s="14" t="s">
        <v>84</v>
      </c>
      <c r="AW188" s="14" t="s">
        <v>30</v>
      </c>
      <c r="AX188" s="14" t="s">
        <v>74</v>
      </c>
      <c r="AY188" s="229" t="s">
        <v>165</v>
      </c>
    </row>
    <row r="189" spans="2:51" s="13" customFormat="1" ht="12">
      <c r="B189" s="209"/>
      <c r="C189" s="210"/>
      <c r="D189" s="204" t="s">
        <v>176</v>
      </c>
      <c r="E189" s="211" t="s">
        <v>1</v>
      </c>
      <c r="F189" s="212" t="s">
        <v>1038</v>
      </c>
      <c r="G189" s="210"/>
      <c r="H189" s="211" t="s">
        <v>1</v>
      </c>
      <c r="I189" s="213"/>
      <c r="J189" s="210"/>
      <c r="K189" s="210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176</v>
      </c>
      <c r="AU189" s="218" t="s">
        <v>84</v>
      </c>
      <c r="AV189" s="13" t="s">
        <v>82</v>
      </c>
      <c r="AW189" s="13" t="s">
        <v>30</v>
      </c>
      <c r="AX189" s="13" t="s">
        <v>74</v>
      </c>
      <c r="AY189" s="218" t="s">
        <v>165</v>
      </c>
    </row>
    <row r="190" spans="2:51" s="13" customFormat="1" ht="12">
      <c r="B190" s="209"/>
      <c r="C190" s="210"/>
      <c r="D190" s="204" t="s">
        <v>176</v>
      </c>
      <c r="E190" s="211" t="s">
        <v>1</v>
      </c>
      <c r="F190" s="212" t="s">
        <v>1039</v>
      </c>
      <c r="G190" s="210"/>
      <c r="H190" s="211" t="s">
        <v>1</v>
      </c>
      <c r="I190" s="213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176</v>
      </c>
      <c r="AU190" s="218" t="s">
        <v>84</v>
      </c>
      <c r="AV190" s="13" t="s">
        <v>82</v>
      </c>
      <c r="AW190" s="13" t="s">
        <v>30</v>
      </c>
      <c r="AX190" s="13" t="s">
        <v>74</v>
      </c>
      <c r="AY190" s="218" t="s">
        <v>165</v>
      </c>
    </row>
    <row r="191" spans="2:51" s="14" customFormat="1" ht="12">
      <c r="B191" s="219"/>
      <c r="C191" s="220"/>
      <c r="D191" s="204" t="s">
        <v>176</v>
      </c>
      <c r="E191" s="221" t="s">
        <v>1</v>
      </c>
      <c r="F191" s="222" t="s">
        <v>1040</v>
      </c>
      <c r="G191" s="220"/>
      <c r="H191" s="223">
        <v>1.84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176</v>
      </c>
      <c r="AU191" s="229" t="s">
        <v>84</v>
      </c>
      <c r="AV191" s="14" t="s">
        <v>84</v>
      </c>
      <c r="AW191" s="14" t="s">
        <v>30</v>
      </c>
      <c r="AX191" s="14" t="s">
        <v>74</v>
      </c>
      <c r="AY191" s="229" t="s">
        <v>165</v>
      </c>
    </row>
    <row r="192" spans="2:51" s="13" customFormat="1" ht="12">
      <c r="B192" s="209"/>
      <c r="C192" s="210"/>
      <c r="D192" s="204" t="s">
        <v>176</v>
      </c>
      <c r="E192" s="211" t="s">
        <v>1</v>
      </c>
      <c r="F192" s="212" t="s">
        <v>1041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3" customFormat="1" ht="12">
      <c r="B193" s="209"/>
      <c r="C193" s="210"/>
      <c r="D193" s="204" t="s">
        <v>176</v>
      </c>
      <c r="E193" s="211" t="s">
        <v>1</v>
      </c>
      <c r="F193" s="212" t="s">
        <v>1039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176</v>
      </c>
      <c r="AU193" s="218" t="s">
        <v>84</v>
      </c>
      <c r="AV193" s="13" t="s">
        <v>82</v>
      </c>
      <c r="AW193" s="13" t="s">
        <v>30</v>
      </c>
      <c r="AX193" s="13" t="s">
        <v>74</v>
      </c>
      <c r="AY193" s="218" t="s">
        <v>165</v>
      </c>
    </row>
    <row r="194" spans="2:51" s="14" customFormat="1" ht="12">
      <c r="B194" s="219"/>
      <c r="C194" s="220"/>
      <c r="D194" s="204" t="s">
        <v>176</v>
      </c>
      <c r="E194" s="221" t="s">
        <v>1</v>
      </c>
      <c r="F194" s="222" t="s">
        <v>1042</v>
      </c>
      <c r="G194" s="220"/>
      <c r="H194" s="223">
        <v>2.65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176</v>
      </c>
      <c r="AU194" s="229" t="s">
        <v>84</v>
      </c>
      <c r="AV194" s="14" t="s">
        <v>84</v>
      </c>
      <c r="AW194" s="14" t="s">
        <v>30</v>
      </c>
      <c r="AX194" s="14" t="s">
        <v>74</v>
      </c>
      <c r="AY194" s="229" t="s">
        <v>165</v>
      </c>
    </row>
    <row r="195" spans="2:51" s="13" customFormat="1" ht="12">
      <c r="B195" s="209"/>
      <c r="C195" s="210"/>
      <c r="D195" s="204" t="s">
        <v>176</v>
      </c>
      <c r="E195" s="211" t="s">
        <v>1</v>
      </c>
      <c r="F195" s="212" t="s">
        <v>1035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176</v>
      </c>
      <c r="AU195" s="218" t="s">
        <v>84</v>
      </c>
      <c r="AV195" s="13" t="s">
        <v>82</v>
      </c>
      <c r="AW195" s="13" t="s">
        <v>30</v>
      </c>
      <c r="AX195" s="13" t="s">
        <v>74</v>
      </c>
      <c r="AY195" s="218" t="s">
        <v>165</v>
      </c>
    </row>
    <row r="196" spans="2:51" s="13" customFormat="1" ht="12">
      <c r="B196" s="209"/>
      <c r="C196" s="210"/>
      <c r="D196" s="204" t="s">
        <v>176</v>
      </c>
      <c r="E196" s="211" t="s">
        <v>1</v>
      </c>
      <c r="F196" s="212" t="s">
        <v>1043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176</v>
      </c>
      <c r="AU196" s="218" t="s">
        <v>84</v>
      </c>
      <c r="AV196" s="13" t="s">
        <v>82</v>
      </c>
      <c r="AW196" s="13" t="s">
        <v>30</v>
      </c>
      <c r="AX196" s="13" t="s">
        <v>74</v>
      </c>
      <c r="AY196" s="218" t="s">
        <v>165</v>
      </c>
    </row>
    <row r="197" spans="2:51" s="14" customFormat="1" ht="12">
      <c r="B197" s="219"/>
      <c r="C197" s="220"/>
      <c r="D197" s="204" t="s">
        <v>176</v>
      </c>
      <c r="E197" s="221" t="s">
        <v>1</v>
      </c>
      <c r="F197" s="222" t="s">
        <v>1044</v>
      </c>
      <c r="G197" s="220"/>
      <c r="H197" s="223">
        <v>1.3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176</v>
      </c>
      <c r="AU197" s="229" t="s">
        <v>84</v>
      </c>
      <c r="AV197" s="14" t="s">
        <v>84</v>
      </c>
      <c r="AW197" s="14" t="s">
        <v>30</v>
      </c>
      <c r="AX197" s="14" t="s">
        <v>74</v>
      </c>
      <c r="AY197" s="229" t="s">
        <v>165</v>
      </c>
    </row>
    <row r="198" spans="2:51" s="13" customFormat="1" ht="12">
      <c r="B198" s="209"/>
      <c r="C198" s="210"/>
      <c r="D198" s="204" t="s">
        <v>176</v>
      </c>
      <c r="E198" s="211" t="s">
        <v>1</v>
      </c>
      <c r="F198" s="212" t="s">
        <v>1045</v>
      </c>
      <c r="G198" s="210"/>
      <c r="H198" s="211" t="s">
        <v>1</v>
      </c>
      <c r="I198" s="213"/>
      <c r="J198" s="210"/>
      <c r="K198" s="210"/>
      <c r="L198" s="214"/>
      <c r="M198" s="215"/>
      <c r="N198" s="216"/>
      <c r="O198" s="216"/>
      <c r="P198" s="216"/>
      <c r="Q198" s="216"/>
      <c r="R198" s="216"/>
      <c r="S198" s="216"/>
      <c r="T198" s="217"/>
      <c r="AT198" s="218" t="s">
        <v>176</v>
      </c>
      <c r="AU198" s="218" t="s">
        <v>84</v>
      </c>
      <c r="AV198" s="13" t="s">
        <v>82</v>
      </c>
      <c r="AW198" s="13" t="s">
        <v>30</v>
      </c>
      <c r="AX198" s="13" t="s">
        <v>74</v>
      </c>
      <c r="AY198" s="218" t="s">
        <v>165</v>
      </c>
    </row>
    <row r="199" spans="2:51" s="14" customFormat="1" ht="12">
      <c r="B199" s="219"/>
      <c r="C199" s="220"/>
      <c r="D199" s="204" t="s">
        <v>176</v>
      </c>
      <c r="E199" s="221" t="s">
        <v>1</v>
      </c>
      <c r="F199" s="222" t="s">
        <v>6</v>
      </c>
      <c r="G199" s="220"/>
      <c r="H199" s="223">
        <v>0.01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176</v>
      </c>
      <c r="AU199" s="229" t="s">
        <v>84</v>
      </c>
      <c r="AV199" s="14" t="s">
        <v>84</v>
      </c>
      <c r="AW199" s="14" t="s">
        <v>30</v>
      </c>
      <c r="AX199" s="14" t="s">
        <v>74</v>
      </c>
      <c r="AY199" s="229" t="s">
        <v>165</v>
      </c>
    </row>
    <row r="200" spans="2:51" s="13" customFormat="1" ht="12">
      <c r="B200" s="209"/>
      <c r="C200" s="210"/>
      <c r="D200" s="204" t="s">
        <v>176</v>
      </c>
      <c r="E200" s="211" t="s">
        <v>1</v>
      </c>
      <c r="F200" s="212" t="s">
        <v>1041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176</v>
      </c>
      <c r="AU200" s="218" t="s">
        <v>84</v>
      </c>
      <c r="AV200" s="13" t="s">
        <v>82</v>
      </c>
      <c r="AW200" s="13" t="s">
        <v>30</v>
      </c>
      <c r="AX200" s="13" t="s">
        <v>74</v>
      </c>
      <c r="AY200" s="218" t="s">
        <v>165</v>
      </c>
    </row>
    <row r="201" spans="2:51" s="13" customFormat="1" ht="12">
      <c r="B201" s="209"/>
      <c r="C201" s="210"/>
      <c r="D201" s="204" t="s">
        <v>176</v>
      </c>
      <c r="E201" s="211" t="s">
        <v>1</v>
      </c>
      <c r="F201" s="212" t="s">
        <v>1046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2">
      <c r="B202" s="219"/>
      <c r="C202" s="220"/>
      <c r="D202" s="204" t="s">
        <v>176</v>
      </c>
      <c r="E202" s="221" t="s">
        <v>1</v>
      </c>
      <c r="F202" s="222" t="s">
        <v>1047</v>
      </c>
      <c r="G202" s="220"/>
      <c r="H202" s="223">
        <v>8.35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2">
      <c r="B203" s="209"/>
      <c r="C203" s="210"/>
      <c r="D203" s="204" t="s">
        <v>176</v>
      </c>
      <c r="E203" s="211" t="s">
        <v>1</v>
      </c>
      <c r="F203" s="212" t="s">
        <v>1038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2">
      <c r="B204" s="219"/>
      <c r="C204" s="220"/>
      <c r="D204" s="204" t="s">
        <v>176</v>
      </c>
      <c r="E204" s="221" t="s">
        <v>1</v>
      </c>
      <c r="F204" s="222" t="s">
        <v>1048</v>
      </c>
      <c r="G204" s="220"/>
      <c r="H204" s="223">
        <v>10.24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2:51" s="13" customFormat="1" ht="12">
      <c r="B205" s="209"/>
      <c r="C205" s="210"/>
      <c r="D205" s="204" t="s">
        <v>176</v>
      </c>
      <c r="E205" s="211" t="s">
        <v>1</v>
      </c>
      <c r="F205" s="212" t="s">
        <v>1049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176</v>
      </c>
      <c r="AU205" s="218" t="s">
        <v>84</v>
      </c>
      <c r="AV205" s="13" t="s">
        <v>82</v>
      </c>
      <c r="AW205" s="13" t="s">
        <v>30</v>
      </c>
      <c r="AX205" s="13" t="s">
        <v>74</v>
      </c>
      <c r="AY205" s="218" t="s">
        <v>165</v>
      </c>
    </row>
    <row r="206" spans="2:51" s="13" customFormat="1" ht="12">
      <c r="B206" s="209"/>
      <c r="C206" s="210"/>
      <c r="D206" s="204" t="s">
        <v>176</v>
      </c>
      <c r="E206" s="211" t="s">
        <v>1</v>
      </c>
      <c r="F206" s="212" t="s">
        <v>1050</v>
      </c>
      <c r="G206" s="210"/>
      <c r="H206" s="211" t="s">
        <v>1</v>
      </c>
      <c r="I206" s="213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176</v>
      </c>
      <c r="AU206" s="218" t="s">
        <v>84</v>
      </c>
      <c r="AV206" s="13" t="s">
        <v>82</v>
      </c>
      <c r="AW206" s="13" t="s">
        <v>30</v>
      </c>
      <c r="AX206" s="13" t="s">
        <v>74</v>
      </c>
      <c r="AY206" s="218" t="s">
        <v>165</v>
      </c>
    </row>
    <row r="207" spans="2:51" s="13" customFormat="1" ht="12">
      <c r="B207" s="209"/>
      <c r="C207" s="210"/>
      <c r="D207" s="204" t="s">
        <v>176</v>
      </c>
      <c r="E207" s="211" t="s">
        <v>1</v>
      </c>
      <c r="F207" s="212" t="s">
        <v>1051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176</v>
      </c>
      <c r="AU207" s="218" t="s">
        <v>84</v>
      </c>
      <c r="AV207" s="13" t="s">
        <v>82</v>
      </c>
      <c r="AW207" s="13" t="s">
        <v>30</v>
      </c>
      <c r="AX207" s="13" t="s">
        <v>74</v>
      </c>
      <c r="AY207" s="218" t="s">
        <v>165</v>
      </c>
    </row>
    <row r="208" spans="2:51" s="14" customFormat="1" ht="12">
      <c r="B208" s="219"/>
      <c r="C208" s="220"/>
      <c r="D208" s="204" t="s">
        <v>176</v>
      </c>
      <c r="E208" s="221" t="s">
        <v>1</v>
      </c>
      <c r="F208" s="222" t="s">
        <v>1052</v>
      </c>
      <c r="G208" s="220"/>
      <c r="H208" s="223">
        <v>0.13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3" customFormat="1" ht="12">
      <c r="B209" s="209"/>
      <c r="C209" s="210"/>
      <c r="D209" s="204" t="s">
        <v>176</v>
      </c>
      <c r="E209" s="211" t="s">
        <v>1</v>
      </c>
      <c r="F209" s="212" t="s">
        <v>1053</v>
      </c>
      <c r="G209" s="210"/>
      <c r="H209" s="211" t="s">
        <v>1</v>
      </c>
      <c r="I209" s="213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176</v>
      </c>
      <c r="AU209" s="218" t="s">
        <v>84</v>
      </c>
      <c r="AV209" s="13" t="s">
        <v>82</v>
      </c>
      <c r="AW209" s="13" t="s">
        <v>30</v>
      </c>
      <c r="AX209" s="13" t="s">
        <v>74</v>
      </c>
      <c r="AY209" s="218" t="s">
        <v>165</v>
      </c>
    </row>
    <row r="210" spans="2:51" s="13" customFormat="1" ht="12">
      <c r="B210" s="209"/>
      <c r="C210" s="210"/>
      <c r="D210" s="204" t="s">
        <v>176</v>
      </c>
      <c r="E210" s="211" t="s">
        <v>1</v>
      </c>
      <c r="F210" s="212" t="s">
        <v>1051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176</v>
      </c>
      <c r="AU210" s="218" t="s">
        <v>84</v>
      </c>
      <c r="AV210" s="13" t="s">
        <v>82</v>
      </c>
      <c r="AW210" s="13" t="s">
        <v>30</v>
      </c>
      <c r="AX210" s="13" t="s">
        <v>74</v>
      </c>
      <c r="AY210" s="218" t="s">
        <v>165</v>
      </c>
    </row>
    <row r="211" spans="2:51" s="14" customFormat="1" ht="12">
      <c r="B211" s="219"/>
      <c r="C211" s="220"/>
      <c r="D211" s="204" t="s">
        <v>176</v>
      </c>
      <c r="E211" s="221" t="s">
        <v>1</v>
      </c>
      <c r="F211" s="222" t="s">
        <v>1054</v>
      </c>
      <c r="G211" s="220"/>
      <c r="H211" s="223">
        <v>0.19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176</v>
      </c>
      <c r="AU211" s="229" t="s">
        <v>84</v>
      </c>
      <c r="AV211" s="14" t="s">
        <v>84</v>
      </c>
      <c r="AW211" s="14" t="s">
        <v>30</v>
      </c>
      <c r="AX211" s="14" t="s">
        <v>74</v>
      </c>
      <c r="AY211" s="229" t="s">
        <v>165</v>
      </c>
    </row>
    <row r="212" spans="2:51" s="13" customFormat="1" ht="12">
      <c r="B212" s="209"/>
      <c r="C212" s="210"/>
      <c r="D212" s="204" t="s">
        <v>176</v>
      </c>
      <c r="E212" s="211" t="s">
        <v>1</v>
      </c>
      <c r="F212" s="212" t="s">
        <v>1055</v>
      </c>
      <c r="G212" s="210"/>
      <c r="H212" s="211" t="s">
        <v>1</v>
      </c>
      <c r="I212" s="213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176</v>
      </c>
      <c r="AU212" s="218" t="s">
        <v>84</v>
      </c>
      <c r="AV212" s="13" t="s">
        <v>82</v>
      </c>
      <c r="AW212" s="13" t="s">
        <v>30</v>
      </c>
      <c r="AX212" s="13" t="s">
        <v>74</v>
      </c>
      <c r="AY212" s="218" t="s">
        <v>165</v>
      </c>
    </row>
    <row r="213" spans="2:51" s="13" customFormat="1" ht="12">
      <c r="B213" s="209"/>
      <c r="C213" s="210"/>
      <c r="D213" s="204" t="s">
        <v>176</v>
      </c>
      <c r="E213" s="211" t="s">
        <v>1</v>
      </c>
      <c r="F213" s="212" t="s">
        <v>1050</v>
      </c>
      <c r="G213" s="210"/>
      <c r="H213" s="211" t="s">
        <v>1</v>
      </c>
      <c r="I213" s="213"/>
      <c r="J213" s="210"/>
      <c r="K213" s="210"/>
      <c r="L213" s="214"/>
      <c r="M213" s="215"/>
      <c r="N213" s="216"/>
      <c r="O213" s="216"/>
      <c r="P213" s="216"/>
      <c r="Q213" s="216"/>
      <c r="R213" s="216"/>
      <c r="S213" s="216"/>
      <c r="T213" s="217"/>
      <c r="AT213" s="218" t="s">
        <v>176</v>
      </c>
      <c r="AU213" s="218" t="s">
        <v>84</v>
      </c>
      <c r="AV213" s="13" t="s">
        <v>82</v>
      </c>
      <c r="AW213" s="13" t="s">
        <v>30</v>
      </c>
      <c r="AX213" s="13" t="s">
        <v>74</v>
      </c>
      <c r="AY213" s="218" t="s">
        <v>165</v>
      </c>
    </row>
    <row r="214" spans="2:51" s="13" customFormat="1" ht="12">
      <c r="B214" s="209"/>
      <c r="C214" s="210"/>
      <c r="D214" s="204" t="s">
        <v>176</v>
      </c>
      <c r="E214" s="211" t="s">
        <v>1</v>
      </c>
      <c r="F214" s="212" t="s">
        <v>1051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176</v>
      </c>
      <c r="AU214" s="218" t="s">
        <v>84</v>
      </c>
      <c r="AV214" s="13" t="s">
        <v>82</v>
      </c>
      <c r="AW214" s="13" t="s">
        <v>30</v>
      </c>
      <c r="AX214" s="13" t="s">
        <v>74</v>
      </c>
      <c r="AY214" s="218" t="s">
        <v>165</v>
      </c>
    </row>
    <row r="215" spans="2:51" s="14" customFormat="1" ht="12">
      <c r="B215" s="219"/>
      <c r="C215" s="220"/>
      <c r="D215" s="204" t="s">
        <v>176</v>
      </c>
      <c r="E215" s="221" t="s">
        <v>1</v>
      </c>
      <c r="F215" s="222" t="s">
        <v>1056</v>
      </c>
      <c r="G215" s="220"/>
      <c r="H215" s="223">
        <v>0.24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84</v>
      </c>
      <c r="AV215" s="14" t="s">
        <v>84</v>
      </c>
      <c r="AW215" s="14" t="s">
        <v>30</v>
      </c>
      <c r="AX215" s="14" t="s">
        <v>74</v>
      </c>
      <c r="AY215" s="229" t="s">
        <v>165</v>
      </c>
    </row>
    <row r="216" spans="2:51" s="13" customFormat="1" ht="12">
      <c r="B216" s="209"/>
      <c r="C216" s="210"/>
      <c r="D216" s="204" t="s">
        <v>176</v>
      </c>
      <c r="E216" s="211" t="s">
        <v>1</v>
      </c>
      <c r="F216" s="212" t="s">
        <v>1053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176</v>
      </c>
      <c r="AU216" s="218" t="s">
        <v>84</v>
      </c>
      <c r="AV216" s="13" t="s">
        <v>82</v>
      </c>
      <c r="AW216" s="13" t="s">
        <v>30</v>
      </c>
      <c r="AX216" s="13" t="s">
        <v>74</v>
      </c>
      <c r="AY216" s="218" t="s">
        <v>165</v>
      </c>
    </row>
    <row r="217" spans="2:51" s="13" customFormat="1" ht="12">
      <c r="B217" s="209"/>
      <c r="C217" s="210"/>
      <c r="D217" s="204" t="s">
        <v>176</v>
      </c>
      <c r="E217" s="211" t="s">
        <v>1</v>
      </c>
      <c r="F217" s="212" t="s">
        <v>1051</v>
      </c>
      <c r="G217" s="210"/>
      <c r="H217" s="211" t="s">
        <v>1</v>
      </c>
      <c r="I217" s="213"/>
      <c r="J217" s="210"/>
      <c r="K217" s="210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176</v>
      </c>
      <c r="AU217" s="218" t="s">
        <v>84</v>
      </c>
      <c r="AV217" s="13" t="s">
        <v>82</v>
      </c>
      <c r="AW217" s="13" t="s">
        <v>30</v>
      </c>
      <c r="AX217" s="13" t="s">
        <v>74</v>
      </c>
      <c r="AY217" s="218" t="s">
        <v>165</v>
      </c>
    </row>
    <row r="218" spans="2:51" s="14" customFormat="1" ht="12">
      <c r="B218" s="219"/>
      <c r="C218" s="220"/>
      <c r="D218" s="204" t="s">
        <v>176</v>
      </c>
      <c r="E218" s="221" t="s">
        <v>1</v>
      </c>
      <c r="F218" s="222" t="s">
        <v>1057</v>
      </c>
      <c r="G218" s="220"/>
      <c r="H218" s="223">
        <v>0.08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176</v>
      </c>
      <c r="AU218" s="229" t="s">
        <v>84</v>
      </c>
      <c r="AV218" s="14" t="s">
        <v>84</v>
      </c>
      <c r="AW218" s="14" t="s">
        <v>30</v>
      </c>
      <c r="AX218" s="14" t="s">
        <v>74</v>
      </c>
      <c r="AY218" s="229" t="s">
        <v>165</v>
      </c>
    </row>
    <row r="219" spans="2:51" s="13" customFormat="1" ht="12">
      <c r="B219" s="209"/>
      <c r="C219" s="210"/>
      <c r="D219" s="204" t="s">
        <v>176</v>
      </c>
      <c r="E219" s="211" t="s">
        <v>1</v>
      </c>
      <c r="F219" s="212" t="s">
        <v>1058</v>
      </c>
      <c r="G219" s="210"/>
      <c r="H219" s="211" t="s">
        <v>1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176</v>
      </c>
      <c r="AU219" s="218" t="s">
        <v>84</v>
      </c>
      <c r="AV219" s="13" t="s">
        <v>82</v>
      </c>
      <c r="AW219" s="13" t="s">
        <v>30</v>
      </c>
      <c r="AX219" s="13" t="s">
        <v>74</v>
      </c>
      <c r="AY219" s="218" t="s">
        <v>165</v>
      </c>
    </row>
    <row r="220" spans="2:51" s="13" customFormat="1" ht="12">
      <c r="B220" s="209"/>
      <c r="C220" s="210"/>
      <c r="D220" s="204" t="s">
        <v>176</v>
      </c>
      <c r="E220" s="211" t="s">
        <v>1</v>
      </c>
      <c r="F220" s="212" t="s">
        <v>1051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176</v>
      </c>
      <c r="AU220" s="218" t="s">
        <v>84</v>
      </c>
      <c r="AV220" s="13" t="s">
        <v>82</v>
      </c>
      <c r="AW220" s="13" t="s">
        <v>30</v>
      </c>
      <c r="AX220" s="13" t="s">
        <v>74</v>
      </c>
      <c r="AY220" s="218" t="s">
        <v>165</v>
      </c>
    </row>
    <row r="221" spans="2:51" s="14" customFormat="1" ht="12">
      <c r="B221" s="219"/>
      <c r="C221" s="220"/>
      <c r="D221" s="204" t="s">
        <v>176</v>
      </c>
      <c r="E221" s="221" t="s">
        <v>1</v>
      </c>
      <c r="F221" s="222" t="s">
        <v>1059</v>
      </c>
      <c r="G221" s="220"/>
      <c r="H221" s="223">
        <v>0.03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84</v>
      </c>
      <c r="AV221" s="14" t="s">
        <v>84</v>
      </c>
      <c r="AW221" s="14" t="s">
        <v>30</v>
      </c>
      <c r="AX221" s="14" t="s">
        <v>74</v>
      </c>
      <c r="AY221" s="229" t="s">
        <v>165</v>
      </c>
    </row>
    <row r="222" spans="2:51" s="13" customFormat="1" ht="12">
      <c r="B222" s="209"/>
      <c r="C222" s="210"/>
      <c r="D222" s="204" t="s">
        <v>176</v>
      </c>
      <c r="E222" s="211" t="s">
        <v>1</v>
      </c>
      <c r="F222" s="212" t="s">
        <v>1049</v>
      </c>
      <c r="G222" s="210"/>
      <c r="H222" s="211" t="s">
        <v>1</v>
      </c>
      <c r="I222" s="213"/>
      <c r="J222" s="210"/>
      <c r="K222" s="210"/>
      <c r="L222" s="214"/>
      <c r="M222" s="215"/>
      <c r="N222" s="216"/>
      <c r="O222" s="216"/>
      <c r="P222" s="216"/>
      <c r="Q222" s="216"/>
      <c r="R222" s="216"/>
      <c r="S222" s="216"/>
      <c r="T222" s="217"/>
      <c r="AT222" s="218" t="s">
        <v>176</v>
      </c>
      <c r="AU222" s="218" t="s">
        <v>84</v>
      </c>
      <c r="AV222" s="13" t="s">
        <v>82</v>
      </c>
      <c r="AW222" s="13" t="s">
        <v>30</v>
      </c>
      <c r="AX222" s="13" t="s">
        <v>74</v>
      </c>
      <c r="AY222" s="218" t="s">
        <v>165</v>
      </c>
    </row>
    <row r="223" spans="2:51" s="13" customFormat="1" ht="12">
      <c r="B223" s="209"/>
      <c r="C223" s="210"/>
      <c r="D223" s="204" t="s">
        <v>176</v>
      </c>
      <c r="E223" s="211" t="s">
        <v>1</v>
      </c>
      <c r="F223" s="212" t="s">
        <v>1050</v>
      </c>
      <c r="G223" s="210"/>
      <c r="H223" s="211" t="s">
        <v>1</v>
      </c>
      <c r="I223" s="213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176</v>
      </c>
      <c r="AU223" s="218" t="s">
        <v>84</v>
      </c>
      <c r="AV223" s="13" t="s">
        <v>82</v>
      </c>
      <c r="AW223" s="13" t="s">
        <v>30</v>
      </c>
      <c r="AX223" s="13" t="s">
        <v>74</v>
      </c>
      <c r="AY223" s="218" t="s">
        <v>165</v>
      </c>
    </row>
    <row r="224" spans="2:51" s="13" customFormat="1" ht="12">
      <c r="B224" s="209"/>
      <c r="C224" s="210"/>
      <c r="D224" s="204" t="s">
        <v>176</v>
      </c>
      <c r="E224" s="211" t="s">
        <v>1</v>
      </c>
      <c r="F224" s="212" t="s">
        <v>1060</v>
      </c>
      <c r="G224" s="210"/>
      <c r="H224" s="211" t="s">
        <v>1</v>
      </c>
      <c r="I224" s="213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176</v>
      </c>
      <c r="AU224" s="218" t="s">
        <v>84</v>
      </c>
      <c r="AV224" s="13" t="s">
        <v>82</v>
      </c>
      <c r="AW224" s="13" t="s">
        <v>30</v>
      </c>
      <c r="AX224" s="13" t="s">
        <v>74</v>
      </c>
      <c r="AY224" s="218" t="s">
        <v>165</v>
      </c>
    </row>
    <row r="225" spans="2:51" s="14" customFormat="1" ht="12">
      <c r="B225" s="219"/>
      <c r="C225" s="220"/>
      <c r="D225" s="204" t="s">
        <v>176</v>
      </c>
      <c r="E225" s="221" t="s">
        <v>1</v>
      </c>
      <c r="F225" s="222" t="s">
        <v>1061</v>
      </c>
      <c r="G225" s="220"/>
      <c r="H225" s="223">
        <v>0.91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74</v>
      </c>
      <c r="AY225" s="229" t="s">
        <v>165</v>
      </c>
    </row>
    <row r="226" spans="2:51" s="13" customFormat="1" ht="12">
      <c r="B226" s="209"/>
      <c r="C226" s="210"/>
      <c r="D226" s="204" t="s">
        <v>176</v>
      </c>
      <c r="E226" s="211" t="s">
        <v>1</v>
      </c>
      <c r="F226" s="212" t="s">
        <v>1053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176</v>
      </c>
      <c r="AU226" s="218" t="s">
        <v>84</v>
      </c>
      <c r="AV226" s="13" t="s">
        <v>82</v>
      </c>
      <c r="AW226" s="13" t="s">
        <v>30</v>
      </c>
      <c r="AX226" s="13" t="s">
        <v>74</v>
      </c>
      <c r="AY226" s="218" t="s">
        <v>165</v>
      </c>
    </row>
    <row r="227" spans="2:51" s="13" customFormat="1" ht="12">
      <c r="B227" s="209"/>
      <c r="C227" s="210"/>
      <c r="D227" s="204" t="s">
        <v>176</v>
      </c>
      <c r="E227" s="211" t="s">
        <v>1</v>
      </c>
      <c r="F227" s="212" t="s">
        <v>1060</v>
      </c>
      <c r="G227" s="210"/>
      <c r="H227" s="211" t="s">
        <v>1</v>
      </c>
      <c r="I227" s="213"/>
      <c r="J227" s="210"/>
      <c r="K227" s="210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176</v>
      </c>
      <c r="AU227" s="218" t="s">
        <v>84</v>
      </c>
      <c r="AV227" s="13" t="s">
        <v>82</v>
      </c>
      <c r="AW227" s="13" t="s">
        <v>30</v>
      </c>
      <c r="AX227" s="13" t="s">
        <v>74</v>
      </c>
      <c r="AY227" s="218" t="s">
        <v>165</v>
      </c>
    </row>
    <row r="228" spans="2:51" s="14" customFormat="1" ht="12">
      <c r="B228" s="219"/>
      <c r="C228" s="220"/>
      <c r="D228" s="204" t="s">
        <v>176</v>
      </c>
      <c r="E228" s="221" t="s">
        <v>1</v>
      </c>
      <c r="F228" s="222" t="s">
        <v>1062</v>
      </c>
      <c r="G228" s="220"/>
      <c r="H228" s="223">
        <v>1.33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74</v>
      </c>
      <c r="AY228" s="229" t="s">
        <v>165</v>
      </c>
    </row>
    <row r="229" spans="2:51" s="13" customFormat="1" ht="12">
      <c r="B229" s="209"/>
      <c r="C229" s="210"/>
      <c r="D229" s="204" t="s">
        <v>176</v>
      </c>
      <c r="E229" s="211" t="s">
        <v>1</v>
      </c>
      <c r="F229" s="212" t="s">
        <v>1055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176</v>
      </c>
      <c r="AU229" s="218" t="s">
        <v>84</v>
      </c>
      <c r="AV229" s="13" t="s">
        <v>82</v>
      </c>
      <c r="AW229" s="13" t="s">
        <v>30</v>
      </c>
      <c r="AX229" s="13" t="s">
        <v>74</v>
      </c>
      <c r="AY229" s="218" t="s">
        <v>165</v>
      </c>
    </row>
    <row r="230" spans="2:51" s="13" customFormat="1" ht="12">
      <c r="B230" s="209"/>
      <c r="C230" s="210"/>
      <c r="D230" s="204" t="s">
        <v>176</v>
      </c>
      <c r="E230" s="211" t="s">
        <v>1</v>
      </c>
      <c r="F230" s="212" t="s">
        <v>1050</v>
      </c>
      <c r="G230" s="210"/>
      <c r="H230" s="211" t="s">
        <v>1</v>
      </c>
      <c r="I230" s="213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176</v>
      </c>
      <c r="AU230" s="218" t="s">
        <v>84</v>
      </c>
      <c r="AV230" s="13" t="s">
        <v>82</v>
      </c>
      <c r="AW230" s="13" t="s">
        <v>30</v>
      </c>
      <c r="AX230" s="13" t="s">
        <v>74</v>
      </c>
      <c r="AY230" s="218" t="s">
        <v>165</v>
      </c>
    </row>
    <row r="231" spans="2:51" s="13" customFormat="1" ht="12">
      <c r="B231" s="209"/>
      <c r="C231" s="210"/>
      <c r="D231" s="204" t="s">
        <v>176</v>
      </c>
      <c r="E231" s="211" t="s">
        <v>1</v>
      </c>
      <c r="F231" s="212" t="s">
        <v>1060</v>
      </c>
      <c r="G231" s="210"/>
      <c r="H231" s="211" t="s">
        <v>1</v>
      </c>
      <c r="I231" s="213"/>
      <c r="J231" s="210"/>
      <c r="K231" s="210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176</v>
      </c>
      <c r="AU231" s="218" t="s">
        <v>84</v>
      </c>
      <c r="AV231" s="13" t="s">
        <v>82</v>
      </c>
      <c r="AW231" s="13" t="s">
        <v>30</v>
      </c>
      <c r="AX231" s="13" t="s">
        <v>74</v>
      </c>
      <c r="AY231" s="218" t="s">
        <v>165</v>
      </c>
    </row>
    <row r="232" spans="2:51" s="14" customFormat="1" ht="12">
      <c r="B232" s="219"/>
      <c r="C232" s="220"/>
      <c r="D232" s="204" t="s">
        <v>176</v>
      </c>
      <c r="E232" s="221" t="s">
        <v>1</v>
      </c>
      <c r="F232" s="222" t="s">
        <v>1063</v>
      </c>
      <c r="G232" s="220"/>
      <c r="H232" s="223">
        <v>3.12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176</v>
      </c>
      <c r="AU232" s="229" t="s">
        <v>84</v>
      </c>
      <c r="AV232" s="14" t="s">
        <v>84</v>
      </c>
      <c r="AW232" s="14" t="s">
        <v>30</v>
      </c>
      <c r="AX232" s="14" t="s">
        <v>74</v>
      </c>
      <c r="AY232" s="229" t="s">
        <v>165</v>
      </c>
    </row>
    <row r="233" spans="2:51" s="13" customFormat="1" ht="12">
      <c r="B233" s="209"/>
      <c r="C233" s="210"/>
      <c r="D233" s="204" t="s">
        <v>176</v>
      </c>
      <c r="E233" s="211" t="s">
        <v>1</v>
      </c>
      <c r="F233" s="212" t="s">
        <v>1053</v>
      </c>
      <c r="G233" s="210"/>
      <c r="H233" s="211" t="s">
        <v>1</v>
      </c>
      <c r="I233" s="213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176</v>
      </c>
      <c r="AU233" s="218" t="s">
        <v>84</v>
      </c>
      <c r="AV233" s="13" t="s">
        <v>82</v>
      </c>
      <c r="AW233" s="13" t="s">
        <v>30</v>
      </c>
      <c r="AX233" s="13" t="s">
        <v>74</v>
      </c>
      <c r="AY233" s="218" t="s">
        <v>165</v>
      </c>
    </row>
    <row r="234" spans="2:51" s="13" customFormat="1" ht="12">
      <c r="B234" s="209"/>
      <c r="C234" s="210"/>
      <c r="D234" s="204" t="s">
        <v>176</v>
      </c>
      <c r="E234" s="211" t="s">
        <v>1</v>
      </c>
      <c r="F234" s="212" t="s">
        <v>1060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176</v>
      </c>
      <c r="AU234" s="218" t="s">
        <v>84</v>
      </c>
      <c r="AV234" s="13" t="s">
        <v>82</v>
      </c>
      <c r="AW234" s="13" t="s">
        <v>30</v>
      </c>
      <c r="AX234" s="13" t="s">
        <v>74</v>
      </c>
      <c r="AY234" s="218" t="s">
        <v>165</v>
      </c>
    </row>
    <row r="235" spans="2:51" s="14" customFormat="1" ht="12">
      <c r="B235" s="219"/>
      <c r="C235" s="220"/>
      <c r="D235" s="204" t="s">
        <v>176</v>
      </c>
      <c r="E235" s="221" t="s">
        <v>1</v>
      </c>
      <c r="F235" s="222" t="s">
        <v>1064</v>
      </c>
      <c r="G235" s="220"/>
      <c r="H235" s="223">
        <v>0.48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176</v>
      </c>
      <c r="AU235" s="229" t="s">
        <v>84</v>
      </c>
      <c r="AV235" s="14" t="s">
        <v>84</v>
      </c>
      <c r="AW235" s="14" t="s">
        <v>30</v>
      </c>
      <c r="AX235" s="14" t="s">
        <v>74</v>
      </c>
      <c r="AY235" s="229" t="s">
        <v>165</v>
      </c>
    </row>
    <row r="236" spans="2:51" s="13" customFormat="1" ht="12">
      <c r="B236" s="209"/>
      <c r="C236" s="210"/>
      <c r="D236" s="204" t="s">
        <v>176</v>
      </c>
      <c r="E236" s="211" t="s">
        <v>1</v>
      </c>
      <c r="F236" s="212" t="s">
        <v>1058</v>
      </c>
      <c r="G236" s="210"/>
      <c r="H236" s="211" t="s">
        <v>1</v>
      </c>
      <c r="I236" s="213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176</v>
      </c>
      <c r="AU236" s="218" t="s">
        <v>84</v>
      </c>
      <c r="AV236" s="13" t="s">
        <v>82</v>
      </c>
      <c r="AW236" s="13" t="s">
        <v>30</v>
      </c>
      <c r="AX236" s="13" t="s">
        <v>74</v>
      </c>
      <c r="AY236" s="218" t="s">
        <v>165</v>
      </c>
    </row>
    <row r="237" spans="2:51" s="13" customFormat="1" ht="12">
      <c r="B237" s="209"/>
      <c r="C237" s="210"/>
      <c r="D237" s="204" t="s">
        <v>176</v>
      </c>
      <c r="E237" s="211" t="s">
        <v>1</v>
      </c>
      <c r="F237" s="212" t="s">
        <v>1060</v>
      </c>
      <c r="G237" s="210"/>
      <c r="H237" s="211" t="s">
        <v>1</v>
      </c>
      <c r="I237" s="213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176</v>
      </c>
      <c r="AU237" s="218" t="s">
        <v>84</v>
      </c>
      <c r="AV237" s="13" t="s">
        <v>82</v>
      </c>
      <c r="AW237" s="13" t="s">
        <v>30</v>
      </c>
      <c r="AX237" s="13" t="s">
        <v>74</v>
      </c>
      <c r="AY237" s="218" t="s">
        <v>165</v>
      </c>
    </row>
    <row r="238" spans="2:51" s="14" customFormat="1" ht="12">
      <c r="B238" s="219"/>
      <c r="C238" s="220"/>
      <c r="D238" s="204" t="s">
        <v>176</v>
      </c>
      <c r="E238" s="221" t="s">
        <v>1</v>
      </c>
      <c r="F238" s="222" t="s">
        <v>1065</v>
      </c>
      <c r="G238" s="220"/>
      <c r="H238" s="223">
        <v>0.19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176</v>
      </c>
      <c r="AU238" s="229" t="s">
        <v>84</v>
      </c>
      <c r="AV238" s="14" t="s">
        <v>84</v>
      </c>
      <c r="AW238" s="14" t="s">
        <v>30</v>
      </c>
      <c r="AX238" s="14" t="s">
        <v>74</v>
      </c>
      <c r="AY238" s="229" t="s">
        <v>165</v>
      </c>
    </row>
    <row r="239" spans="1:65" s="2" customFormat="1" ht="24.2" customHeight="1">
      <c r="A239" s="34"/>
      <c r="B239" s="35"/>
      <c r="C239" s="191" t="s">
        <v>172</v>
      </c>
      <c r="D239" s="191" t="s">
        <v>167</v>
      </c>
      <c r="E239" s="192" t="s">
        <v>272</v>
      </c>
      <c r="F239" s="193" t="s">
        <v>273</v>
      </c>
      <c r="G239" s="194" t="s">
        <v>242</v>
      </c>
      <c r="H239" s="195">
        <v>47.11</v>
      </c>
      <c r="I239" s="196"/>
      <c r="J239" s="197">
        <f>ROUND(I239*H239,2)</f>
        <v>0</v>
      </c>
      <c r="K239" s="193" t="s">
        <v>1</v>
      </c>
      <c r="L239" s="39"/>
      <c r="M239" s="198" t="s">
        <v>1</v>
      </c>
      <c r="N239" s="19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172</v>
      </c>
      <c r="AT239" s="202" t="s">
        <v>167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172</v>
      </c>
      <c r="BM239" s="202" t="s">
        <v>1066</v>
      </c>
    </row>
    <row r="240" spans="1:47" s="2" customFormat="1" ht="19.5">
      <c r="A240" s="34"/>
      <c r="B240" s="35"/>
      <c r="C240" s="36"/>
      <c r="D240" s="204" t="s">
        <v>174</v>
      </c>
      <c r="E240" s="36"/>
      <c r="F240" s="205" t="s">
        <v>275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2:51" s="13" customFormat="1" ht="12">
      <c r="B241" s="209"/>
      <c r="C241" s="210"/>
      <c r="D241" s="204" t="s">
        <v>176</v>
      </c>
      <c r="E241" s="211" t="s">
        <v>1</v>
      </c>
      <c r="F241" s="212" t="s">
        <v>1001</v>
      </c>
      <c r="G241" s="210"/>
      <c r="H241" s="211" t="s">
        <v>1</v>
      </c>
      <c r="I241" s="213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176</v>
      </c>
      <c r="AU241" s="218" t="s">
        <v>84</v>
      </c>
      <c r="AV241" s="13" t="s">
        <v>82</v>
      </c>
      <c r="AW241" s="13" t="s">
        <v>30</v>
      </c>
      <c r="AX241" s="13" t="s">
        <v>74</v>
      </c>
      <c r="AY241" s="218" t="s">
        <v>165</v>
      </c>
    </row>
    <row r="242" spans="2:51" s="13" customFormat="1" ht="12">
      <c r="B242" s="209"/>
      <c r="C242" s="210"/>
      <c r="D242" s="204" t="s">
        <v>176</v>
      </c>
      <c r="E242" s="211" t="s">
        <v>1</v>
      </c>
      <c r="F242" s="212" t="s">
        <v>1002</v>
      </c>
      <c r="G242" s="210"/>
      <c r="H242" s="211" t="s">
        <v>1</v>
      </c>
      <c r="I242" s="213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176</v>
      </c>
      <c r="AU242" s="218" t="s">
        <v>84</v>
      </c>
      <c r="AV242" s="13" t="s">
        <v>82</v>
      </c>
      <c r="AW242" s="13" t="s">
        <v>30</v>
      </c>
      <c r="AX242" s="13" t="s">
        <v>74</v>
      </c>
      <c r="AY242" s="218" t="s">
        <v>165</v>
      </c>
    </row>
    <row r="243" spans="2:51" s="14" customFormat="1" ht="12">
      <c r="B243" s="219"/>
      <c r="C243" s="220"/>
      <c r="D243" s="204" t="s">
        <v>176</v>
      </c>
      <c r="E243" s="221" t="s">
        <v>1</v>
      </c>
      <c r="F243" s="222" t="s">
        <v>1003</v>
      </c>
      <c r="G243" s="220"/>
      <c r="H243" s="223">
        <v>0.12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176</v>
      </c>
      <c r="AU243" s="229" t="s">
        <v>84</v>
      </c>
      <c r="AV243" s="14" t="s">
        <v>84</v>
      </c>
      <c r="AW243" s="14" t="s">
        <v>30</v>
      </c>
      <c r="AX243" s="14" t="s">
        <v>74</v>
      </c>
      <c r="AY243" s="229" t="s">
        <v>165</v>
      </c>
    </row>
    <row r="244" spans="2:51" s="13" customFormat="1" ht="12">
      <c r="B244" s="209"/>
      <c r="C244" s="210"/>
      <c r="D244" s="204" t="s">
        <v>176</v>
      </c>
      <c r="E244" s="211" t="s">
        <v>1</v>
      </c>
      <c r="F244" s="212" t="s">
        <v>1004</v>
      </c>
      <c r="G244" s="210"/>
      <c r="H244" s="211" t="s">
        <v>1</v>
      </c>
      <c r="I244" s="213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176</v>
      </c>
      <c r="AU244" s="218" t="s">
        <v>84</v>
      </c>
      <c r="AV244" s="13" t="s">
        <v>82</v>
      </c>
      <c r="AW244" s="13" t="s">
        <v>30</v>
      </c>
      <c r="AX244" s="13" t="s">
        <v>74</v>
      </c>
      <c r="AY244" s="218" t="s">
        <v>165</v>
      </c>
    </row>
    <row r="245" spans="2:51" s="14" customFormat="1" ht="12">
      <c r="B245" s="219"/>
      <c r="C245" s="220"/>
      <c r="D245" s="204" t="s">
        <v>176</v>
      </c>
      <c r="E245" s="221" t="s">
        <v>1</v>
      </c>
      <c r="F245" s="222" t="s">
        <v>1005</v>
      </c>
      <c r="G245" s="220"/>
      <c r="H245" s="223">
        <v>0.17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3" customFormat="1" ht="12">
      <c r="B246" s="209"/>
      <c r="C246" s="210"/>
      <c r="D246" s="204" t="s">
        <v>176</v>
      </c>
      <c r="E246" s="211" t="s">
        <v>1</v>
      </c>
      <c r="F246" s="212" t="s">
        <v>1006</v>
      </c>
      <c r="G246" s="210"/>
      <c r="H246" s="211" t="s">
        <v>1</v>
      </c>
      <c r="I246" s="213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176</v>
      </c>
      <c r="AU246" s="218" t="s">
        <v>84</v>
      </c>
      <c r="AV246" s="13" t="s">
        <v>82</v>
      </c>
      <c r="AW246" s="13" t="s">
        <v>30</v>
      </c>
      <c r="AX246" s="13" t="s">
        <v>74</v>
      </c>
      <c r="AY246" s="218" t="s">
        <v>165</v>
      </c>
    </row>
    <row r="247" spans="2:51" s="14" customFormat="1" ht="12">
      <c r="B247" s="219"/>
      <c r="C247" s="220"/>
      <c r="D247" s="204" t="s">
        <v>176</v>
      </c>
      <c r="E247" s="221" t="s">
        <v>1</v>
      </c>
      <c r="F247" s="222" t="s">
        <v>1007</v>
      </c>
      <c r="G247" s="220"/>
      <c r="H247" s="223">
        <v>0.28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30</v>
      </c>
      <c r="AX247" s="14" t="s">
        <v>74</v>
      </c>
      <c r="AY247" s="229" t="s">
        <v>165</v>
      </c>
    </row>
    <row r="248" spans="2:51" s="13" customFormat="1" ht="12">
      <c r="B248" s="209"/>
      <c r="C248" s="210"/>
      <c r="D248" s="204" t="s">
        <v>176</v>
      </c>
      <c r="E248" s="211" t="s">
        <v>1</v>
      </c>
      <c r="F248" s="212" t="s">
        <v>1008</v>
      </c>
      <c r="G248" s="210"/>
      <c r="H248" s="211" t="s">
        <v>1</v>
      </c>
      <c r="I248" s="213"/>
      <c r="J248" s="210"/>
      <c r="K248" s="210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176</v>
      </c>
      <c r="AU248" s="218" t="s">
        <v>84</v>
      </c>
      <c r="AV248" s="13" t="s">
        <v>82</v>
      </c>
      <c r="AW248" s="13" t="s">
        <v>30</v>
      </c>
      <c r="AX248" s="13" t="s">
        <v>74</v>
      </c>
      <c r="AY248" s="218" t="s">
        <v>165</v>
      </c>
    </row>
    <row r="249" spans="2:51" s="14" customFormat="1" ht="12">
      <c r="B249" s="219"/>
      <c r="C249" s="220"/>
      <c r="D249" s="204" t="s">
        <v>176</v>
      </c>
      <c r="E249" s="221" t="s">
        <v>1</v>
      </c>
      <c r="F249" s="222" t="s">
        <v>1009</v>
      </c>
      <c r="G249" s="220"/>
      <c r="H249" s="223">
        <v>0.25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30</v>
      </c>
      <c r="AX249" s="14" t="s">
        <v>74</v>
      </c>
      <c r="AY249" s="229" t="s">
        <v>165</v>
      </c>
    </row>
    <row r="250" spans="2:51" s="13" customFormat="1" ht="12">
      <c r="B250" s="209"/>
      <c r="C250" s="210"/>
      <c r="D250" s="204" t="s">
        <v>176</v>
      </c>
      <c r="E250" s="211" t="s">
        <v>1</v>
      </c>
      <c r="F250" s="212" t="s">
        <v>1010</v>
      </c>
      <c r="G250" s="210"/>
      <c r="H250" s="211" t="s">
        <v>1</v>
      </c>
      <c r="I250" s="213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176</v>
      </c>
      <c r="AU250" s="218" t="s">
        <v>84</v>
      </c>
      <c r="AV250" s="13" t="s">
        <v>82</v>
      </c>
      <c r="AW250" s="13" t="s">
        <v>30</v>
      </c>
      <c r="AX250" s="13" t="s">
        <v>74</v>
      </c>
      <c r="AY250" s="218" t="s">
        <v>165</v>
      </c>
    </row>
    <row r="251" spans="2:51" s="14" customFormat="1" ht="12">
      <c r="B251" s="219"/>
      <c r="C251" s="220"/>
      <c r="D251" s="204" t="s">
        <v>176</v>
      </c>
      <c r="E251" s="221" t="s">
        <v>1</v>
      </c>
      <c r="F251" s="222" t="s">
        <v>1011</v>
      </c>
      <c r="G251" s="220"/>
      <c r="H251" s="223">
        <v>0.07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2:51" s="13" customFormat="1" ht="12">
      <c r="B252" s="209"/>
      <c r="C252" s="210"/>
      <c r="D252" s="204" t="s">
        <v>176</v>
      </c>
      <c r="E252" s="211" t="s">
        <v>1</v>
      </c>
      <c r="F252" s="212" t="s">
        <v>1012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176</v>
      </c>
      <c r="AU252" s="218" t="s">
        <v>84</v>
      </c>
      <c r="AV252" s="13" t="s">
        <v>82</v>
      </c>
      <c r="AW252" s="13" t="s">
        <v>30</v>
      </c>
      <c r="AX252" s="13" t="s">
        <v>74</v>
      </c>
      <c r="AY252" s="218" t="s">
        <v>165</v>
      </c>
    </row>
    <row r="253" spans="2:51" s="14" customFormat="1" ht="12">
      <c r="B253" s="219"/>
      <c r="C253" s="220"/>
      <c r="D253" s="204" t="s">
        <v>176</v>
      </c>
      <c r="E253" s="221" t="s">
        <v>1</v>
      </c>
      <c r="F253" s="222" t="s">
        <v>1013</v>
      </c>
      <c r="G253" s="220"/>
      <c r="H253" s="223">
        <v>0.04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84</v>
      </c>
      <c r="AV253" s="14" t="s">
        <v>84</v>
      </c>
      <c r="AW253" s="14" t="s">
        <v>30</v>
      </c>
      <c r="AX253" s="14" t="s">
        <v>74</v>
      </c>
      <c r="AY253" s="229" t="s">
        <v>165</v>
      </c>
    </row>
    <row r="254" spans="2:51" s="13" customFormat="1" ht="12">
      <c r="B254" s="209"/>
      <c r="C254" s="210"/>
      <c r="D254" s="204" t="s">
        <v>176</v>
      </c>
      <c r="E254" s="211" t="s">
        <v>1</v>
      </c>
      <c r="F254" s="212" t="s">
        <v>1014</v>
      </c>
      <c r="G254" s="210"/>
      <c r="H254" s="211" t="s">
        <v>1</v>
      </c>
      <c r="I254" s="213"/>
      <c r="J254" s="210"/>
      <c r="K254" s="210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176</v>
      </c>
      <c r="AU254" s="218" t="s">
        <v>84</v>
      </c>
      <c r="AV254" s="13" t="s">
        <v>82</v>
      </c>
      <c r="AW254" s="13" t="s">
        <v>30</v>
      </c>
      <c r="AX254" s="13" t="s">
        <v>74</v>
      </c>
      <c r="AY254" s="218" t="s">
        <v>165</v>
      </c>
    </row>
    <row r="255" spans="2:51" s="14" customFormat="1" ht="12">
      <c r="B255" s="219"/>
      <c r="C255" s="220"/>
      <c r="D255" s="204" t="s">
        <v>176</v>
      </c>
      <c r="E255" s="221" t="s">
        <v>1</v>
      </c>
      <c r="F255" s="222" t="s">
        <v>1015</v>
      </c>
      <c r="G255" s="220"/>
      <c r="H255" s="223">
        <v>0.06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84</v>
      </c>
      <c r="AV255" s="14" t="s">
        <v>84</v>
      </c>
      <c r="AW255" s="14" t="s">
        <v>30</v>
      </c>
      <c r="AX255" s="14" t="s">
        <v>74</v>
      </c>
      <c r="AY255" s="229" t="s">
        <v>165</v>
      </c>
    </row>
    <row r="256" spans="2:51" s="13" customFormat="1" ht="12">
      <c r="B256" s="209"/>
      <c r="C256" s="210"/>
      <c r="D256" s="204" t="s">
        <v>176</v>
      </c>
      <c r="E256" s="211" t="s">
        <v>1</v>
      </c>
      <c r="F256" s="212" t="s">
        <v>1016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176</v>
      </c>
      <c r="AU256" s="218" t="s">
        <v>84</v>
      </c>
      <c r="AV256" s="13" t="s">
        <v>82</v>
      </c>
      <c r="AW256" s="13" t="s">
        <v>30</v>
      </c>
      <c r="AX256" s="13" t="s">
        <v>74</v>
      </c>
      <c r="AY256" s="218" t="s">
        <v>165</v>
      </c>
    </row>
    <row r="257" spans="2:51" s="14" customFormat="1" ht="12">
      <c r="B257" s="219"/>
      <c r="C257" s="220"/>
      <c r="D257" s="204" t="s">
        <v>176</v>
      </c>
      <c r="E257" s="221" t="s">
        <v>1</v>
      </c>
      <c r="F257" s="222" t="s">
        <v>1017</v>
      </c>
      <c r="G257" s="220"/>
      <c r="H257" s="223">
        <v>0.2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2:51" s="13" customFormat="1" ht="12">
      <c r="B258" s="209"/>
      <c r="C258" s="210"/>
      <c r="D258" s="204" t="s">
        <v>176</v>
      </c>
      <c r="E258" s="211" t="s">
        <v>1</v>
      </c>
      <c r="F258" s="212" t="s">
        <v>1018</v>
      </c>
      <c r="G258" s="210"/>
      <c r="H258" s="211" t="s">
        <v>1</v>
      </c>
      <c r="I258" s="213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176</v>
      </c>
      <c r="AU258" s="218" t="s">
        <v>84</v>
      </c>
      <c r="AV258" s="13" t="s">
        <v>82</v>
      </c>
      <c r="AW258" s="13" t="s">
        <v>30</v>
      </c>
      <c r="AX258" s="13" t="s">
        <v>74</v>
      </c>
      <c r="AY258" s="218" t="s">
        <v>165</v>
      </c>
    </row>
    <row r="259" spans="2:51" s="14" customFormat="1" ht="12">
      <c r="B259" s="219"/>
      <c r="C259" s="220"/>
      <c r="D259" s="204" t="s">
        <v>176</v>
      </c>
      <c r="E259" s="221" t="s">
        <v>1</v>
      </c>
      <c r="F259" s="222" t="s">
        <v>1019</v>
      </c>
      <c r="G259" s="220"/>
      <c r="H259" s="223">
        <v>0.21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74</v>
      </c>
      <c r="AY259" s="229" t="s">
        <v>165</v>
      </c>
    </row>
    <row r="260" spans="2:51" s="13" customFormat="1" ht="12">
      <c r="B260" s="209"/>
      <c r="C260" s="210"/>
      <c r="D260" s="204" t="s">
        <v>176</v>
      </c>
      <c r="E260" s="211" t="s">
        <v>1</v>
      </c>
      <c r="F260" s="212" t="s">
        <v>1020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176</v>
      </c>
      <c r="AU260" s="218" t="s">
        <v>84</v>
      </c>
      <c r="AV260" s="13" t="s">
        <v>82</v>
      </c>
      <c r="AW260" s="13" t="s">
        <v>30</v>
      </c>
      <c r="AX260" s="13" t="s">
        <v>74</v>
      </c>
      <c r="AY260" s="218" t="s">
        <v>165</v>
      </c>
    </row>
    <row r="261" spans="2:51" s="14" customFormat="1" ht="12">
      <c r="B261" s="219"/>
      <c r="C261" s="220"/>
      <c r="D261" s="204" t="s">
        <v>176</v>
      </c>
      <c r="E261" s="221" t="s">
        <v>1</v>
      </c>
      <c r="F261" s="222" t="s">
        <v>1021</v>
      </c>
      <c r="G261" s="220"/>
      <c r="H261" s="223">
        <v>1.32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176</v>
      </c>
      <c r="AU261" s="229" t="s">
        <v>84</v>
      </c>
      <c r="AV261" s="14" t="s">
        <v>84</v>
      </c>
      <c r="AW261" s="14" t="s">
        <v>30</v>
      </c>
      <c r="AX261" s="14" t="s">
        <v>74</v>
      </c>
      <c r="AY261" s="229" t="s">
        <v>165</v>
      </c>
    </row>
    <row r="262" spans="2:51" s="13" customFormat="1" ht="12">
      <c r="B262" s="209"/>
      <c r="C262" s="210"/>
      <c r="D262" s="204" t="s">
        <v>176</v>
      </c>
      <c r="E262" s="211" t="s">
        <v>1</v>
      </c>
      <c r="F262" s="212" t="s">
        <v>1022</v>
      </c>
      <c r="G262" s="210"/>
      <c r="H262" s="211" t="s">
        <v>1</v>
      </c>
      <c r="I262" s="213"/>
      <c r="J262" s="210"/>
      <c r="K262" s="210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176</v>
      </c>
      <c r="AU262" s="218" t="s">
        <v>84</v>
      </c>
      <c r="AV262" s="13" t="s">
        <v>82</v>
      </c>
      <c r="AW262" s="13" t="s">
        <v>30</v>
      </c>
      <c r="AX262" s="13" t="s">
        <v>74</v>
      </c>
      <c r="AY262" s="218" t="s">
        <v>165</v>
      </c>
    </row>
    <row r="263" spans="2:51" s="14" customFormat="1" ht="12">
      <c r="B263" s="219"/>
      <c r="C263" s="220"/>
      <c r="D263" s="204" t="s">
        <v>176</v>
      </c>
      <c r="E263" s="221" t="s">
        <v>1</v>
      </c>
      <c r="F263" s="222" t="s">
        <v>1009</v>
      </c>
      <c r="G263" s="220"/>
      <c r="H263" s="223">
        <v>0.25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3" customFormat="1" ht="12">
      <c r="B264" s="209"/>
      <c r="C264" s="210"/>
      <c r="D264" s="204" t="s">
        <v>176</v>
      </c>
      <c r="E264" s="211" t="s">
        <v>1</v>
      </c>
      <c r="F264" s="212" t="s">
        <v>1023</v>
      </c>
      <c r="G264" s="210"/>
      <c r="H264" s="211" t="s">
        <v>1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176</v>
      </c>
      <c r="AU264" s="218" t="s">
        <v>84</v>
      </c>
      <c r="AV264" s="13" t="s">
        <v>82</v>
      </c>
      <c r="AW264" s="13" t="s">
        <v>30</v>
      </c>
      <c r="AX264" s="13" t="s">
        <v>74</v>
      </c>
      <c r="AY264" s="218" t="s">
        <v>165</v>
      </c>
    </row>
    <row r="265" spans="2:51" s="13" customFormat="1" ht="12">
      <c r="B265" s="209"/>
      <c r="C265" s="210"/>
      <c r="D265" s="204" t="s">
        <v>176</v>
      </c>
      <c r="E265" s="211" t="s">
        <v>1</v>
      </c>
      <c r="F265" s="212" t="s">
        <v>1024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176</v>
      </c>
      <c r="AU265" s="218" t="s">
        <v>84</v>
      </c>
      <c r="AV265" s="13" t="s">
        <v>82</v>
      </c>
      <c r="AW265" s="13" t="s">
        <v>30</v>
      </c>
      <c r="AX265" s="13" t="s">
        <v>74</v>
      </c>
      <c r="AY265" s="218" t="s">
        <v>165</v>
      </c>
    </row>
    <row r="266" spans="2:51" s="14" customFormat="1" ht="12">
      <c r="B266" s="219"/>
      <c r="C266" s="220"/>
      <c r="D266" s="204" t="s">
        <v>176</v>
      </c>
      <c r="E266" s="221" t="s">
        <v>1</v>
      </c>
      <c r="F266" s="222" t="s">
        <v>1025</v>
      </c>
      <c r="G266" s="220"/>
      <c r="H266" s="223">
        <v>0.52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176</v>
      </c>
      <c r="AU266" s="229" t="s">
        <v>84</v>
      </c>
      <c r="AV266" s="14" t="s">
        <v>84</v>
      </c>
      <c r="AW266" s="14" t="s">
        <v>30</v>
      </c>
      <c r="AX266" s="14" t="s">
        <v>74</v>
      </c>
      <c r="AY266" s="229" t="s">
        <v>165</v>
      </c>
    </row>
    <row r="267" spans="2:51" s="13" customFormat="1" ht="12">
      <c r="B267" s="209"/>
      <c r="C267" s="210"/>
      <c r="D267" s="204" t="s">
        <v>176</v>
      </c>
      <c r="E267" s="211" t="s">
        <v>1</v>
      </c>
      <c r="F267" s="212" t="s">
        <v>1004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2">
      <c r="B268" s="219"/>
      <c r="C268" s="220"/>
      <c r="D268" s="204" t="s">
        <v>176</v>
      </c>
      <c r="E268" s="221" t="s">
        <v>1</v>
      </c>
      <c r="F268" s="222" t="s">
        <v>1026</v>
      </c>
      <c r="G268" s="220"/>
      <c r="H268" s="223">
        <v>0.76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2:51" s="13" customFormat="1" ht="12">
      <c r="B269" s="209"/>
      <c r="C269" s="210"/>
      <c r="D269" s="204" t="s">
        <v>176</v>
      </c>
      <c r="E269" s="211" t="s">
        <v>1</v>
      </c>
      <c r="F269" s="212" t="s">
        <v>1006</v>
      </c>
      <c r="G269" s="210"/>
      <c r="H269" s="211" t="s">
        <v>1</v>
      </c>
      <c r="I269" s="213"/>
      <c r="J269" s="210"/>
      <c r="K269" s="210"/>
      <c r="L269" s="214"/>
      <c r="M269" s="215"/>
      <c r="N269" s="216"/>
      <c r="O269" s="216"/>
      <c r="P269" s="216"/>
      <c r="Q269" s="216"/>
      <c r="R269" s="216"/>
      <c r="S269" s="216"/>
      <c r="T269" s="217"/>
      <c r="AT269" s="218" t="s">
        <v>176</v>
      </c>
      <c r="AU269" s="218" t="s">
        <v>84</v>
      </c>
      <c r="AV269" s="13" t="s">
        <v>82</v>
      </c>
      <c r="AW269" s="13" t="s">
        <v>30</v>
      </c>
      <c r="AX269" s="13" t="s">
        <v>74</v>
      </c>
      <c r="AY269" s="218" t="s">
        <v>165</v>
      </c>
    </row>
    <row r="270" spans="2:51" s="14" customFormat="1" ht="12">
      <c r="B270" s="219"/>
      <c r="C270" s="220"/>
      <c r="D270" s="204" t="s">
        <v>176</v>
      </c>
      <c r="E270" s="221" t="s">
        <v>1</v>
      </c>
      <c r="F270" s="222" t="s">
        <v>1027</v>
      </c>
      <c r="G270" s="220"/>
      <c r="H270" s="223">
        <v>1.8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74</v>
      </c>
      <c r="AY270" s="229" t="s">
        <v>165</v>
      </c>
    </row>
    <row r="271" spans="2:51" s="13" customFormat="1" ht="12">
      <c r="B271" s="209"/>
      <c r="C271" s="210"/>
      <c r="D271" s="204" t="s">
        <v>176</v>
      </c>
      <c r="E271" s="211" t="s">
        <v>1</v>
      </c>
      <c r="F271" s="212" t="s">
        <v>1008</v>
      </c>
      <c r="G271" s="210"/>
      <c r="H271" s="211" t="s">
        <v>1</v>
      </c>
      <c r="I271" s="213"/>
      <c r="J271" s="210"/>
      <c r="K271" s="210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176</v>
      </c>
      <c r="AU271" s="218" t="s">
        <v>84</v>
      </c>
      <c r="AV271" s="13" t="s">
        <v>82</v>
      </c>
      <c r="AW271" s="13" t="s">
        <v>30</v>
      </c>
      <c r="AX271" s="13" t="s">
        <v>74</v>
      </c>
      <c r="AY271" s="218" t="s">
        <v>165</v>
      </c>
    </row>
    <row r="272" spans="2:51" s="14" customFormat="1" ht="12">
      <c r="B272" s="219"/>
      <c r="C272" s="220"/>
      <c r="D272" s="204" t="s">
        <v>176</v>
      </c>
      <c r="E272" s="221" t="s">
        <v>1</v>
      </c>
      <c r="F272" s="222" t="s">
        <v>1028</v>
      </c>
      <c r="G272" s="220"/>
      <c r="H272" s="223">
        <v>0.61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176</v>
      </c>
      <c r="AU272" s="229" t="s">
        <v>84</v>
      </c>
      <c r="AV272" s="14" t="s">
        <v>84</v>
      </c>
      <c r="AW272" s="14" t="s">
        <v>30</v>
      </c>
      <c r="AX272" s="14" t="s">
        <v>74</v>
      </c>
      <c r="AY272" s="229" t="s">
        <v>165</v>
      </c>
    </row>
    <row r="273" spans="2:51" s="13" customFormat="1" ht="12">
      <c r="B273" s="209"/>
      <c r="C273" s="210"/>
      <c r="D273" s="204" t="s">
        <v>176</v>
      </c>
      <c r="E273" s="211" t="s">
        <v>1</v>
      </c>
      <c r="F273" s="212" t="s">
        <v>1010</v>
      </c>
      <c r="G273" s="210"/>
      <c r="H273" s="211" t="s">
        <v>1</v>
      </c>
      <c r="I273" s="213"/>
      <c r="J273" s="210"/>
      <c r="K273" s="210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176</v>
      </c>
      <c r="AU273" s="218" t="s">
        <v>84</v>
      </c>
      <c r="AV273" s="13" t="s">
        <v>82</v>
      </c>
      <c r="AW273" s="13" t="s">
        <v>30</v>
      </c>
      <c r="AX273" s="13" t="s">
        <v>74</v>
      </c>
      <c r="AY273" s="218" t="s">
        <v>165</v>
      </c>
    </row>
    <row r="274" spans="2:51" s="14" customFormat="1" ht="12">
      <c r="B274" s="219"/>
      <c r="C274" s="220"/>
      <c r="D274" s="204" t="s">
        <v>176</v>
      </c>
      <c r="E274" s="221" t="s">
        <v>1</v>
      </c>
      <c r="F274" s="222" t="s">
        <v>1009</v>
      </c>
      <c r="G274" s="220"/>
      <c r="H274" s="223">
        <v>0.25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84</v>
      </c>
      <c r="AV274" s="14" t="s">
        <v>84</v>
      </c>
      <c r="AW274" s="14" t="s">
        <v>30</v>
      </c>
      <c r="AX274" s="14" t="s">
        <v>74</v>
      </c>
      <c r="AY274" s="229" t="s">
        <v>165</v>
      </c>
    </row>
    <row r="275" spans="2:51" s="13" customFormat="1" ht="12">
      <c r="B275" s="209"/>
      <c r="C275" s="210"/>
      <c r="D275" s="204" t="s">
        <v>176</v>
      </c>
      <c r="E275" s="211" t="s">
        <v>1</v>
      </c>
      <c r="F275" s="212" t="s">
        <v>1012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176</v>
      </c>
      <c r="AU275" s="218" t="s">
        <v>84</v>
      </c>
      <c r="AV275" s="13" t="s">
        <v>82</v>
      </c>
      <c r="AW275" s="13" t="s">
        <v>30</v>
      </c>
      <c r="AX275" s="13" t="s">
        <v>74</v>
      </c>
      <c r="AY275" s="218" t="s">
        <v>165</v>
      </c>
    </row>
    <row r="276" spans="2:51" s="14" customFormat="1" ht="12">
      <c r="B276" s="219"/>
      <c r="C276" s="220"/>
      <c r="D276" s="204" t="s">
        <v>176</v>
      </c>
      <c r="E276" s="221" t="s">
        <v>1</v>
      </c>
      <c r="F276" s="222" t="s">
        <v>1029</v>
      </c>
      <c r="G276" s="220"/>
      <c r="H276" s="223">
        <v>0.13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176</v>
      </c>
      <c r="AU276" s="229" t="s">
        <v>84</v>
      </c>
      <c r="AV276" s="14" t="s">
        <v>84</v>
      </c>
      <c r="AW276" s="14" t="s">
        <v>30</v>
      </c>
      <c r="AX276" s="14" t="s">
        <v>74</v>
      </c>
      <c r="AY276" s="229" t="s">
        <v>165</v>
      </c>
    </row>
    <row r="277" spans="2:51" s="13" customFormat="1" ht="12">
      <c r="B277" s="209"/>
      <c r="C277" s="210"/>
      <c r="D277" s="204" t="s">
        <v>176</v>
      </c>
      <c r="E277" s="211" t="s">
        <v>1</v>
      </c>
      <c r="F277" s="212" t="s">
        <v>1014</v>
      </c>
      <c r="G277" s="210"/>
      <c r="H277" s="211" t="s">
        <v>1</v>
      </c>
      <c r="I277" s="213"/>
      <c r="J277" s="210"/>
      <c r="K277" s="210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176</v>
      </c>
      <c r="AU277" s="218" t="s">
        <v>84</v>
      </c>
      <c r="AV277" s="13" t="s">
        <v>82</v>
      </c>
      <c r="AW277" s="13" t="s">
        <v>30</v>
      </c>
      <c r="AX277" s="13" t="s">
        <v>74</v>
      </c>
      <c r="AY277" s="218" t="s">
        <v>165</v>
      </c>
    </row>
    <row r="278" spans="2:51" s="14" customFormat="1" ht="12">
      <c r="B278" s="219"/>
      <c r="C278" s="220"/>
      <c r="D278" s="204" t="s">
        <v>176</v>
      </c>
      <c r="E278" s="221" t="s">
        <v>1</v>
      </c>
      <c r="F278" s="222" t="s">
        <v>1030</v>
      </c>
      <c r="G278" s="220"/>
      <c r="H278" s="223">
        <v>0.18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2:51" s="13" customFormat="1" ht="12">
      <c r="B279" s="209"/>
      <c r="C279" s="210"/>
      <c r="D279" s="204" t="s">
        <v>176</v>
      </c>
      <c r="E279" s="211" t="s">
        <v>1</v>
      </c>
      <c r="F279" s="212" t="s">
        <v>1016</v>
      </c>
      <c r="G279" s="210"/>
      <c r="H279" s="211" t="s">
        <v>1</v>
      </c>
      <c r="I279" s="213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176</v>
      </c>
      <c r="AU279" s="218" t="s">
        <v>84</v>
      </c>
      <c r="AV279" s="13" t="s">
        <v>82</v>
      </c>
      <c r="AW279" s="13" t="s">
        <v>30</v>
      </c>
      <c r="AX279" s="13" t="s">
        <v>74</v>
      </c>
      <c r="AY279" s="218" t="s">
        <v>165</v>
      </c>
    </row>
    <row r="280" spans="2:51" s="14" customFormat="1" ht="12">
      <c r="B280" s="219"/>
      <c r="C280" s="220"/>
      <c r="D280" s="204" t="s">
        <v>176</v>
      </c>
      <c r="E280" s="221" t="s">
        <v>1</v>
      </c>
      <c r="F280" s="222" t="s">
        <v>1031</v>
      </c>
      <c r="G280" s="220"/>
      <c r="H280" s="223">
        <v>0.72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176</v>
      </c>
      <c r="AU280" s="229" t="s">
        <v>84</v>
      </c>
      <c r="AV280" s="14" t="s">
        <v>84</v>
      </c>
      <c r="AW280" s="14" t="s">
        <v>30</v>
      </c>
      <c r="AX280" s="14" t="s">
        <v>74</v>
      </c>
      <c r="AY280" s="229" t="s">
        <v>165</v>
      </c>
    </row>
    <row r="281" spans="2:51" s="13" customFormat="1" ht="12">
      <c r="B281" s="209"/>
      <c r="C281" s="210"/>
      <c r="D281" s="204" t="s">
        <v>176</v>
      </c>
      <c r="E281" s="211" t="s">
        <v>1</v>
      </c>
      <c r="F281" s="212" t="s">
        <v>1018</v>
      </c>
      <c r="G281" s="210"/>
      <c r="H281" s="211" t="s">
        <v>1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176</v>
      </c>
      <c r="AU281" s="218" t="s">
        <v>84</v>
      </c>
      <c r="AV281" s="13" t="s">
        <v>82</v>
      </c>
      <c r="AW281" s="13" t="s">
        <v>30</v>
      </c>
      <c r="AX281" s="13" t="s">
        <v>74</v>
      </c>
      <c r="AY281" s="218" t="s">
        <v>165</v>
      </c>
    </row>
    <row r="282" spans="2:51" s="14" customFormat="1" ht="12">
      <c r="B282" s="219"/>
      <c r="C282" s="220"/>
      <c r="D282" s="204" t="s">
        <v>176</v>
      </c>
      <c r="E282" s="221" t="s">
        <v>1</v>
      </c>
      <c r="F282" s="222" t="s">
        <v>1032</v>
      </c>
      <c r="G282" s="220"/>
      <c r="H282" s="223">
        <v>1.07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3" customFormat="1" ht="12">
      <c r="B283" s="209"/>
      <c r="C283" s="210"/>
      <c r="D283" s="204" t="s">
        <v>176</v>
      </c>
      <c r="E283" s="211" t="s">
        <v>1</v>
      </c>
      <c r="F283" s="212" t="s">
        <v>1020</v>
      </c>
      <c r="G283" s="210"/>
      <c r="H283" s="211" t="s">
        <v>1</v>
      </c>
      <c r="I283" s="213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176</v>
      </c>
      <c r="AU283" s="218" t="s">
        <v>84</v>
      </c>
      <c r="AV283" s="13" t="s">
        <v>82</v>
      </c>
      <c r="AW283" s="13" t="s">
        <v>30</v>
      </c>
      <c r="AX283" s="13" t="s">
        <v>74</v>
      </c>
      <c r="AY283" s="218" t="s">
        <v>165</v>
      </c>
    </row>
    <row r="284" spans="2:51" s="14" customFormat="1" ht="12">
      <c r="B284" s="219"/>
      <c r="C284" s="220"/>
      <c r="D284" s="204" t="s">
        <v>176</v>
      </c>
      <c r="E284" s="221" t="s">
        <v>1</v>
      </c>
      <c r="F284" s="222" t="s">
        <v>1033</v>
      </c>
      <c r="G284" s="220"/>
      <c r="H284" s="223">
        <v>5.66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2:51" s="13" customFormat="1" ht="12">
      <c r="B285" s="209"/>
      <c r="C285" s="210"/>
      <c r="D285" s="204" t="s">
        <v>176</v>
      </c>
      <c r="E285" s="211" t="s">
        <v>1</v>
      </c>
      <c r="F285" s="212" t="s">
        <v>1022</v>
      </c>
      <c r="G285" s="210"/>
      <c r="H285" s="211" t="s">
        <v>1</v>
      </c>
      <c r="I285" s="213"/>
      <c r="J285" s="210"/>
      <c r="K285" s="210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176</v>
      </c>
      <c r="AU285" s="218" t="s">
        <v>84</v>
      </c>
      <c r="AV285" s="13" t="s">
        <v>82</v>
      </c>
      <c r="AW285" s="13" t="s">
        <v>30</v>
      </c>
      <c r="AX285" s="13" t="s">
        <v>74</v>
      </c>
      <c r="AY285" s="218" t="s">
        <v>165</v>
      </c>
    </row>
    <row r="286" spans="2:51" s="14" customFormat="1" ht="12">
      <c r="B286" s="219"/>
      <c r="C286" s="220"/>
      <c r="D286" s="204" t="s">
        <v>176</v>
      </c>
      <c r="E286" s="221" t="s">
        <v>1</v>
      </c>
      <c r="F286" s="222" t="s">
        <v>1034</v>
      </c>
      <c r="G286" s="220"/>
      <c r="H286" s="223">
        <v>1.08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3" customFormat="1" ht="12">
      <c r="B287" s="209"/>
      <c r="C287" s="210"/>
      <c r="D287" s="204" t="s">
        <v>176</v>
      </c>
      <c r="E287" s="211" t="s">
        <v>1</v>
      </c>
      <c r="F287" s="212" t="s">
        <v>1035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3" customFormat="1" ht="12">
      <c r="B288" s="209"/>
      <c r="C288" s="210"/>
      <c r="D288" s="204" t="s">
        <v>176</v>
      </c>
      <c r="E288" s="211" t="s">
        <v>1</v>
      </c>
      <c r="F288" s="212" t="s">
        <v>1036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176</v>
      </c>
      <c r="AU288" s="218" t="s">
        <v>84</v>
      </c>
      <c r="AV288" s="13" t="s">
        <v>82</v>
      </c>
      <c r="AW288" s="13" t="s">
        <v>30</v>
      </c>
      <c r="AX288" s="13" t="s">
        <v>74</v>
      </c>
      <c r="AY288" s="218" t="s">
        <v>165</v>
      </c>
    </row>
    <row r="289" spans="2:51" s="14" customFormat="1" ht="12">
      <c r="B289" s="219"/>
      <c r="C289" s="220"/>
      <c r="D289" s="204" t="s">
        <v>176</v>
      </c>
      <c r="E289" s="221" t="s">
        <v>1</v>
      </c>
      <c r="F289" s="222" t="s">
        <v>1037</v>
      </c>
      <c r="G289" s="220"/>
      <c r="H289" s="223">
        <v>0.27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176</v>
      </c>
      <c r="AU289" s="229" t="s">
        <v>84</v>
      </c>
      <c r="AV289" s="14" t="s">
        <v>84</v>
      </c>
      <c r="AW289" s="14" t="s">
        <v>30</v>
      </c>
      <c r="AX289" s="14" t="s">
        <v>74</v>
      </c>
      <c r="AY289" s="229" t="s">
        <v>165</v>
      </c>
    </row>
    <row r="290" spans="2:51" s="13" customFormat="1" ht="12">
      <c r="B290" s="209"/>
      <c r="C290" s="210"/>
      <c r="D290" s="204" t="s">
        <v>176</v>
      </c>
      <c r="E290" s="211" t="s">
        <v>1</v>
      </c>
      <c r="F290" s="212" t="s">
        <v>1038</v>
      </c>
      <c r="G290" s="210"/>
      <c r="H290" s="211" t="s">
        <v>1</v>
      </c>
      <c r="I290" s="213"/>
      <c r="J290" s="210"/>
      <c r="K290" s="210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176</v>
      </c>
      <c r="AU290" s="218" t="s">
        <v>84</v>
      </c>
      <c r="AV290" s="13" t="s">
        <v>82</v>
      </c>
      <c r="AW290" s="13" t="s">
        <v>30</v>
      </c>
      <c r="AX290" s="13" t="s">
        <v>74</v>
      </c>
      <c r="AY290" s="218" t="s">
        <v>165</v>
      </c>
    </row>
    <row r="291" spans="2:51" s="13" customFormat="1" ht="12">
      <c r="B291" s="209"/>
      <c r="C291" s="210"/>
      <c r="D291" s="204" t="s">
        <v>176</v>
      </c>
      <c r="E291" s="211" t="s">
        <v>1</v>
      </c>
      <c r="F291" s="212" t="s">
        <v>1039</v>
      </c>
      <c r="G291" s="210"/>
      <c r="H291" s="211" t="s">
        <v>1</v>
      </c>
      <c r="I291" s="213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176</v>
      </c>
      <c r="AU291" s="218" t="s">
        <v>84</v>
      </c>
      <c r="AV291" s="13" t="s">
        <v>82</v>
      </c>
      <c r="AW291" s="13" t="s">
        <v>30</v>
      </c>
      <c r="AX291" s="13" t="s">
        <v>74</v>
      </c>
      <c r="AY291" s="218" t="s">
        <v>165</v>
      </c>
    </row>
    <row r="292" spans="2:51" s="14" customFormat="1" ht="12">
      <c r="B292" s="219"/>
      <c r="C292" s="220"/>
      <c r="D292" s="204" t="s">
        <v>176</v>
      </c>
      <c r="E292" s="221" t="s">
        <v>1</v>
      </c>
      <c r="F292" s="222" t="s">
        <v>1040</v>
      </c>
      <c r="G292" s="220"/>
      <c r="H292" s="223">
        <v>1.84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176</v>
      </c>
      <c r="AU292" s="229" t="s">
        <v>84</v>
      </c>
      <c r="AV292" s="14" t="s">
        <v>84</v>
      </c>
      <c r="AW292" s="14" t="s">
        <v>30</v>
      </c>
      <c r="AX292" s="14" t="s">
        <v>74</v>
      </c>
      <c r="AY292" s="229" t="s">
        <v>165</v>
      </c>
    </row>
    <row r="293" spans="2:51" s="13" customFormat="1" ht="12">
      <c r="B293" s="209"/>
      <c r="C293" s="210"/>
      <c r="D293" s="204" t="s">
        <v>176</v>
      </c>
      <c r="E293" s="211" t="s">
        <v>1</v>
      </c>
      <c r="F293" s="212" t="s">
        <v>1041</v>
      </c>
      <c r="G293" s="210"/>
      <c r="H293" s="211" t="s">
        <v>1</v>
      </c>
      <c r="I293" s="213"/>
      <c r="J293" s="210"/>
      <c r="K293" s="210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176</v>
      </c>
      <c r="AU293" s="218" t="s">
        <v>84</v>
      </c>
      <c r="AV293" s="13" t="s">
        <v>82</v>
      </c>
      <c r="AW293" s="13" t="s">
        <v>30</v>
      </c>
      <c r="AX293" s="13" t="s">
        <v>74</v>
      </c>
      <c r="AY293" s="218" t="s">
        <v>165</v>
      </c>
    </row>
    <row r="294" spans="2:51" s="13" customFormat="1" ht="12">
      <c r="B294" s="209"/>
      <c r="C294" s="210"/>
      <c r="D294" s="204" t="s">
        <v>176</v>
      </c>
      <c r="E294" s="211" t="s">
        <v>1</v>
      </c>
      <c r="F294" s="212" t="s">
        <v>1039</v>
      </c>
      <c r="G294" s="210"/>
      <c r="H294" s="211" t="s">
        <v>1</v>
      </c>
      <c r="I294" s="213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176</v>
      </c>
      <c r="AU294" s="218" t="s">
        <v>84</v>
      </c>
      <c r="AV294" s="13" t="s">
        <v>82</v>
      </c>
      <c r="AW294" s="13" t="s">
        <v>30</v>
      </c>
      <c r="AX294" s="13" t="s">
        <v>74</v>
      </c>
      <c r="AY294" s="218" t="s">
        <v>165</v>
      </c>
    </row>
    <row r="295" spans="2:51" s="14" customFormat="1" ht="12">
      <c r="B295" s="219"/>
      <c r="C295" s="220"/>
      <c r="D295" s="204" t="s">
        <v>176</v>
      </c>
      <c r="E295" s="221" t="s">
        <v>1</v>
      </c>
      <c r="F295" s="222" t="s">
        <v>1042</v>
      </c>
      <c r="G295" s="220"/>
      <c r="H295" s="223">
        <v>2.65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3" customFormat="1" ht="12">
      <c r="B296" s="209"/>
      <c r="C296" s="210"/>
      <c r="D296" s="204" t="s">
        <v>176</v>
      </c>
      <c r="E296" s="211" t="s">
        <v>1</v>
      </c>
      <c r="F296" s="212" t="s">
        <v>1035</v>
      </c>
      <c r="G296" s="210"/>
      <c r="H296" s="211" t="s">
        <v>1</v>
      </c>
      <c r="I296" s="213"/>
      <c r="J296" s="210"/>
      <c r="K296" s="210"/>
      <c r="L296" s="214"/>
      <c r="M296" s="215"/>
      <c r="N296" s="216"/>
      <c r="O296" s="216"/>
      <c r="P296" s="216"/>
      <c r="Q296" s="216"/>
      <c r="R296" s="216"/>
      <c r="S296" s="216"/>
      <c r="T296" s="217"/>
      <c r="AT296" s="218" t="s">
        <v>176</v>
      </c>
      <c r="AU296" s="218" t="s">
        <v>84</v>
      </c>
      <c r="AV296" s="13" t="s">
        <v>82</v>
      </c>
      <c r="AW296" s="13" t="s">
        <v>30</v>
      </c>
      <c r="AX296" s="13" t="s">
        <v>74</v>
      </c>
      <c r="AY296" s="218" t="s">
        <v>165</v>
      </c>
    </row>
    <row r="297" spans="2:51" s="13" customFormat="1" ht="12">
      <c r="B297" s="209"/>
      <c r="C297" s="210"/>
      <c r="D297" s="204" t="s">
        <v>176</v>
      </c>
      <c r="E297" s="211" t="s">
        <v>1</v>
      </c>
      <c r="F297" s="212" t="s">
        <v>1043</v>
      </c>
      <c r="G297" s="210"/>
      <c r="H297" s="211" t="s">
        <v>1</v>
      </c>
      <c r="I297" s="213"/>
      <c r="J297" s="210"/>
      <c r="K297" s="210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176</v>
      </c>
      <c r="AU297" s="218" t="s">
        <v>84</v>
      </c>
      <c r="AV297" s="13" t="s">
        <v>82</v>
      </c>
      <c r="AW297" s="13" t="s">
        <v>30</v>
      </c>
      <c r="AX297" s="13" t="s">
        <v>74</v>
      </c>
      <c r="AY297" s="218" t="s">
        <v>165</v>
      </c>
    </row>
    <row r="298" spans="2:51" s="14" customFormat="1" ht="12">
      <c r="B298" s="219"/>
      <c r="C298" s="220"/>
      <c r="D298" s="204" t="s">
        <v>176</v>
      </c>
      <c r="E298" s="221" t="s">
        <v>1</v>
      </c>
      <c r="F298" s="222" t="s">
        <v>1044</v>
      </c>
      <c r="G298" s="220"/>
      <c r="H298" s="223">
        <v>1.3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176</v>
      </c>
      <c r="AU298" s="229" t="s">
        <v>84</v>
      </c>
      <c r="AV298" s="14" t="s">
        <v>84</v>
      </c>
      <c r="AW298" s="14" t="s">
        <v>30</v>
      </c>
      <c r="AX298" s="14" t="s">
        <v>74</v>
      </c>
      <c r="AY298" s="229" t="s">
        <v>165</v>
      </c>
    </row>
    <row r="299" spans="2:51" s="13" customFormat="1" ht="12">
      <c r="B299" s="209"/>
      <c r="C299" s="210"/>
      <c r="D299" s="204" t="s">
        <v>176</v>
      </c>
      <c r="E299" s="211" t="s">
        <v>1</v>
      </c>
      <c r="F299" s="212" t="s">
        <v>1045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176</v>
      </c>
      <c r="AU299" s="218" t="s">
        <v>84</v>
      </c>
      <c r="AV299" s="13" t="s">
        <v>82</v>
      </c>
      <c r="AW299" s="13" t="s">
        <v>30</v>
      </c>
      <c r="AX299" s="13" t="s">
        <v>74</v>
      </c>
      <c r="AY299" s="218" t="s">
        <v>165</v>
      </c>
    </row>
    <row r="300" spans="2:51" s="14" customFormat="1" ht="12">
      <c r="B300" s="219"/>
      <c r="C300" s="220"/>
      <c r="D300" s="204" t="s">
        <v>176</v>
      </c>
      <c r="E300" s="221" t="s">
        <v>1</v>
      </c>
      <c r="F300" s="222" t="s">
        <v>6</v>
      </c>
      <c r="G300" s="220"/>
      <c r="H300" s="223">
        <v>0.01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176</v>
      </c>
      <c r="AU300" s="229" t="s">
        <v>84</v>
      </c>
      <c r="AV300" s="14" t="s">
        <v>84</v>
      </c>
      <c r="AW300" s="14" t="s">
        <v>30</v>
      </c>
      <c r="AX300" s="14" t="s">
        <v>74</v>
      </c>
      <c r="AY300" s="229" t="s">
        <v>165</v>
      </c>
    </row>
    <row r="301" spans="2:51" s="13" customFormat="1" ht="12">
      <c r="B301" s="209"/>
      <c r="C301" s="210"/>
      <c r="D301" s="204" t="s">
        <v>176</v>
      </c>
      <c r="E301" s="211" t="s">
        <v>1</v>
      </c>
      <c r="F301" s="212" t="s">
        <v>1041</v>
      </c>
      <c r="G301" s="210"/>
      <c r="H301" s="211" t="s">
        <v>1</v>
      </c>
      <c r="I301" s="213"/>
      <c r="J301" s="210"/>
      <c r="K301" s="210"/>
      <c r="L301" s="214"/>
      <c r="M301" s="215"/>
      <c r="N301" s="216"/>
      <c r="O301" s="216"/>
      <c r="P301" s="216"/>
      <c r="Q301" s="216"/>
      <c r="R301" s="216"/>
      <c r="S301" s="216"/>
      <c r="T301" s="217"/>
      <c r="AT301" s="218" t="s">
        <v>176</v>
      </c>
      <c r="AU301" s="218" t="s">
        <v>84</v>
      </c>
      <c r="AV301" s="13" t="s">
        <v>82</v>
      </c>
      <c r="AW301" s="13" t="s">
        <v>30</v>
      </c>
      <c r="AX301" s="13" t="s">
        <v>74</v>
      </c>
      <c r="AY301" s="218" t="s">
        <v>165</v>
      </c>
    </row>
    <row r="302" spans="2:51" s="13" customFormat="1" ht="12">
      <c r="B302" s="209"/>
      <c r="C302" s="210"/>
      <c r="D302" s="204" t="s">
        <v>176</v>
      </c>
      <c r="E302" s="211" t="s">
        <v>1</v>
      </c>
      <c r="F302" s="212" t="s">
        <v>1046</v>
      </c>
      <c r="G302" s="210"/>
      <c r="H302" s="211" t="s">
        <v>1</v>
      </c>
      <c r="I302" s="213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176</v>
      </c>
      <c r="AU302" s="218" t="s">
        <v>84</v>
      </c>
      <c r="AV302" s="13" t="s">
        <v>82</v>
      </c>
      <c r="AW302" s="13" t="s">
        <v>30</v>
      </c>
      <c r="AX302" s="13" t="s">
        <v>74</v>
      </c>
      <c r="AY302" s="218" t="s">
        <v>165</v>
      </c>
    </row>
    <row r="303" spans="2:51" s="14" customFormat="1" ht="12">
      <c r="B303" s="219"/>
      <c r="C303" s="220"/>
      <c r="D303" s="204" t="s">
        <v>176</v>
      </c>
      <c r="E303" s="221" t="s">
        <v>1</v>
      </c>
      <c r="F303" s="222" t="s">
        <v>1047</v>
      </c>
      <c r="G303" s="220"/>
      <c r="H303" s="223">
        <v>8.35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84</v>
      </c>
      <c r="AV303" s="14" t="s">
        <v>84</v>
      </c>
      <c r="AW303" s="14" t="s">
        <v>30</v>
      </c>
      <c r="AX303" s="14" t="s">
        <v>74</v>
      </c>
      <c r="AY303" s="229" t="s">
        <v>165</v>
      </c>
    </row>
    <row r="304" spans="2:51" s="13" customFormat="1" ht="12">
      <c r="B304" s="209"/>
      <c r="C304" s="210"/>
      <c r="D304" s="204" t="s">
        <v>176</v>
      </c>
      <c r="E304" s="211" t="s">
        <v>1</v>
      </c>
      <c r="F304" s="212" t="s">
        <v>1038</v>
      </c>
      <c r="G304" s="210"/>
      <c r="H304" s="211" t="s">
        <v>1</v>
      </c>
      <c r="I304" s="213"/>
      <c r="J304" s="210"/>
      <c r="K304" s="210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176</v>
      </c>
      <c r="AU304" s="218" t="s">
        <v>84</v>
      </c>
      <c r="AV304" s="13" t="s">
        <v>82</v>
      </c>
      <c r="AW304" s="13" t="s">
        <v>30</v>
      </c>
      <c r="AX304" s="13" t="s">
        <v>74</v>
      </c>
      <c r="AY304" s="218" t="s">
        <v>165</v>
      </c>
    </row>
    <row r="305" spans="2:51" s="14" customFormat="1" ht="12">
      <c r="B305" s="219"/>
      <c r="C305" s="220"/>
      <c r="D305" s="204" t="s">
        <v>176</v>
      </c>
      <c r="E305" s="221" t="s">
        <v>1</v>
      </c>
      <c r="F305" s="222" t="s">
        <v>1048</v>
      </c>
      <c r="G305" s="220"/>
      <c r="H305" s="223">
        <v>10.24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176</v>
      </c>
      <c r="AU305" s="229" t="s">
        <v>84</v>
      </c>
      <c r="AV305" s="14" t="s">
        <v>84</v>
      </c>
      <c r="AW305" s="14" t="s">
        <v>30</v>
      </c>
      <c r="AX305" s="14" t="s">
        <v>74</v>
      </c>
      <c r="AY305" s="229" t="s">
        <v>165</v>
      </c>
    </row>
    <row r="306" spans="2:51" s="13" customFormat="1" ht="12">
      <c r="B306" s="209"/>
      <c r="C306" s="210"/>
      <c r="D306" s="204" t="s">
        <v>176</v>
      </c>
      <c r="E306" s="211" t="s">
        <v>1</v>
      </c>
      <c r="F306" s="212" t="s">
        <v>1049</v>
      </c>
      <c r="G306" s="210"/>
      <c r="H306" s="211" t="s">
        <v>1</v>
      </c>
      <c r="I306" s="213"/>
      <c r="J306" s="210"/>
      <c r="K306" s="210"/>
      <c r="L306" s="214"/>
      <c r="M306" s="215"/>
      <c r="N306" s="216"/>
      <c r="O306" s="216"/>
      <c r="P306" s="216"/>
      <c r="Q306" s="216"/>
      <c r="R306" s="216"/>
      <c r="S306" s="216"/>
      <c r="T306" s="217"/>
      <c r="AT306" s="218" t="s">
        <v>176</v>
      </c>
      <c r="AU306" s="218" t="s">
        <v>84</v>
      </c>
      <c r="AV306" s="13" t="s">
        <v>82</v>
      </c>
      <c r="AW306" s="13" t="s">
        <v>30</v>
      </c>
      <c r="AX306" s="13" t="s">
        <v>74</v>
      </c>
      <c r="AY306" s="218" t="s">
        <v>165</v>
      </c>
    </row>
    <row r="307" spans="2:51" s="13" customFormat="1" ht="12">
      <c r="B307" s="209"/>
      <c r="C307" s="210"/>
      <c r="D307" s="204" t="s">
        <v>176</v>
      </c>
      <c r="E307" s="211" t="s">
        <v>1</v>
      </c>
      <c r="F307" s="212" t="s">
        <v>1050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176</v>
      </c>
      <c r="AU307" s="218" t="s">
        <v>84</v>
      </c>
      <c r="AV307" s="13" t="s">
        <v>82</v>
      </c>
      <c r="AW307" s="13" t="s">
        <v>30</v>
      </c>
      <c r="AX307" s="13" t="s">
        <v>74</v>
      </c>
      <c r="AY307" s="218" t="s">
        <v>165</v>
      </c>
    </row>
    <row r="308" spans="2:51" s="13" customFormat="1" ht="12">
      <c r="B308" s="209"/>
      <c r="C308" s="210"/>
      <c r="D308" s="204" t="s">
        <v>176</v>
      </c>
      <c r="E308" s="211" t="s">
        <v>1</v>
      </c>
      <c r="F308" s="212" t="s">
        <v>1051</v>
      </c>
      <c r="G308" s="210"/>
      <c r="H308" s="211" t="s">
        <v>1</v>
      </c>
      <c r="I308" s="213"/>
      <c r="J308" s="210"/>
      <c r="K308" s="210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176</v>
      </c>
      <c r="AU308" s="218" t="s">
        <v>84</v>
      </c>
      <c r="AV308" s="13" t="s">
        <v>82</v>
      </c>
      <c r="AW308" s="13" t="s">
        <v>30</v>
      </c>
      <c r="AX308" s="13" t="s">
        <v>74</v>
      </c>
      <c r="AY308" s="218" t="s">
        <v>165</v>
      </c>
    </row>
    <row r="309" spans="2:51" s="14" customFormat="1" ht="12">
      <c r="B309" s="219"/>
      <c r="C309" s="220"/>
      <c r="D309" s="204" t="s">
        <v>176</v>
      </c>
      <c r="E309" s="221" t="s">
        <v>1</v>
      </c>
      <c r="F309" s="222" t="s">
        <v>1052</v>
      </c>
      <c r="G309" s="220"/>
      <c r="H309" s="223">
        <v>0.13</v>
      </c>
      <c r="I309" s="224"/>
      <c r="J309" s="220"/>
      <c r="K309" s="220"/>
      <c r="L309" s="225"/>
      <c r="M309" s="226"/>
      <c r="N309" s="227"/>
      <c r="O309" s="227"/>
      <c r="P309" s="227"/>
      <c r="Q309" s="227"/>
      <c r="R309" s="227"/>
      <c r="S309" s="227"/>
      <c r="T309" s="228"/>
      <c r="AT309" s="229" t="s">
        <v>176</v>
      </c>
      <c r="AU309" s="229" t="s">
        <v>84</v>
      </c>
      <c r="AV309" s="14" t="s">
        <v>84</v>
      </c>
      <c r="AW309" s="14" t="s">
        <v>30</v>
      </c>
      <c r="AX309" s="14" t="s">
        <v>74</v>
      </c>
      <c r="AY309" s="229" t="s">
        <v>165</v>
      </c>
    </row>
    <row r="310" spans="2:51" s="13" customFormat="1" ht="12">
      <c r="B310" s="209"/>
      <c r="C310" s="210"/>
      <c r="D310" s="204" t="s">
        <v>176</v>
      </c>
      <c r="E310" s="211" t="s">
        <v>1</v>
      </c>
      <c r="F310" s="212" t="s">
        <v>1053</v>
      </c>
      <c r="G310" s="210"/>
      <c r="H310" s="211" t="s">
        <v>1</v>
      </c>
      <c r="I310" s="213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176</v>
      </c>
      <c r="AU310" s="218" t="s">
        <v>84</v>
      </c>
      <c r="AV310" s="13" t="s">
        <v>82</v>
      </c>
      <c r="AW310" s="13" t="s">
        <v>30</v>
      </c>
      <c r="AX310" s="13" t="s">
        <v>74</v>
      </c>
      <c r="AY310" s="218" t="s">
        <v>165</v>
      </c>
    </row>
    <row r="311" spans="2:51" s="13" customFormat="1" ht="12">
      <c r="B311" s="209"/>
      <c r="C311" s="210"/>
      <c r="D311" s="204" t="s">
        <v>176</v>
      </c>
      <c r="E311" s="211" t="s">
        <v>1</v>
      </c>
      <c r="F311" s="212" t="s">
        <v>1051</v>
      </c>
      <c r="G311" s="210"/>
      <c r="H311" s="211" t="s">
        <v>1</v>
      </c>
      <c r="I311" s="213"/>
      <c r="J311" s="210"/>
      <c r="K311" s="210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176</v>
      </c>
      <c r="AU311" s="218" t="s">
        <v>84</v>
      </c>
      <c r="AV311" s="13" t="s">
        <v>82</v>
      </c>
      <c r="AW311" s="13" t="s">
        <v>30</v>
      </c>
      <c r="AX311" s="13" t="s">
        <v>74</v>
      </c>
      <c r="AY311" s="218" t="s">
        <v>165</v>
      </c>
    </row>
    <row r="312" spans="2:51" s="14" customFormat="1" ht="12">
      <c r="B312" s="219"/>
      <c r="C312" s="220"/>
      <c r="D312" s="204" t="s">
        <v>176</v>
      </c>
      <c r="E312" s="221" t="s">
        <v>1</v>
      </c>
      <c r="F312" s="222" t="s">
        <v>1054</v>
      </c>
      <c r="G312" s="220"/>
      <c r="H312" s="223">
        <v>0.19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84</v>
      </c>
      <c r="AV312" s="14" t="s">
        <v>84</v>
      </c>
      <c r="AW312" s="14" t="s">
        <v>30</v>
      </c>
      <c r="AX312" s="14" t="s">
        <v>74</v>
      </c>
      <c r="AY312" s="229" t="s">
        <v>165</v>
      </c>
    </row>
    <row r="313" spans="2:51" s="13" customFormat="1" ht="12">
      <c r="B313" s="209"/>
      <c r="C313" s="210"/>
      <c r="D313" s="204" t="s">
        <v>176</v>
      </c>
      <c r="E313" s="211" t="s">
        <v>1</v>
      </c>
      <c r="F313" s="212" t="s">
        <v>1055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176</v>
      </c>
      <c r="AU313" s="218" t="s">
        <v>84</v>
      </c>
      <c r="AV313" s="13" t="s">
        <v>82</v>
      </c>
      <c r="AW313" s="13" t="s">
        <v>30</v>
      </c>
      <c r="AX313" s="13" t="s">
        <v>74</v>
      </c>
      <c r="AY313" s="218" t="s">
        <v>165</v>
      </c>
    </row>
    <row r="314" spans="2:51" s="13" customFormat="1" ht="12">
      <c r="B314" s="209"/>
      <c r="C314" s="210"/>
      <c r="D314" s="204" t="s">
        <v>176</v>
      </c>
      <c r="E314" s="211" t="s">
        <v>1</v>
      </c>
      <c r="F314" s="212" t="s">
        <v>1050</v>
      </c>
      <c r="G314" s="210"/>
      <c r="H314" s="211" t="s">
        <v>1</v>
      </c>
      <c r="I314" s="213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176</v>
      </c>
      <c r="AU314" s="218" t="s">
        <v>84</v>
      </c>
      <c r="AV314" s="13" t="s">
        <v>82</v>
      </c>
      <c r="AW314" s="13" t="s">
        <v>30</v>
      </c>
      <c r="AX314" s="13" t="s">
        <v>74</v>
      </c>
      <c r="AY314" s="218" t="s">
        <v>165</v>
      </c>
    </row>
    <row r="315" spans="2:51" s="13" customFormat="1" ht="12">
      <c r="B315" s="209"/>
      <c r="C315" s="210"/>
      <c r="D315" s="204" t="s">
        <v>176</v>
      </c>
      <c r="E315" s="211" t="s">
        <v>1</v>
      </c>
      <c r="F315" s="212" t="s">
        <v>1051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176</v>
      </c>
      <c r="AU315" s="218" t="s">
        <v>84</v>
      </c>
      <c r="AV315" s="13" t="s">
        <v>82</v>
      </c>
      <c r="AW315" s="13" t="s">
        <v>30</v>
      </c>
      <c r="AX315" s="13" t="s">
        <v>74</v>
      </c>
      <c r="AY315" s="218" t="s">
        <v>165</v>
      </c>
    </row>
    <row r="316" spans="2:51" s="14" customFormat="1" ht="12">
      <c r="B316" s="219"/>
      <c r="C316" s="220"/>
      <c r="D316" s="204" t="s">
        <v>176</v>
      </c>
      <c r="E316" s="221" t="s">
        <v>1</v>
      </c>
      <c r="F316" s="222" t="s">
        <v>1056</v>
      </c>
      <c r="G316" s="220"/>
      <c r="H316" s="223">
        <v>0.24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176</v>
      </c>
      <c r="AU316" s="229" t="s">
        <v>84</v>
      </c>
      <c r="AV316" s="14" t="s">
        <v>84</v>
      </c>
      <c r="AW316" s="14" t="s">
        <v>30</v>
      </c>
      <c r="AX316" s="14" t="s">
        <v>74</v>
      </c>
      <c r="AY316" s="229" t="s">
        <v>165</v>
      </c>
    </row>
    <row r="317" spans="2:51" s="13" customFormat="1" ht="12">
      <c r="B317" s="209"/>
      <c r="C317" s="210"/>
      <c r="D317" s="204" t="s">
        <v>176</v>
      </c>
      <c r="E317" s="211" t="s">
        <v>1</v>
      </c>
      <c r="F317" s="212" t="s">
        <v>1053</v>
      </c>
      <c r="G317" s="210"/>
      <c r="H317" s="211" t="s">
        <v>1</v>
      </c>
      <c r="I317" s="213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176</v>
      </c>
      <c r="AU317" s="218" t="s">
        <v>84</v>
      </c>
      <c r="AV317" s="13" t="s">
        <v>82</v>
      </c>
      <c r="AW317" s="13" t="s">
        <v>30</v>
      </c>
      <c r="AX317" s="13" t="s">
        <v>74</v>
      </c>
      <c r="AY317" s="218" t="s">
        <v>165</v>
      </c>
    </row>
    <row r="318" spans="2:51" s="13" customFormat="1" ht="12">
      <c r="B318" s="209"/>
      <c r="C318" s="210"/>
      <c r="D318" s="204" t="s">
        <v>176</v>
      </c>
      <c r="E318" s="211" t="s">
        <v>1</v>
      </c>
      <c r="F318" s="212" t="s">
        <v>1051</v>
      </c>
      <c r="G318" s="210"/>
      <c r="H318" s="211" t="s">
        <v>1</v>
      </c>
      <c r="I318" s="213"/>
      <c r="J318" s="210"/>
      <c r="K318" s="210"/>
      <c r="L318" s="214"/>
      <c r="M318" s="215"/>
      <c r="N318" s="216"/>
      <c r="O318" s="216"/>
      <c r="P318" s="216"/>
      <c r="Q318" s="216"/>
      <c r="R318" s="216"/>
      <c r="S318" s="216"/>
      <c r="T318" s="217"/>
      <c r="AT318" s="218" t="s">
        <v>176</v>
      </c>
      <c r="AU318" s="218" t="s">
        <v>84</v>
      </c>
      <c r="AV318" s="13" t="s">
        <v>82</v>
      </c>
      <c r="AW318" s="13" t="s">
        <v>30</v>
      </c>
      <c r="AX318" s="13" t="s">
        <v>74</v>
      </c>
      <c r="AY318" s="218" t="s">
        <v>165</v>
      </c>
    </row>
    <row r="319" spans="2:51" s="14" customFormat="1" ht="12">
      <c r="B319" s="219"/>
      <c r="C319" s="220"/>
      <c r="D319" s="204" t="s">
        <v>176</v>
      </c>
      <c r="E319" s="221" t="s">
        <v>1</v>
      </c>
      <c r="F319" s="222" t="s">
        <v>1057</v>
      </c>
      <c r="G319" s="220"/>
      <c r="H319" s="223">
        <v>0.08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176</v>
      </c>
      <c r="AU319" s="229" t="s">
        <v>84</v>
      </c>
      <c r="AV319" s="14" t="s">
        <v>84</v>
      </c>
      <c r="AW319" s="14" t="s">
        <v>30</v>
      </c>
      <c r="AX319" s="14" t="s">
        <v>74</v>
      </c>
      <c r="AY319" s="229" t="s">
        <v>165</v>
      </c>
    </row>
    <row r="320" spans="2:51" s="13" customFormat="1" ht="12">
      <c r="B320" s="209"/>
      <c r="C320" s="210"/>
      <c r="D320" s="204" t="s">
        <v>176</v>
      </c>
      <c r="E320" s="211" t="s">
        <v>1</v>
      </c>
      <c r="F320" s="212" t="s">
        <v>1058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176</v>
      </c>
      <c r="AU320" s="218" t="s">
        <v>84</v>
      </c>
      <c r="AV320" s="13" t="s">
        <v>82</v>
      </c>
      <c r="AW320" s="13" t="s">
        <v>30</v>
      </c>
      <c r="AX320" s="13" t="s">
        <v>74</v>
      </c>
      <c r="AY320" s="218" t="s">
        <v>165</v>
      </c>
    </row>
    <row r="321" spans="2:51" s="13" customFormat="1" ht="12">
      <c r="B321" s="209"/>
      <c r="C321" s="210"/>
      <c r="D321" s="204" t="s">
        <v>176</v>
      </c>
      <c r="E321" s="211" t="s">
        <v>1</v>
      </c>
      <c r="F321" s="212" t="s">
        <v>1051</v>
      </c>
      <c r="G321" s="210"/>
      <c r="H321" s="211" t="s">
        <v>1</v>
      </c>
      <c r="I321" s="213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176</v>
      </c>
      <c r="AU321" s="218" t="s">
        <v>84</v>
      </c>
      <c r="AV321" s="13" t="s">
        <v>82</v>
      </c>
      <c r="AW321" s="13" t="s">
        <v>30</v>
      </c>
      <c r="AX321" s="13" t="s">
        <v>74</v>
      </c>
      <c r="AY321" s="218" t="s">
        <v>165</v>
      </c>
    </row>
    <row r="322" spans="2:51" s="14" customFormat="1" ht="12">
      <c r="B322" s="219"/>
      <c r="C322" s="220"/>
      <c r="D322" s="204" t="s">
        <v>176</v>
      </c>
      <c r="E322" s="221" t="s">
        <v>1</v>
      </c>
      <c r="F322" s="222" t="s">
        <v>1059</v>
      </c>
      <c r="G322" s="220"/>
      <c r="H322" s="223">
        <v>0.03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176</v>
      </c>
      <c r="AU322" s="229" t="s">
        <v>84</v>
      </c>
      <c r="AV322" s="14" t="s">
        <v>84</v>
      </c>
      <c r="AW322" s="14" t="s">
        <v>30</v>
      </c>
      <c r="AX322" s="14" t="s">
        <v>74</v>
      </c>
      <c r="AY322" s="229" t="s">
        <v>165</v>
      </c>
    </row>
    <row r="323" spans="2:51" s="13" customFormat="1" ht="12">
      <c r="B323" s="209"/>
      <c r="C323" s="210"/>
      <c r="D323" s="204" t="s">
        <v>176</v>
      </c>
      <c r="E323" s="211" t="s">
        <v>1</v>
      </c>
      <c r="F323" s="212" t="s">
        <v>1049</v>
      </c>
      <c r="G323" s="210"/>
      <c r="H323" s="211" t="s">
        <v>1</v>
      </c>
      <c r="I323" s="213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176</v>
      </c>
      <c r="AU323" s="218" t="s">
        <v>84</v>
      </c>
      <c r="AV323" s="13" t="s">
        <v>82</v>
      </c>
      <c r="AW323" s="13" t="s">
        <v>30</v>
      </c>
      <c r="AX323" s="13" t="s">
        <v>74</v>
      </c>
      <c r="AY323" s="218" t="s">
        <v>165</v>
      </c>
    </row>
    <row r="324" spans="2:51" s="13" customFormat="1" ht="12">
      <c r="B324" s="209"/>
      <c r="C324" s="210"/>
      <c r="D324" s="204" t="s">
        <v>176</v>
      </c>
      <c r="E324" s="211" t="s">
        <v>1</v>
      </c>
      <c r="F324" s="212" t="s">
        <v>1050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176</v>
      </c>
      <c r="AU324" s="218" t="s">
        <v>84</v>
      </c>
      <c r="AV324" s="13" t="s">
        <v>82</v>
      </c>
      <c r="AW324" s="13" t="s">
        <v>30</v>
      </c>
      <c r="AX324" s="13" t="s">
        <v>74</v>
      </c>
      <c r="AY324" s="218" t="s">
        <v>165</v>
      </c>
    </row>
    <row r="325" spans="2:51" s="13" customFormat="1" ht="12">
      <c r="B325" s="209"/>
      <c r="C325" s="210"/>
      <c r="D325" s="204" t="s">
        <v>176</v>
      </c>
      <c r="E325" s="211" t="s">
        <v>1</v>
      </c>
      <c r="F325" s="212" t="s">
        <v>1060</v>
      </c>
      <c r="G325" s="210"/>
      <c r="H325" s="211" t="s">
        <v>1</v>
      </c>
      <c r="I325" s="213"/>
      <c r="J325" s="210"/>
      <c r="K325" s="210"/>
      <c r="L325" s="214"/>
      <c r="M325" s="215"/>
      <c r="N325" s="216"/>
      <c r="O325" s="216"/>
      <c r="P325" s="216"/>
      <c r="Q325" s="216"/>
      <c r="R325" s="216"/>
      <c r="S325" s="216"/>
      <c r="T325" s="217"/>
      <c r="AT325" s="218" t="s">
        <v>176</v>
      </c>
      <c r="AU325" s="218" t="s">
        <v>84</v>
      </c>
      <c r="AV325" s="13" t="s">
        <v>82</v>
      </c>
      <c r="AW325" s="13" t="s">
        <v>30</v>
      </c>
      <c r="AX325" s="13" t="s">
        <v>74</v>
      </c>
      <c r="AY325" s="218" t="s">
        <v>165</v>
      </c>
    </row>
    <row r="326" spans="2:51" s="14" customFormat="1" ht="12">
      <c r="B326" s="219"/>
      <c r="C326" s="220"/>
      <c r="D326" s="204" t="s">
        <v>176</v>
      </c>
      <c r="E326" s="221" t="s">
        <v>1</v>
      </c>
      <c r="F326" s="222" t="s">
        <v>1061</v>
      </c>
      <c r="G326" s="220"/>
      <c r="H326" s="223">
        <v>0.91</v>
      </c>
      <c r="I326" s="224"/>
      <c r="J326" s="220"/>
      <c r="K326" s="220"/>
      <c r="L326" s="225"/>
      <c r="M326" s="226"/>
      <c r="N326" s="227"/>
      <c r="O326" s="227"/>
      <c r="P326" s="227"/>
      <c r="Q326" s="227"/>
      <c r="R326" s="227"/>
      <c r="S326" s="227"/>
      <c r="T326" s="228"/>
      <c r="AT326" s="229" t="s">
        <v>176</v>
      </c>
      <c r="AU326" s="229" t="s">
        <v>84</v>
      </c>
      <c r="AV326" s="14" t="s">
        <v>84</v>
      </c>
      <c r="AW326" s="14" t="s">
        <v>30</v>
      </c>
      <c r="AX326" s="14" t="s">
        <v>74</v>
      </c>
      <c r="AY326" s="229" t="s">
        <v>165</v>
      </c>
    </row>
    <row r="327" spans="2:51" s="13" customFormat="1" ht="12">
      <c r="B327" s="209"/>
      <c r="C327" s="210"/>
      <c r="D327" s="204" t="s">
        <v>176</v>
      </c>
      <c r="E327" s="211" t="s">
        <v>1</v>
      </c>
      <c r="F327" s="212" t="s">
        <v>1053</v>
      </c>
      <c r="G327" s="210"/>
      <c r="H327" s="211" t="s">
        <v>1</v>
      </c>
      <c r="I327" s="213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176</v>
      </c>
      <c r="AU327" s="218" t="s">
        <v>84</v>
      </c>
      <c r="AV327" s="13" t="s">
        <v>82</v>
      </c>
      <c r="AW327" s="13" t="s">
        <v>30</v>
      </c>
      <c r="AX327" s="13" t="s">
        <v>74</v>
      </c>
      <c r="AY327" s="218" t="s">
        <v>165</v>
      </c>
    </row>
    <row r="328" spans="2:51" s="13" customFormat="1" ht="12">
      <c r="B328" s="209"/>
      <c r="C328" s="210"/>
      <c r="D328" s="204" t="s">
        <v>176</v>
      </c>
      <c r="E328" s="211" t="s">
        <v>1</v>
      </c>
      <c r="F328" s="212" t="s">
        <v>1060</v>
      </c>
      <c r="G328" s="210"/>
      <c r="H328" s="211" t="s">
        <v>1</v>
      </c>
      <c r="I328" s="213"/>
      <c r="J328" s="210"/>
      <c r="K328" s="210"/>
      <c r="L328" s="214"/>
      <c r="M328" s="215"/>
      <c r="N328" s="216"/>
      <c r="O328" s="216"/>
      <c r="P328" s="216"/>
      <c r="Q328" s="216"/>
      <c r="R328" s="216"/>
      <c r="S328" s="216"/>
      <c r="T328" s="217"/>
      <c r="AT328" s="218" t="s">
        <v>176</v>
      </c>
      <c r="AU328" s="218" t="s">
        <v>84</v>
      </c>
      <c r="AV328" s="13" t="s">
        <v>82</v>
      </c>
      <c r="AW328" s="13" t="s">
        <v>30</v>
      </c>
      <c r="AX328" s="13" t="s">
        <v>74</v>
      </c>
      <c r="AY328" s="218" t="s">
        <v>165</v>
      </c>
    </row>
    <row r="329" spans="2:51" s="14" customFormat="1" ht="12">
      <c r="B329" s="219"/>
      <c r="C329" s="220"/>
      <c r="D329" s="204" t="s">
        <v>176</v>
      </c>
      <c r="E329" s="221" t="s">
        <v>1</v>
      </c>
      <c r="F329" s="222" t="s">
        <v>1062</v>
      </c>
      <c r="G329" s="220"/>
      <c r="H329" s="223">
        <v>1.33</v>
      </c>
      <c r="I329" s="224"/>
      <c r="J329" s="220"/>
      <c r="K329" s="220"/>
      <c r="L329" s="225"/>
      <c r="M329" s="226"/>
      <c r="N329" s="227"/>
      <c r="O329" s="227"/>
      <c r="P329" s="227"/>
      <c r="Q329" s="227"/>
      <c r="R329" s="227"/>
      <c r="S329" s="227"/>
      <c r="T329" s="228"/>
      <c r="AT329" s="229" t="s">
        <v>176</v>
      </c>
      <c r="AU329" s="229" t="s">
        <v>84</v>
      </c>
      <c r="AV329" s="14" t="s">
        <v>84</v>
      </c>
      <c r="AW329" s="14" t="s">
        <v>30</v>
      </c>
      <c r="AX329" s="14" t="s">
        <v>74</v>
      </c>
      <c r="AY329" s="229" t="s">
        <v>165</v>
      </c>
    </row>
    <row r="330" spans="2:51" s="13" customFormat="1" ht="12">
      <c r="B330" s="209"/>
      <c r="C330" s="210"/>
      <c r="D330" s="204" t="s">
        <v>176</v>
      </c>
      <c r="E330" s="211" t="s">
        <v>1</v>
      </c>
      <c r="F330" s="212" t="s">
        <v>1055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176</v>
      </c>
      <c r="AU330" s="218" t="s">
        <v>84</v>
      </c>
      <c r="AV330" s="13" t="s">
        <v>82</v>
      </c>
      <c r="AW330" s="13" t="s">
        <v>30</v>
      </c>
      <c r="AX330" s="13" t="s">
        <v>74</v>
      </c>
      <c r="AY330" s="218" t="s">
        <v>165</v>
      </c>
    </row>
    <row r="331" spans="2:51" s="13" customFormat="1" ht="12">
      <c r="B331" s="209"/>
      <c r="C331" s="210"/>
      <c r="D331" s="204" t="s">
        <v>176</v>
      </c>
      <c r="E331" s="211" t="s">
        <v>1</v>
      </c>
      <c r="F331" s="212" t="s">
        <v>1050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176</v>
      </c>
      <c r="AU331" s="218" t="s">
        <v>84</v>
      </c>
      <c r="AV331" s="13" t="s">
        <v>82</v>
      </c>
      <c r="AW331" s="13" t="s">
        <v>30</v>
      </c>
      <c r="AX331" s="13" t="s">
        <v>74</v>
      </c>
      <c r="AY331" s="218" t="s">
        <v>165</v>
      </c>
    </row>
    <row r="332" spans="2:51" s="13" customFormat="1" ht="12">
      <c r="B332" s="209"/>
      <c r="C332" s="210"/>
      <c r="D332" s="204" t="s">
        <v>176</v>
      </c>
      <c r="E332" s="211" t="s">
        <v>1</v>
      </c>
      <c r="F332" s="212" t="s">
        <v>1060</v>
      </c>
      <c r="G332" s="210"/>
      <c r="H332" s="211" t="s">
        <v>1</v>
      </c>
      <c r="I332" s="213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176</v>
      </c>
      <c r="AU332" s="218" t="s">
        <v>84</v>
      </c>
      <c r="AV332" s="13" t="s">
        <v>82</v>
      </c>
      <c r="AW332" s="13" t="s">
        <v>30</v>
      </c>
      <c r="AX332" s="13" t="s">
        <v>74</v>
      </c>
      <c r="AY332" s="218" t="s">
        <v>165</v>
      </c>
    </row>
    <row r="333" spans="2:51" s="14" customFormat="1" ht="12">
      <c r="B333" s="219"/>
      <c r="C333" s="220"/>
      <c r="D333" s="204" t="s">
        <v>176</v>
      </c>
      <c r="E333" s="221" t="s">
        <v>1</v>
      </c>
      <c r="F333" s="222" t="s">
        <v>1063</v>
      </c>
      <c r="G333" s="220"/>
      <c r="H333" s="223">
        <v>3.12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176</v>
      </c>
      <c r="AU333" s="229" t="s">
        <v>84</v>
      </c>
      <c r="AV333" s="14" t="s">
        <v>84</v>
      </c>
      <c r="AW333" s="14" t="s">
        <v>30</v>
      </c>
      <c r="AX333" s="14" t="s">
        <v>74</v>
      </c>
      <c r="AY333" s="229" t="s">
        <v>165</v>
      </c>
    </row>
    <row r="334" spans="2:51" s="13" customFormat="1" ht="12">
      <c r="B334" s="209"/>
      <c r="C334" s="210"/>
      <c r="D334" s="204" t="s">
        <v>176</v>
      </c>
      <c r="E334" s="211" t="s">
        <v>1</v>
      </c>
      <c r="F334" s="212" t="s">
        <v>1053</v>
      </c>
      <c r="G334" s="210"/>
      <c r="H334" s="211" t="s">
        <v>1</v>
      </c>
      <c r="I334" s="213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176</v>
      </c>
      <c r="AU334" s="218" t="s">
        <v>84</v>
      </c>
      <c r="AV334" s="13" t="s">
        <v>82</v>
      </c>
      <c r="AW334" s="13" t="s">
        <v>30</v>
      </c>
      <c r="AX334" s="13" t="s">
        <v>74</v>
      </c>
      <c r="AY334" s="218" t="s">
        <v>165</v>
      </c>
    </row>
    <row r="335" spans="2:51" s="13" customFormat="1" ht="12">
      <c r="B335" s="209"/>
      <c r="C335" s="210"/>
      <c r="D335" s="204" t="s">
        <v>176</v>
      </c>
      <c r="E335" s="211" t="s">
        <v>1</v>
      </c>
      <c r="F335" s="212" t="s">
        <v>1060</v>
      </c>
      <c r="G335" s="210"/>
      <c r="H335" s="211" t="s">
        <v>1</v>
      </c>
      <c r="I335" s="213"/>
      <c r="J335" s="210"/>
      <c r="K335" s="210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176</v>
      </c>
      <c r="AU335" s="218" t="s">
        <v>84</v>
      </c>
      <c r="AV335" s="13" t="s">
        <v>82</v>
      </c>
      <c r="AW335" s="13" t="s">
        <v>30</v>
      </c>
      <c r="AX335" s="13" t="s">
        <v>74</v>
      </c>
      <c r="AY335" s="218" t="s">
        <v>165</v>
      </c>
    </row>
    <row r="336" spans="2:51" s="14" customFormat="1" ht="12">
      <c r="B336" s="219"/>
      <c r="C336" s="220"/>
      <c r="D336" s="204" t="s">
        <v>176</v>
      </c>
      <c r="E336" s="221" t="s">
        <v>1</v>
      </c>
      <c r="F336" s="222" t="s">
        <v>1064</v>
      </c>
      <c r="G336" s="220"/>
      <c r="H336" s="223">
        <v>0.48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176</v>
      </c>
      <c r="AU336" s="229" t="s">
        <v>84</v>
      </c>
      <c r="AV336" s="14" t="s">
        <v>84</v>
      </c>
      <c r="AW336" s="14" t="s">
        <v>30</v>
      </c>
      <c r="AX336" s="14" t="s">
        <v>74</v>
      </c>
      <c r="AY336" s="229" t="s">
        <v>165</v>
      </c>
    </row>
    <row r="337" spans="2:51" s="13" customFormat="1" ht="12">
      <c r="B337" s="209"/>
      <c r="C337" s="210"/>
      <c r="D337" s="204" t="s">
        <v>176</v>
      </c>
      <c r="E337" s="211" t="s">
        <v>1</v>
      </c>
      <c r="F337" s="212" t="s">
        <v>1058</v>
      </c>
      <c r="G337" s="210"/>
      <c r="H337" s="211" t="s">
        <v>1</v>
      </c>
      <c r="I337" s="213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176</v>
      </c>
      <c r="AU337" s="218" t="s">
        <v>84</v>
      </c>
      <c r="AV337" s="13" t="s">
        <v>82</v>
      </c>
      <c r="AW337" s="13" t="s">
        <v>30</v>
      </c>
      <c r="AX337" s="13" t="s">
        <v>74</v>
      </c>
      <c r="AY337" s="218" t="s">
        <v>165</v>
      </c>
    </row>
    <row r="338" spans="2:51" s="13" customFormat="1" ht="12">
      <c r="B338" s="209"/>
      <c r="C338" s="210"/>
      <c r="D338" s="204" t="s">
        <v>176</v>
      </c>
      <c r="E338" s="211" t="s">
        <v>1</v>
      </c>
      <c r="F338" s="212" t="s">
        <v>1060</v>
      </c>
      <c r="G338" s="210"/>
      <c r="H338" s="211" t="s">
        <v>1</v>
      </c>
      <c r="I338" s="213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176</v>
      </c>
      <c r="AU338" s="218" t="s">
        <v>84</v>
      </c>
      <c r="AV338" s="13" t="s">
        <v>82</v>
      </c>
      <c r="AW338" s="13" t="s">
        <v>30</v>
      </c>
      <c r="AX338" s="13" t="s">
        <v>74</v>
      </c>
      <c r="AY338" s="218" t="s">
        <v>165</v>
      </c>
    </row>
    <row r="339" spans="2:51" s="14" customFormat="1" ht="12">
      <c r="B339" s="219"/>
      <c r="C339" s="220"/>
      <c r="D339" s="204" t="s">
        <v>176</v>
      </c>
      <c r="E339" s="221" t="s">
        <v>1</v>
      </c>
      <c r="F339" s="222" t="s">
        <v>1065</v>
      </c>
      <c r="G339" s="220"/>
      <c r="H339" s="223">
        <v>0.19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176</v>
      </c>
      <c r="AU339" s="229" t="s">
        <v>84</v>
      </c>
      <c r="AV339" s="14" t="s">
        <v>84</v>
      </c>
      <c r="AW339" s="14" t="s">
        <v>30</v>
      </c>
      <c r="AX339" s="14" t="s">
        <v>74</v>
      </c>
      <c r="AY339" s="229" t="s">
        <v>165</v>
      </c>
    </row>
    <row r="340" spans="1:65" s="2" customFormat="1" ht="16.5" customHeight="1">
      <c r="A340" s="34"/>
      <c r="B340" s="35"/>
      <c r="C340" s="191" t="s">
        <v>194</v>
      </c>
      <c r="D340" s="191" t="s">
        <v>167</v>
      </c>
      <c r="E340" s="192" t="s">
        <v>312</v>
      </c>
      <c r="F340" s="193" t="s">
        <v>313</v>
      </c>
      <c r="G340" s="194" t="s">
        <v>293</v>
      </c>
      <c r="H340" s="195">
        <v>94.22</v>
      </c>
      <c r="I340" s="196"/>
      <c r="J340" s="197">
        <f>ROUND(I340*H340,2)</f>
        <v>0</v>
      </c>
      <c r="K340" s="193" t="s">
        <v>171</v>
      </c>
      <c r="L340" s="39"/>
      <c r="M340" s="198" t="s">
        <v>1</v>
      </c>
      <c r="N340" s="199" t="s">
        <v>39</v>
      </c>
      <c r="O340" s="7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172</v>
      </c>
      <c r="AT340" s="202" t="s">
        <v>167</v>
      </c>
      <c r="AU340" s="202" t="s">
        <v>84</v>
      </c>
      <c r="AY340" s="17" t="s">
        <v>165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82</v>
      </c>
      <c r="BK340" s="203">
        <f>ROUND(I340*H340,2)</f>
        <v>0</v>
      </c>
      <c r="BL340" s="17" t="s">
        <v>172</v>
      </c>
      <c r="BM340" s="202" t="s">
        <v>1067</v>
      </c>
    </row>
    <row r="341" spans="1:47" s="2" customFormat="1" ht="19.5">
      <c r="A341" s="34"/>
      <c r="B341" s="35"/>
      <c r="C341" s="36"/>
      <c r="D341" s="204" t="s">
        <v>174</v>
      </c>
      <c r="E341" s="36"/>
      <c r="F341" s="205" t="s">
        <v>315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174</v>
      </c>
      <c r="AU341" s="17" t="s">
        <v>84</v>
      </c>
    </row>
    <row r="342" spans="2:51" s="13" customFormat="1" ht="12">
      <c r="B342" s="209"/>
      <c r="C342" s="210"/>
      <c r="D342" s="204" t="s">
        <v>176</v>
      </c>
      <c r="E342" s="211" t="s">
        <v>1</v>
      </c>
      <c r="F342" s="212" t="s">
        <v>1001</v>
      </c>
      <c r="G342" s="210"/>
      <c r="H342" s="211" t="s">
        <v>1</v>
      </c>
      <c r="I342" s="213"/>
      <c r="J342" s="210"/>
      <c r="K342" s="210"/>
      <c r="L342" s="214"/>
      <c r="M342" s="215"/>
      <c r="N342" s="216"/>
      <c r="O342" s="216"/>
      <c r="P342" s="216"/>
      <c r="Q342" s="216"/>
      <c r="R342" s="216"/>
      <c r="S342" s="216"/>
      <c r="T342" s="217"/>
      <c r="AT342" s="218" t="s">
        <v>176</v>
      </c>
      <c r="AU342" s="218" t="s">
        <v>84</v>
      </c>
      <c r="AV342" s="13" t="s">
        <v>82</v>
      </c>
      <c r="AW342" s="13" t="s">
        <v>30</v>
      </c>
      <c r="AX342" s="13" t="s">
        <v>74</v>
      </c>
      <c r="AY342" s="218" t="s">
        <v>165</v>
      </c>
    </row>
    <row r="343" spans="2:51" s="13" customFormat="1" ht="12">
      <c r="B343" s="209"/>
      <c r="C343" s="210"/>
      <c r="D343" s="204" t="s">
        <v>176</v>
      </c>
      <c r="E343" s="211" t="s">
        <v>1</v>
      </c>
      <c r="F343" s="212" t="s">
        <v>1002</v>
      </c>
      <c r="G343" s="210"/>
      <c r="H343" s="211" t="s">
        <v>1</v>
      </c>
      <c r="I343" s="213"/>
      <c r="J343" s="210"/>
      <c r="K343" s="210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176</v>
      </c>
      <c r="AU343" s="218" t="s">
        <v>84</v>
      </c>
      <c r="AV343" s="13" t="s">
        <v>82</v>
      </c>
      <c r="AW343" s="13" t="s">
        <v>30</v>
      </c>
      <c r="AX343" s="13" t="s">
        <v>74</v>
      </c>
      <c r="AY343" s="218" t="s">
        <v>165</v>
      </c>
    </row>
    <row r="344" spans="2:51" s="14" customFormat="1" ht="12">
      <c r="B344" s="219"/>
      <c r="C344" s="220"/>
      <c r="D344" s="204" t="s">
        <v>176</v>
      </c>
      <c r="E344" s="221" t="s">
        <v>1</v>
      </c>
      <c r="F344" s="222" t="s">
        <v>1003</v>
      </c>
      <c r="G344" s="220"/>
      <c r="H344" s="223">
        <v>0.12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176</v>
      </c>
      <c r="AU344" s="229" t="s">
        <v>84</v>
      </c>
      <c r="AV344" s="14" t="s">
        <v>84</v>
      </c>
      <c r="AW344" s="14" t="s">
        <v>30</v>
      </c>
      <c r="AX344" s="14" t="s">
        <v>74</v>
      </c>
      <c r="AY344" s="229" t="s">
        <v>165</v>
      </c>
    </row>
    <row r="345" spans="2:51" s="13" customFormat="1" ht="12">
      <c r="B345" s="209"/>
      <c r="C345" s="210"/>
      <c r="D345" s="204" t="s">
        <v>176</v>
      </c>
      <c r="E345" s="211" t="s">
        <v>1</v>
      </c>
      <c r="F345" s="212" t="s">
        <v>1004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176</v>
      </c>
      <c r="AU345" s="218" t="s">
        <v>84</v>
      </c>
      <c r="AV345" s="13" t="s">
        <v>82</v>
      </c>
      <c r="AW345" s="13" t="s">
        <v>30</v>
      </c>
      <c r="AX345" s="13" t="s">
        <v>74</v>
      </c>
      <c r="AY345" s="218" t="s">
        <v>165</v>
      </c>
    </row>
    <row r="346" spans="2:51" s="14" customFormat="1" ht="12">
      <c r="B346" s="219"/>
      <c r="C346" s="220"/>
      <c r="D346" s="204" t="s">
        <v>176</v>
      </c>
      <c r="E346" s="221" t="s">
        <v>1</v>
      </c>
      <c r="F346" s="222" t="s">
        <v>1005</v>
      </c>
      <c r="G346" s="220"/>
      <c r="H346" s="223">
        <v>0.17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176</v>
      </c>
      <c r="AU346" s="229" t="s">
        <v>84</v>
      </c>
      <c r="AV346" s="14" t="s">
        <v>84</v>
      </c>
      <c r="AW346" s="14" t="s">
        <v>30</v>
      </c>
      <c r="AX346" s="14" t="s">
        <v>74</v>
      </c>
      <c r="AY346" s="229" t="s">
        <v>165</v>
      </c>
    </row>
    <row r="347" spans="2:51" s="13" customFormat="1" ht="12">
      <c r="B347" s="209"/>
      <c r="C347" s="210"/>
      <c r="D347" s="204" t="s">
        <v>176</v>
      </c>
      <c r="E347" s="211" t="s">
        <v>1</v>
      </c>
      <c r="F347" s="212" t="s">
        <v>1006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176</v>
      </c>
      <c r="AU347" s="218" t="s">
        <v>84</v>
      </c>
      <c r="AV347" s="13" t="s">
        <v>82</v>
      </c>
      <c r="AW347" s="13" t="s">
        <v>30</v>
      </c>
      <c r="AX347" s="13" t="s">
        <v>74</v>
      </c>
      <c r="AY347" s="218" t="s">
        <v>165</v>
      </c>
    </row>
    <row r="348" spans="2:51" s="14" customFormat="1" ht="12">
      <c r="B348" s="219"/>
      <c r="C348" s="220"/>
      <c r="D348" s="204" t="s">
        <v>176</v>
      </c>
      <c r="E348" s="221" t="s">
        <v>1</v>
      </c>
      <c r="F348" s="222" t="s">
        <v>1007</v>
      </c>
      <c r="G348" s="220"/>
      <c r="H348" s="223">
        <v>0.28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176</v>
      </c>
      <c r="AU348" s="229" t="s">
        <v>84</v>
      </c>
      <c r="AV348" s="14" t="s">
        <v>84</v>
      </c>
      <c r="AW348" s="14" t="s">
        <v>30</v>
      </c>
      <c r="AX348" s="14" t="s">
        <v>74</v>
      </c>
      <c r="AY348" s="229" t="s">
        <v>165</v>
      </c>
    </row>
    <row r="349" spans="2:51" s="13" customFormat="1" ht="12">
      <c r="B349" s="209"/>
      <c r="C349" s="210"/>
      <c r="D349" s="204" t="s">
        <v>176</v>
      </c>
      <c r="E349" s="211" t="s">
        <v>1</v>
      </c>
      <c r="F349" s="212" t="s">
        <v>1008</v>
      </c>
      <c r="G349" s="210"/>
      <c r="H349" s="211" t="s">
        <v>1</v>
      </c>
      <c r="I349" s="213"/>
      <c r="J349" s="210"/>
      <c r="K349" s="210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176</v>
      </c>
      <c r="AU349" s="218" t="s">
        <v>84</v>
      </c>
      <c r="AV349" s="13" t="s">
        <v>82</v>
      </c>
      <c r="AW349" s="13" t="s">
        <v>30</v>
      </c>
      <c r="AX349" s="13" t="s">
        <v>74</v>
      </c>
      <c r="AY349" s="218" t="s">
        <v>165</v>
      </c>
    </row>
    <row r="350" spans="2:51" s="14" customFormat="1" ht="12">
      <c r="B350" s="219"/>
      <c r="C350" s="220"/>
      <c r="D350" s="204" t="s">
        <v>176</v>
      </c>
      <c r="E350" s="221" t="s">
        <v>1</v>
      </c>
      <c r="F350" s="222" t="s">
        <v>1009</v>
      </c>
      <c r="G350" s="220"/>
      <c r="H350" s="223">
        <v>0.25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176</v>
      </c>
      <c r="AU350" s="229" t="s">
        <v>84</v>
      </c>
      <c r="AV350" s="14" t="s">
        <v>84</v>
      </c>
      <c r="AW350" s="14" t="s">
        <v>30</v>
      </c>
      <c r="AX350" s="14" t="s">
        <v>74</v>
      </c>
      <c r="AY350" s="229" t="s">
        <v>165</v>
      </c>
    </row>
    <row r="351" spans="2:51" s="13" customFormat="1" ht="12">
      <c r="B351" s="209"/>
      <c r="C351" s="210"/>
      <c r="D351" s="204" t="s">
        <v>176</v>
      </c>
      <c r="E351" s="211" t="s">
        <v>1</v>
      </c>
      <c r="F351" s="212" t="s">
        <v>1010</v>
      </c>
      <c r="G351" s="210"/>
      <c r="H351" s="211" t="s">
        <v>1</v>
      </c>
      <c r="I351" s="213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176</v>
      </c>
      <c r="AU351" s="218" t="s">
        <v>84</v>
      </c>
      <c r="AV351" s="13" t="s">
        <v>82</v>
      </c>
      <c r="AW351" s="13" t="s">
        <v>30</v>
      </c>
      <c r="AX351" s="13" t="s">
        <v>74</v>
      </c>
      <c r="AY351" s="218" t="s">
        <v>165</v>
      </c>
    </row>
    <row r="352" spans="2:51" s="14" customFormat="1" ht="12">
      <c r="B352" s="219"/>
      <c r="C352" s="220"/>
      <c r="D352" s="204" t="s">
        <v>176</v>
      </c>
      <c r="E352" s="221" t="s">
        <v>1</v>
      </c>
      <c r="F352" s="222" t="s">
        <v>1011</v>
      </c>
      <c r="G352" s="220"/>
      <c r="H352" s="223">
        <v>0.07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176</v>
      </c>
      <c r="AU352" s="229" t="s">
        <v>84</v>
      </c>
      <c r="AV352" s="14" t="s">
        <v>84</v>
      </c>
      <c r="AW352" s="14" t="s">
        <v>30</v>
      </c>
      <c r="AX352" s="14" t="s">
        <v>74</v>
      </c>
      <c r="AY352" s="229" t="s">
        <v>165</v>
      </c>
    </row>
    <row r="353" spans="2:51" s="13" customFormat="1" ht="12">
      <c r="B353" s="209"/>
      <c r="C353" s="210"/>
      <c r="D353" s="204" t="s">
        <v>176</v>
      </c>
      <c r="E353" s="211" t="s">
        <v>1</v>
      </c>
      <c r="F353" s="212" t="s">
        <v>1012</v>
      </c>
      <c r="G353" s="210"/>
      <c r="H353" s="211" t="s">
        <v>1</v>
      </c>
      <c r="I353" s="213"/>
      <c r="J353" s="210"/>
      <c r="K353" s="210"/>
      <c r="L353" s="214"/>
      <c r="M353" s="215"/>
      <c r="N353" s="216"/>
      <c r="O353" s="216"/>
      <c r="P353" s="216"/>
      <c r="Q353" s="216"/>
      <c r="R353" s="216"/>
      <c r="S353" s="216"/>
      <c r="T353" s="217"/>
      <c r="AT353" s="218" t="s">
        <v>176</v>
      </c>
      <c r="AU353" s="218" t="s">
        <v>84</v>
      </c>
      <c r="AV353" s="13" t="s">
        <v>82</v>
      </c>
      <c r="AW353" s="13" t="s">
        <v>30</v>
      </c>
      <c r="AX353" s="13" t="s">
        <v>74</v>
      </c>
      <c r="AY353" s="218" t="s">
        <v>165</v>
      </c>
    </row>
    <row r="354" spans="2:51" s="14" customFormat="1" ht="12">
      <c r="B354" s="219"/>
      <c r="C354" s="220"/>
      <c r="D354" s="204" t="s">
        <v>176</v>
      </c>
      <c r="E354" s="221" t="s">
        <v>1</v>
      </c>
      <c r="F354" s="222" t="s">
        <v>1013</v>
      </c>
      <c r="G354" s="220"/>
      <c r="H354" s="223">
        <v>0.04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176</v>
      </c>
      <c r="AU354" s="229" t="s">
        <v>84</v>
      </c>
      <c r="AV354" s="14" t="s">
        <v>84</v>
      </c>
      <c r="AW354" s="14" t="s">
        <v>30</v>
      </c>
      <c r="AX354" s="14" t="s">
        <v>74</v>
      </c>
      <c r="AY354" s="229" t="s">
        <v>165</v>
      </c>
    </row>
    <row r="355" spans="2:51" s="13" customFormat="1" ht="12">
      <c r="B355" s="209"/>
      <c r="C355" s="210"/>
      <c r="D355" s="204" t="s">
        <v>176</v>
      </c>
      <c r="E355" s="211" t="s">
        <v>1</v>
      </c>
      <c r="F355" s="212" t="s">
        <v>1014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176</v>
      </c>
      <c r="AU355" s="218" t="s">
        <v>84</v>
      </c>
      <c r="AV355" s="13" t="s">
        <v>82</v>
      </c>
      <c r="AW355" s="13" t="s">
        <v>30</v>
      </c>
      <c r="AX355" s="13" t="s">
        <v>74</v>
      </c>
      <c r="AY355" s="218" t="s">
        <v>165</v>
      </c>
    </row>
    <row r="356" spans="2:51" s="14" customFormat="1" ht="12">
      <c r="B356" s="219"/>
      <c r="C356" s="220"/>
      <c r="D356" s="204" t="s">
        <v>176</v>
      </c>
      <c r="E356" s="221" t="s">
        <v>1</v>
      </c>
      <c r="F356" s="222" t="s">
        <v>1015</v>
      </c>
      <c r="G356" s="220"/>
      <c r="H356" s="223">
        <v>0.06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176</v>
      </c>
      <c r="AU356" s="229" t="s">
        <v>84</v>
      </c>
      <c r="AV356" s="14" t="s">
        <v>84</v>
      </c>
      <c r="AW356" s="14" t="s">
        <v>30</v>
      </c>
      <c r="AX356" s="14" t="s">
        <v>74</v>
      </c>
      <c r="AY356" s="229" t="s">
        <v>165</v>
      </c>
    </row>
    <row r="357" spans="2:51" s="13" customFormat="1" ht="12">
      <c r="B357" s="209"/>
      <c r="C357" s="210"/>
      <c r="D357" s="204" t="s">
        <v>176</v>
      </c>
      <c r="E357" s="211" t="s">
        <v>1</v>
      </c>
      <c r="F357" s="212" t="s">
        <v>1016</v>
      </c>
      <c r="G357" s="210"/>
      <c r="H357" s="211" t="s">
        <v>1</v>
      </c>
      <c r="I357" s="213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176</v>
      </c>
      <c r="AU357" s="218" t="s">
        <v>84</v>
      </c>
      <c r="AV357" s="13" t="s">
        <v>82</v>
      </c>
      <c r="AW357" s="13" t="s">
        <v>30</v>
      </c>
      <c r="AX357" s="13" t="s">
        <v>74</v>
      </c>
      <c r="AY357" s="218" t="s">
        <v>165</v>
      </c>
    </row>
    <row r="358" spans="2:51" s="14" customFormat="1" ht="12">
      <c r="B358" s="219"/>
      <c r="C358" s="220"/>
      <c r="D358" s="204" t="s">
        <v>176</v>
      </c>
      <c r="E358" s="221" t="s">
        <v>1</v>
      </c>
      <c r="F358" s="222" t="s">
        <v>1017</v>
      </c>
      <c r="G358" s="220"/>
      <c r="H358" s="223">
        <v>0.2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176</v>
      </c>
      <c r="AU358" s="229" t="s">
        <v>84</v>
      </c>
      <c r="AV358" s="14" t="s">
        <v>84</v>
      </c>
      <c r="AW358" s="14" t="s">
        <v>30</v>
      </c>
      <c r="AX358" s="14" t="s">
        <v>74</v>
      </c>
      <c r="AY358" s="229" t="s">
        <v>165</v>
      </c>
    </row>
    <row r="359" spans="2:51" s="13" customFormat="1" ht="12">
      <c r="B359" s="209"/>
      <c r="C359" s="210"/>
      <c r="D359" s="204" t="s">
        <v>176</v>
      </c>
      <c r="E359" s="211" t="s">
        <v>1</v>
      </c>
      <c r="F359" s="212" t="s">
        <v>1018</v>
      </c>
      <c r="G359" s="210"/>
      <c r="H359" s="211" t="s">
        <v>1</v>
      </c>
      <c r="I359" s="213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176</v>
      </c>
      <c r="AU359" s="218" t="s">
        <v>84</v>
      </c>
      <c r="AV359" s="13" t="s">
        <v>82</v>
      </c>
      <c r="AW359" s="13" t="s">
        <v>30</v>
      </c>
      <c r="AX359" s="13" t="s">
        <v>74</v>
      </c>
      <c r="AY359" s="218" t="s">
        <v>165</v>
      </c>
    </row>
    <row r="360" spans="2:51" s="14" customFormat="1" ht="12">
      <c r="B360" s="219"/>
      <c r="C360" s="220"/>
      <c r="D360" s="204" t="s">
        <v>176</v>
      </c>
      <c r="E360" s="221" t="s">
        <v>1</v>
      </c>
      <c r="F360" s="222" t="s">
        <v>1019</v>
      </c>
      <c r="G360" s="220"/>
      <c r="H360" s="223">
        <v>0.21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176</v>
      </c>
      <c r="AU360" s="229" t="s">
        <v>84</v>
      </c>
      <c r="AV360" s="14" t="s">
        <v>84</v>
      </c>
      <c r="AW360" s="14" t="s">
        <v>30</v>
      </c>
      <c r="AX360" s="14" t="s">
        <v>74</v>
      </c>
      <c r="AY360" s="229" t="s">
        <v>165</v>
      </c>
    </row>
    <row r="361" spans="2:51" s="13" customFormat="1" ht="12">
      <c r="B361" s="209"/>
      <c r="C361" s="210"/>
      <c r="D361" s="204" t="s">
        <v>176</v>
      </c>
      <c r="E361" s="211" t="s">
        <v>1</v>
      </c>
      <c r="F361" s="212" t="s">
        <v>1020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176</v>
      </c>
      <c r="AU361" s="218" t="s">
        <v>84</v>
      </c>
      <c r="AV361" s="13" t="s">
        <v>82</v>
      </c>
      <c r="AW361" s="13" t="s">
        <v>30</v>
      </c>
      <c r="AX361" s="13" t="s">
        <v>74</v>
      </c>
      <c r="AY361" s="218" t="s">
        <v>165</v>
      </c>
    </row>
    <row r="362" spans="2:51" s="14" customFormat="1" ht="12">
      <c r="B362" s="219"/>
      <c r="C362" s="220"/>
      <c r="D362" s="204" t="s">
        <v>176</v>
      </c>
      <c r="E362" s="221" t="s">
        <v>1</v>
      </c>
      <c r="F362" s="222" t="s">
        <v>1021</v>
      </c>
      <c r="G362" s="220"/>
      <c r="H362" s="223">
        <v>1.32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176</v>
      </c>
      <c r="AU362" s="229" t="s">
        <v>84</v>
      </c>
      <c r="AV362" s="14" t="s">
        <v>84</v>
      </c>
      <c r="AW362" s="14" t="s">
        <v>30</v>
      </c>
      <c r="AX362" s="14" t="s">
        <v>74</v>
      </c>
      <c r="AY362" s="229" t="s">
        <v>165</v>
      </c>
    </row>
    <row r="363" spans="2:51" s="13" customFormat="1" ht="12">
      <c r="B363" s="209"/>
      <c r="C363" s="210"/>
      <c r="D363" s="204" t="s">
        <v>176</v>
      </c>
      <c r="E363" s="211" t="s">
        <v>1</v>
      </c>
      <c r="F363" s="212" t="s">
        <v>1022</v>
      </c>
      <c r="G363" s="210"/>
      <c r="H363" s="211" t="s">
        <v>1</v>
      </c>
      <c r="I363" s="213"/>
      <c r="J363" s="210"/>
      <c r="K363" s="210"/>
      <c r="L363" s="214"/>
      <c r="M363" s="215"/>
      <c r="N363" s="216"/>
      <c r="O363" s="216"/>
      <c r="P363" s="216"/>
      <c r="Q363" s="216"/>
      <c r="R363" s="216"/>
      <c r="S363" s="216"/>
      <c r="T363" s="217"/>
      <c r="AT363" s="218" t="s">
        <v>176</v>
      </c>
      <c r="AU363" s="218" t="s">
        <v>84</v>
      </c>
      <c r="AV363" s="13" t="s">
        <v>82</v>
      </c>
      <c r="AW363" s="13" t="s">
        <v>30</v>
      </c>
      <c r="AX363" s="13" t="s">
        <v>74</v>
      </c>
      <c r="AY363" s="218" t="s">
        <v>165</v>
      </c>
    </row>
    <row r="364" spans="2:51" s="14" customFormat="1" ht="12">
      <c r="B364" s="219"/>
      <c r="C364" s="220"/>
      <c r="D364" s="204" t="s">
        <v>176</v>
      </c>
      <c r="E364" s="221" t="s">
        <v>1</v>
      </c>
      <c r="F364" s="222" t="s">
        <v>1009</v>
      </c>
      <c r="G364" s="220"/>
      <c r="H364" s="223">
        <v>0.25</v>
      </c>
      <c r="I364" s="224"/>
      <c r="J364" s="220"/>
      <c r="K364" s="220"/>
      <c r="L364" s="225"/>
      <c r="M364" s="226"/>
      <c r="N364" s="227"/>
      <c r="O364" s="227"/>
      <c r="P364" s="227"/>
      <c r="Q364" s="227"/>
      <c r="R364" s="227"/>
      <c r="S364" s="227"/>
      <c r="T364" s="228"/>
      <c r="AT364" s="229" t="s">
        <v>176</v>
      </c>
      <c r="AU364" s="229" t="s">
        <v>84</v>
      </c>
      <c r="AV364" s="14" t="s">
        <v>84</v>
      </c>
      <c r="AW364" s="14" t="s">
        <v>30</v>
      </c>
      <c r="AX364" s="14" t="s">
        <v>74</v>
      </c>
      <c r="AY364" s="229" t="s">
        <v>165</v>
      </c>
    </row>
    <row r="365" spans="2:51" s="13" customFormat="1" ht="12">
      <c r="B365" s="209"/>
      <c r="C365" s="210"/>
      <c r="D365" s="204" t="s">
        <v>176</v>
      </c>
      <c r="E365" s="211" t="s">
        <v>1</v>
      </c>
      <c r="F365" s="212" t="s">
        <v>1023</v>
      </c>
      <c r="G365" s="210"/>
      <c r="H365" s="211" t="s">
        <v>1</v>
      </c>
      <c r="I365" s="213"/>
      <c r="J365" s="210"/>
      <c r="K365" s="210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176</v>
      </c>
      <c r="AU365" s="218" t="s">
        <v>84</v>
      </c>
      <c r="AV365" s="13" t="s">
        <v>82</v>
      </c>
      <c r="AW365" s="13" t="s">
        <v>30</v>
      </c>
      <c r="AX365" s="13" t="s">
        <v>74</v>
      </c>
      <c r="AY365" s="218" t="s">
        <v>165</v>
      </c>
    </row>
    <row r="366" spans="2:51" s="13" customFormat="1" ht="12">
      <c r="B366" s="209"/>
      <c r="C366" s="210"/>
      <c r="D366" s="204" t="s">
        <v>176</v>
      </c>
      <c r="E366" s="211" t="s">
        <v>1</v>
      </c>
      <c r="F366" s="212" t="s">
        <v>1024</v>
      </c>
      <c r="G366" s="210"/>
      <c r="H366" s="211" t="s">
        <v>1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176</v>
      </c>
      <c r="AU366" s="218" t="s">
        <v>84</v>
      </c>
      <c r="AV366" s="13" t="s">
        <v>82</v>
      </c>
      <c r="AW366" s="13" t="s">
        <v>30</v>
      </c>
      <c r="AX366" s="13" t="s">
        <v>74</v>
      </c>
      <c r="AY366" s="218" t="s">
        <v>165</v>
      </c>
    </row>
    <row r="367" spans="2:51" s="14" customFormat="1" ht="12">
      <c r="B367" s="219"/>
      <c r="C367" s="220"/>
      <c r="D367" s="204" t="s">
        <v>176</v>
      </c>
      <c r="E367" s="221" t="s">
        <v>1</v>
      </c>
      <c r="F367" s="222" t="s">
        <v>1025</v>
      </c>
      <c r="G367" s="220"/>
      <c r="H367" s="223">
        <v>0.52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176</v>
      </c>
      <c r="AU367" s="229" t="s">
        <v>84</v>
      </c>
      <c r="AV367" s="14" t="s">
        <v>84</v>
      </c>
      <c r="AW367" s="14" t="s">
        <v>30</v>
      </c>
      <c r="AX367" s="14" t="s">
        <v>74</v>
      </c>
      <c r="AY367" s="229" t="s">
        <v>165</v>
      </c>
    </row>
    <row r="368" spans="2:51" s="13" customFormat="1" ht="12">
      <c r="B368" s="209"/>
      <c r="C368" s="210"/>
      <c r="D368" s="204" t="s">
        <v>176</v>
      </c>
      <c r="E368" s="211" t="s">
        <v>1</v>
      </c>
      <c r="F368" s="212" t="s">
        <v>1004</v>
      </c>
      <c r="G368" s="210"/>
      <c r="H368" s="211" t="s">
        <v>1</v>
      </c>
      <c r="I368" s="213"/>
      <c r="J368" s="210"/>
      <c r="K368" s="210"/>
      <c r="L368" s="214"/>
      <c r="M368" s="215"/>
      <c r="N368" s="216"/>
      <c r="O368" s="216"/>
      <c r="P368" s="216"/>
      <c r="Q368" s="216"/>
      <c r="R368" s="216"/>
      <c r="S368" s="216"/>
      <c r="T368" s="217"/>
      <c r="AT368" s="218" t="s">
        <v>176</v>
      </c>
      <c r="AU368" s="218" t="s">
        <v>84</v>
      </c>
      <c r="AV368" s="13" t="s">
        <v>82</v>
      </c>
      <c r="AW368" s="13" t="s">
        <v>30</v>
      </c>
      <c r="AX368" s="13" t="s">
        <v>74</v>
      </c>
      <c r="AY368" s="218" t="s">
        <v>165</v>
      </c>
    </row>
    <row r="369" spans="2:51" s="14" customFormat="1" ht="12">
      <c r="B369" s="219"/>
      <c r="C369" s="220"/>
      <c r="D369" s="204" t="s">
        <v>176</v>
      </c>
      <c r="E369" s="221" t="s">
        <v>1</v>
      </c>
      <c r="F369" s="222" t="s">
        <v>1026</v>
      </c>
      <c r="G369" s="220"/>
      <c r="H369" s="223">
        <v>0.76</v>
      </c>
      <c r="I369" s="224"/>
      <c r="J369" s="220"/>
      <c r="K369" s="220"/>
      <c r="L369" s="225"/>
      <c r="M369" s="226"/>
      <c r="N369" s="227"/>
      <c r="O369" s="227"/>
      <c r="P369" s="227"/>
      <c r="Q369" s="227"/>
      <c r="R369" s="227"/>
      <c r="S369" s="227"/>
      <c r="T369" s="228"/>
      <c r="AT369" s="229" t="s">
        <v>176</v>
      </c>
      <c r="AU369" s="229" t="s">
        <v>84</v>
      </c>
      <c r="AV369" s="14" t="s">
        <v>84</v>
      </c>
      <c r="AW369" s="14" t="s">
        <v>30</v>
      </c>
      <c r="AX369" s="14" t="s">
        <v>74</v>
      </c>
      <c r="AY369" s="229" t="s">
        <v>165</v>
      </c>
    </row>
    <row r="370" spans="2:51" s="13" customFormat="1" ht="12">
      <c r="B370" s="209"/>
      <c r="C370" s="210"/>
      <c r="D370" s="204" t="s">
        <v>176</v>
      </c>
      <c r="E370" s="211" t="s">
        <v>1</v>
      </c>
      <c r="F370" s="212" t="s">
        <v>1006</v>
      </c>
      <c r="G370" s="210"/>
      <c r="H370" s="211" t="s">
        <v>1</v>
      </c>
      <c r="I370" s="213"/>
      <c r="J370" s="210"/>
      <c r="K370" s="210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176</v>
      </c>
      <c r="AU370" s="218" t="s">
        <v>84</v>
      </c>
      <c r="AV370" s="13" t="s">
        <v>82</v>
      </c>
      <c r="AW370" s="13" t="s">
        <v>30</v>
      </c>
      <c r="AX370" s="13" t="s">
        <v>74</v>
      </c>
      <c r="AY370" s="218" t="s">
        <v>165</v>
      </c>
    </row>
    <row r="371" spans="2:51" s="14" customFormat="1" ht="12">
      <c r="B371" s="219"/>
      <c r="C371" s="220"/>
      <c r="D371" s="204" t="s">
        <v>176</v>
      </c>
      <c r="E371" s="221" t="s">
        <v>1</v>
      </c>
      <c r="F371" s="222" t="s">
        <v>1027</v>
      </c>
      <c r="G371" s="220"/>
      <c r="H371" s="223">
        <v>1.8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3" customFormat="1" ht="12">
      <c r="B372" s="209"/>
      <c r="C372" s="210"/>
      <c r="D372" s="204" t="s">
        <v>176</v>
      </c>
      <c r="E372" s="211" t="s">
        <v>1</v>
      </c>
      <c r="F372" s="212" t="s">
        <v>1008</v>
      </c>
      <c r="G372" s="210"/>
      <c r="H372" s="211" t="s">
        <v>1</v>
      </c>
      <c r="I372" s="213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176</v>
      </c>
      <c r="AU372" s="218" t="s">
        <v>84</v>
      </c>
      <c r="AV372" s="13" t="s">
        <v>82</v>
      </c>
      <c r="AW372" s="13" t="s">
        <v>30</v>
      </c>
      <c r="AX372" s="13" t="s">
        <v>74</v>
      </c>
      <c r="AY372" s="218" t="s">
        <v>165</v>
      </c>
    </row>
    <row r="373" spans="2:51" s="14" customFormat="1" ht="12">
      <c r="B373" s="219"/>
      <c r="C373" s="220"/>
      <c r="D373" s="204" t="s">
        <v>176</v>
      </c>
      <c r="E373" s="221" t="s">
        <v>1</v>
      </c>
      <c r="F373" s="222" t="s">
        <v>1028</v>
      </c>
      <c r="G373" s="220"/>
      <c r="H373" s="223">
        <v>0.61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176</v>
      </c>
      <c r="AU373" s="229" t="s">
        <v>84</v>
      </c>
      <c r="AV373" s="14" t="s">
        <v>84</v>
      </c>
      <c r="AW373" s="14" t="s">
        <v>30</v>
      </c>
      <c r="AX373" s="14" t="s">
        <v>74</v>
      </c>
      <c r="AY373" s="229" t="s">
        <v>165</v>
      </c>
    </row>
    <row r="374" spans="2:51" s="13" customFormat="1" ht="12">
      <c r="B374" s="209"/>
      <c r="C374" s="210"/>
      <c r="D374" s="204" t="s">
        <v>176</v>
      </c>
      <c r="E374" s="211" t="s">
        <v>1</v>
      </c>
      <c r="F374" s="212" t="s">
        <v>1010</v>
      </c>
      <c r="G374" s="210"/>
      <c r="H374" s="211" t="s">
        <v>1</v>
      </c>
      <c r="I374" s="213"/>
      <c r="J374" s="210"/>
      <c r="K374" s="210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176</v>
      </c>
      <c r="AU374" s="218" t="s">
        <v>84</v>
      </c>
      <c r="AV374" s="13" t="s">
        <v>82</v>
      </c>
      <c r="AW374" s="13" t="s">
        <v>30</v>
      </c>
      <c r="AX374" s="13" t="s">
        <v>74</v>
      </c>
      <c r="AY374" s="218" t="s">
        <v>165</v>
      </c>
    </row>
    <row r="375" spans="2:51" s="14" customFormat="1" ht="12">
      <c r="B375" s="219"/>
      <c r="C375" s="220"/>
      <c r="D375" s="204" t="s">
        <v>176</v>
      </c>
      <c r="E375" s="221" t="s">
        <v>1</v>
      </c>
      <c r="F375" s="222" t="s">
        <v>1009</v>
      </c>
      <c r="G375" s="220"/>
      <c r="H375" s="223">
        <v>0.25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176</v>
      </c>
      <c r="AU375" s="229" t="s">
        <v>84</v>
      </c>
      <c r="AV375" s="14" t="s">
        <v>84</v>
      </c>
      <c r="AW375" s="14" t="s">
        <v>30</v>
      </c>
      <c r="AX375" s="14" t="s">
        <v>74</v>
      </c>
      <c r="AY375" s="229" t="s">
        <v>165</v>
      </c>
    </row>
    <row r="376" spans="2:51" s="13" customFormat="1" ht="12">
      <c r="B376" s="209"/>
      <c r="C376" s="210"/>
      <c r="D376" s="204" t="s">
        <v>176</v>
      </c>
      <c r="E376" s="211" t="s">
        <v>1</v>
      </c>
      <c r="F376" s="212" t="s">
        <v>1012</v>
      </c>
      <c r="G376" s="210"/>
      <c r="H376" s="211" t="s">
        <v>1</v>
      </c>
      <c r="I376" s="213"/>
      <c r="J376" s="210"/>
      <c r="K376" s="210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176</v>
      </c>
      <c r="AU376" s="218" t="s">
        <v>84</v>
      </c>
      <c r="AV376" s="13" t="s">
        <v>82</v>
      </c>
      <c r="AW376" s="13" t="s">
        <v>30</v>
      </c>
      <c r="AX376" s="13" t="s">
        <v>74</v>
      </c>
      <c r="AY376" s="218" t="s">
        <v>165</v>
      </c>
    </row>
    <row r="377" spans="2:51" s="14" customFormat="1" ht="12">
      <c r="B377" s="219"/>
      <c r="C377" s="220"/>
      <c r="D377" s="204" t="s">
        <v>176</v>
      </c>
      <c r="E377" s="221" t="s">
        <v>1</v>
      </c>
      <c r="F377" s="222" t="s">
        <v>1029</v>
      </c>
      <c r="G377" s="220"/>
      <c r="H377" s="223">
        <v>0.13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176</v>
      </c>
      <c r="AU377" s="229" t="s">
        <v>84</v>
      </c>
      <c r="AV377" s="14" t="s">
        <v>84</v>
      </c>
      <c r="AW377" s="14" t="s">
        <v>30</v>
      </c>
      <c r="AX377" s="14" t="s">
        <v>74</v>
      </c>
      <c r="AY377" s="229" t="s">
        <v>165</v>
      </c>
    </row>
    <row r="378" spans="2:51" s="13" customFormat="1" ht="12">
      <c r="B378" s="209"/>
      <c r="C378" s="210"/>
      <c r="D378" s="204" t="s">
        <v>176</v>
      </c>
      <c r="E378" s="211" t="s">
        <v>1</v>
      </c>
      <c r="F378" s="212" t="s">
        <v>1014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176</v>
      </c>
      <c r="AU378" s="218" t="s">
        <v>84</v>
      </c>
      <c r="AV378" s="13" t="s">
        <v>82</v>
      </c>
      <c r="AW378" s="13" t="s">
        <v>30</v>
      </c>
      <c r="AX378" s="13" t="s">
        <v>74</v>
      </c>
      <c r="AY378" s="218" t="s">
        <v>165</v>
      </c>
    </row>
    <row r="379" spans="2:51" s="14" customFormat="1" ht="12">
      <c r="B379" s="219"/>
      <c r="C379" s="220"/>
      <c r="D379" s="204" t="s">
        <v>176</v>
      </c>
      <c r="E379" s="221" t="s">
        <v>1</v>
      </c>
      <c r="F379" s="222" t="s">
        <v>1030</v>
      </c>
      <c r="G379" s="220"/>
      <c r="H379" s="223">
        <v>0.18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176</v>
      </c>
      <c r="AU379" s="229" t="s">
        <v>84</v>
      </c>
      <c r="AV379" s="14" t="s">
        <v>84</v>
      </c>
      <c r="AW379" s="14" t="s">
        <v>30</v>
      </c>
      <c r="AX379" s="14" t="s">
        <v>74</v>
      </c>
      <c r="AY379" s="229" t="s">
        <v>165</v>
      </c>
    </row>
    <row r="380" spans="2:51" s="13" customFormat="1" ht="12">
      <c r="B380" s="209"/>
      <c r="C380" s="210"/>
      <c r="D380" s="204" t="s">
        <v>176</v>
      </c>
      <c r="E380" s="211" t="s">
        <v>1</v>
      </c>
      <c r="F380" s="212" t="s">
        <v>1016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176</v>
      </c>
      <c r="AU380" s="218" t="s">
        <v>84</v>
      </c>
      <c r="AV380" s="13" t="s">
        <v>82</v>
      </c>
      <c r="AW380" s="13" t="s">
        <v>30</v>
      </c>
      <c r="AX380" s="13" t="s">
        <v>74</v>
      </c>
      <c r="AY380" s="218" t="s">
        <v>165</v>
      </c>
    </row>
    <row r="381" spans="2:51" s="14" customFormat="1" ht="12">
      <c r="B381" s="219"/>
      <c r="C381" s="220"/>
      <c r="D381" s="204" t="s">
        <v>176</v>
      </c>
      <c r="E381" s="221" t="s">
        <v>1</v>
      </c>
      <c r="F381" s="222" t="s">
        <v>1031</v>
      </c>
      <c r="G381" s="220"/>
      <c r="H381" s="223">
        <v>0.72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176</v>
      </c>
      <c r="AU381" s="229" t="s">
        <v>84</v>
      </c>
      <c r="AV381" s="14" t="s">
        <v>84</v>
      </c>
      <c r="AW381" s="14" t="s">
        <v>30</v>
      </c>
      <c r="AX381" s="14" t="s">
        <v>74</v>
      </c>
      <c r="AY381" s="229" t="s">
        <v>165</v>
      </c>
    </row>
    <row r="382" spans="2:51" s="13" customFormat="1" ht="12">
      <c r="B382" s="209"/>
      <c r="C382" s="210"/>
      <c r="D382" s="204" t="s">
        <v>176</v>
      </c>
      <c r="E382" s="211" t="s">
        <v>1</v>
      </c>
      <c r="F382" s="212" t="s">
        <v>1018</v>
      </c>
      <c r="G382" s="210"/>
      <c r="H382" s="211" t="s">
        <v>1</v>
      </c>
      <c r="I382" s="213"/>
      <c r="J382" s="210"/>
      <c r="K382" s="210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176</v>
      </c>
      <c r="AU382" s="218" t="s">
        <v>84</v>
      </c>
      <c r="AV382" s="13" t="s">
        <v>82</v>
      </c>
      <c r="AW382" s="13" t="s">
        <v>30</v>
      </c>
      <c r="AX382" s="13" t="s">
        <v>74</v>
      </c>
      <c r="AY382" s="218" t="s">
        <v>165</v>
      </c>
    </row>
    <row r="383" spans="2:51" s="14" customFormat="1" ht="12">
      <c r="B383" s="219"/>
      <c r="C383" s="220"/>
      <c r="D383" s="204" t="s">
        <v>176</v>
      </c>
      <c r="E383" s="221" t="s">
        <v>1</v>
      </c>
      <c r="F383" s="222" t="s">
        <v>1032</v>
      </c>
      <c r="G383" s="220"/>
      <c r="H383" s="223">
        <v>1.07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3" customFormat="1" ht="12">
      <c r="B384" s="209"/>
      <c r="C384" s="210"/>
      <c r="D384" s="204" t="s">
        <v>176</v>
      </c>
      <c r="E384" s="211" t="s">
        <v>1</v>
      </c>
      <c r="F384" s="212" t="s">
        <v>1020</v>
      </c>
      <c r="G384" s="210"/>
      <c r="H384" s="211" t="s">
        <v>1</v>
      </c>
      <c r="I384" s="213"/>
      <c r="J384" s="210"/>
      <c r="K384" s="210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176</v>
      </c>
      <c r="AU384" s="218" t="s">
        <v>84</v>
      </c>
      <c r="AV384" s="13" t="s">
        <v>82</v>
      </c>
      <c r="AW384" s="13" t="s">
        <v>30</v>
      </c>
      <c r="AX384" s="13" t="s">
        <v>74</v>
      </c>
      <c r="AY384" s="218" t="s">
        <v>165</v>
      </c>
    </row>
    <row r="385" spans="2:51" s="14" customFormat="1" ht="12">
      <c r="B385" s="219"/>
      <c r="C385" s="220"/>
      <c r="D385" s="204" t="s">
        <v>176</v>
      </c>
      <c r="E385" s="221" t="s">
        <v>1</v>
      </c>
      <c r="F385" s="222" t="s">
        <v>1033</v>
      </c>
      <c r="G385" s="220"/>
      <c r="H385" s="223">
        <v>5.66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176</v>
      </c>
      <c r="AU385" s="229" t="s">
        <v>84</v>
      </c>
      <c r="AV385" s="14" t="s">
        <v>84</v>
      </c>
      <c r="AW385" s="14" t="s">
        <v>30</v>
      </c>
      <c r="AX385" s="14" t="s">
        <v>74</v>
      </c>
      <c r="AY385" s="229" t="s">
        <v>165</v>
      </c>
    </row>
    <row r="386" spans="2:51" s="13" customFormat="1" ht="12">
      <c r="B386" s="209"/>
      <c r="C386" s="210"/>
      <c r="D386" s="204" t="s">
        <v>176</v>
      </c>
      <c r="E386" s="211" t="s">
        <v>1</v>
      </c>
      <c r="F386" s="212" t="s">
        <v>1022</v>
      </c>
      <c r="G386" s="210"/>
      <c r="H386" s="211" t="s">
        <v>1</v>
      </c>
      <c r="I386" s="213"/>
      <c r="J386" s="210"/>
      <c r="K386" s="210"/>
      <c r="L386" s="214"/>
      <c r="M386" s="215"/>
      <c r="N386" s="216"/>
      <c r="O386" s="216"/>
      <c r="P386" s="216"/>
      <c r="Q386" s="216"/>
      <c r="R386" s="216"/>
      <c r="S386" s="216"/>
      <c r="T386" s="217"/>
      <c r="AT386" s="218" t="s">
        <v>176</v>
      </c>
      <c r="AU386" s="218" t="s">
        <v>84</v>
      </c>
      <c r="AV386" s="13" t="s">
        <v>82</v>
      </c>
      <c r="AW386" s="13" t="s">
        <v>30</v>
      </c>
      <c r="AX386" s="13" t="s">
        <v>74</v>
      </c>
      <c r="AY386" s="218" t="s">
        <v>165</v>
      </c>
    </row>
    <row r="387" spans="2:51" s="14" customFormat="1" ht="12">
      <c r="B387" s="219"/>
      <c r="C387" s="220"/>
      <c r="D387" s="204" t="s">
        <v>176</v>
      </c>
      <c r="E387" s="221" t="s">
        <v>1</v>
      </c>
      <c r="F387" s="222" t="s">
        <v>1034</v>
      </c>
      <c r="G387" s="220"/>
      <c r="H387" s="223">
        <v>1.08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176</v>
      </c>
      <c r="AU387" s="229" t="s">
        <v>84</v>
      </c>
      <c r="AV387" s="14" t="s">
        <v>84</v>
      </c>
      <c r="AW387" s="14" t="s">
        <v>30</v>
      </c>
      <c r="AX387" s="14" t="s">
        <v>74</v>
      </c>
      <c r="AY387" s="229" t="s">
        <v>165</v>
      </c>
    </row>
    <row r="388" spans="2:51" s="13" customFormat="1" ht="12">
      <c r="B388" s="209"/>
      <c r="C388" s="210"/>
      <c r="D388" s="204" t="s">
        <v>176</v>
      </c>
      <c r="E388" s="211" t="s">
        <v>1</v>
      </c>
      <c r="F388" s="212" t="s">
        <v>1035</v>
      </c>
      <c r="G388" s="210"/>
      <c r="H388" s="211" t="s">
        <v>1</v>
      </c>
      <c r="I388" s="213"/>
      <c r="J388" s="210"/>
      <c r="K388" s="210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176</v>
      </c>
      <c r="AU388" s="218" t="s">
        <v>84</v>
      </c>
      <c r="AV388" s="13" t="s">
        <v>82</v>
      </c>
      <c r="AW388" s="13" t="s">
        <v>30</v>
      </c>
      <c r="AX388" s="13" t="s">
        <v>74</v>
      </c>
      <c r="AY388" s="218" t="s">
        <v>165</v>
      </c>
    </row>
    <row r="389" spans="2:51" s="13" customFormat="1" ht="12">
      <c r="B389" s="209"/>
      <c r="C389" s="210"/>
      <c r="D389" s="204" t="s">
        <v>176</v>
      </c>
      <c r="E389" s="211" t="s">
        <v>1</v>
      </c>
      <c r="F389" s="212" t="s">
        <v>1036</v>
      </c>
      <c r="G389" s="210"/>
      <c r="H389" s="211" t="s">
        <v>1</v>
      </c>
      <c r="I389" s="213"/>
      <c r="J389" s="210"/>
      <c r="K389" s="210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176</v>
      </c>
      <c r="AU389" s="218" t="s">
        <v>84</v>
      </c>
      <c r="AV389" s="13" t="s">
        <v>82</v>
      </c>
      <c r="AW389" s="13" t="s">
        <v>30</v>
      </c>
      <c r="AX389" s="13" t="s">
        <v>74</v>
      </c>
      <c r="AY389" s="218" t="s">
        <v>165</v>
      </c>
    </row>
    <row r="390" spans="2:51" s="14" customFormat="1" ht="12">
      <c r="B390" s="219"/>
      <c r="C390" s="220"/>
      <c r="D390" s="204" t="s">
        <v>176</v>
      </c>
      <c r="E390" s="221" t="s">
        <v>1</v>
      </c>
      <c r="F390" s="222" t="s">
        <v>1037</v>
      </c>
      <c r="G390" s="220"/>
      <c r="H390" s="223">
        <v>0.27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176</v>
      </c>
      <c r="AU390" s="229" t="s">
        <v>84</v>
      </c>
      <c r="AV390" s="14" t="s">
        <v>84</v>
      </c>
      <c r="AW390" s="14" t="s">
        <v>30</v>
      </c>
      <c r="AX390" s="14" t="s">
        <v>74</v>
      </c>
      <c r="AY390" s="229" t="s">
        <v>165</v>
      </c>
    </row>
    <row r="391" spans="2:51" s="13" customFormat="1" ht="12">
      <c r="B391" s="209"/>
      <c r="C391" s="210"/>
      <c r="D391" s="204" t="s">
        <v>176</v>
      </c>
      <c r="E391" s="211" t="s">
        <v>1</v>
      </c>
      <c r="F391" s="212" t="s">
        <v>1038</v>
      </c>
      <c r="G391" s="210"/>
      <c r="H391" s="211" t="s">
        <v>1</v>
      </c>
      <c r="I391" s="213"/>
      <c r="J391" s="210"/>
      <c r="K391" s="210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176</v>
      </c>
      <c r="AU391" s="218" t="s">
        <v>84</v>
      </c>
      <c r="AV391" s="13" t="s">
        <v>82</v>
      </c>
      <c r="AW391" s="13" t="s">
        <v>30</v>
      </c>
      <c r="AX391" s="13" t="s">
        <v>74</v>
      </c>
      <c r="AY391" s="218" t="s">
        <v>165</v>
      </c>
    </row>
    <row r="392" spans="2:51" s="13" customFormat="1" ht="12">
      <c r="B392" s="209"/>
      <c r="C392" s="210"/>
      <c r="D392" s="204" t="s">
        <v>176</v>
      </c>
      <c r="E392" s="211" t="s">
        <v>1</v>
      </c>
      <c r="F392" s="212" t="s">
        <v>1039</v>
      </c>
      <c r="G392" s="210"/>
      <c r="H392" s="211" t="s">
        <v>1</v>
      </c>
      <c r="I392" s="213"/>
      <c r="J392" s="210"/>
      <c r="K392" s="210"/>
      <c r="L392" s="214"/>
      <c r="M392" s="215"/>
      <c r="N392" s="216"/>
      <c r="O392" s="216"/>
      <c r="P392" s="216"/>
      <c r="Q392" s="216"/>
      <c r="R392" s="216"/>
      <c r="S392" s="216"/>
      <c r="T392" s="217"/>
      <c r="AT392" s="218" t="s">
        <v>176</v>
      </c>
      <c r="AU392" s="218" t="s">
        <v>84</v>
      </c>
      <c r="AV392" s="13" t="s">
        <v>82</v>
      </c>
      <c r="AW392" s="13" t="s">
        <v>30</v>
      </c>
      <c r="AX392" s="13" t="s">
        <v>74</v>
      </c>
      <c r="AY392" s="218" t="s">
        <v>165</v>
      </c>
    </row>
    <row r="393" spans="2:51" s="14" customFormat="1" ht="12">
      <c r="B393" s="219"/>
      <c r="C393" s="220"/>
      <c r="D393" s="204" t="s">
        <v>176</v>
      </c>
      <c r="E393" s="221" t="s">
        <v>1</v>
      </c>
      <c r="F393" s="222" t="s">
        <v>1040</v>
      </c>
      <c r="G393" s="220"/>
      <c r="H393" s="223">
        <v>1.84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176</v>
      </c>
      <c r="AU393" s="229" t="s">
        <v>84</v>
      </c>
      <c r="AV393" s="14" t="s">
        <v>84</v>
      </c>
      <c r="AW393" s="14" t="s">
        <v>30</v>
      </c>
      <c r="AX393" s="14" t="s">
        <v>74</v>
      </c>
      <c r="AY393" s="229" t="s">
        <v>165</v>
      </c>
    </row>
    <row r="394" spans="2:51" s="13" customFormat="1" ht="12">
      <c r="B394" s="209"/>
      <c r="C394" s="210"/>
      <c r="D394" s="204" t="s">
        <v>176</v>
      </c>
      <c r="E394" s="211" t="s">
        <v>1</v>
      </c>
      <c r="F394" s="212" t="s">
        <v>1041</v>
      </c>
      <c r="G394" s="210"/>
      <c r="H394" s="211" t="s">
        <v>1</v>
      </c>
      <c r="I394" s="213"/>
      <c r="J394" s="210"/>
      <c r="K394" s="210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176</v>
      </c>
      <c r="AU394" s="218" t="s">
        <v>84</v>
      </c>
      <c r="AV394" s="13" t="s">
        <v>82</v>
      </c>
      <c r="AW394" s="13" t="s">
        <v>30</v>
      </c>
      <c r="AX394" s="13" t="s">
        <v>74</v>
      </c>
      <c r="AY394" s="218" t="s">
        <v>165</v>
      </c>
    </row>
    <row r="395" spans="2:51" s="13" customFormat="1" ht="12">
      <c r="B395" s="209"/>
      <c r="C395" s="210"/>
      <c r="D395" s="204" t="s">
        <v>176</v>
      </c>
      <c r="E395" s="211" t="s">
        <v>1</v>
      </c>
      <c r="F395" s="212" t="s">
        <v>1039</v>
      </c>
      <c r="G395" s="210"/>
      <c r="H395" s="211" t="s">
        <v>1</v>
      </c>
      <c r="I395" s="213"/>
      <c r="J395" s="210"/>
      <c r="K395" s="210"/>
      <c r="L395" s="214"/>
      <c r="M395" s="215"/>
      <c r="N395" s="216"/>
      <c r="O395" s="216"/>
      <c r="P395" s="216"/>
      <c r="Q395" s="216"/>
      <c r="R395" s="216"/>
      <c r="S395" s="216"/>
      <c r="T395" s="217"/>
      <c r="AT395" s="218" t="s">
        <v>176</v>
      </c>
      <c r="AU395" s="218" t="s">
        <v>84</v>
      </c>
      <c r="AV395" s="13" t="s">
        <v>82</v>
      </c>
      <c r="AW395" s="13" t="s">
        <v>30</v>
      </c>
      <c r="AX395" s="13" t="s">
        <v>74</v>
      </c>
      <c r="AY395" s="218" t="s">
        <v>165</v>
      </c>
    </row>
    <row r="396" spans="2:51" s="14" customFormat="1" ht="12">
      <c r="B396" s="219"/>
      <c r="C396" s="220"/>
      <c r="D396" s="204" t="s">
        <v>176</v>
      </c>
      <c r="E396" s="221" t="s">
        <v>1</v>
      </c>
      <c r="F396" s="222" t="s">
        <v>1042</v>
      </c>
      <c r="G396" s="220"/>
      <c r="H396" s="223">
        <v>2.65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176</v>
      </c>
      <c r="AU396" s="229" t="s">
        <v>84</v>
      </c>
      <c r="AV396" s="14" t="s">
        <v>84</v>
      </c>
      <c r="AW396" s="14" t="s">
        <v>30</v>
      </c>
      <c r="AX396" s="14" t="s">
        <v>74</v>
      </c>
      <c r="AY396" s="229" t="s">
        <v>165</v>
      </c>
    </row>
    <row r="397" spans="2:51" s="13" customFormat="1" ht="12">
      <c r="B397" s="209"/>
      <c r="C397" s="210"/>
      <c r="D397" s="204" t="s">
        <v>176</v>
      </c>
      <c r="E397" s="211" t="s">
        <v>1</v>
      </c>
      <c r="F397" s="212" t="s">
        <v>1035</v>
      </c>
      <c r="G397" s="210"/>
      <c r="H397" s="211" t="s">
        <v>1</v>
      </c>
      <c r="I397" s="213"/>
      <c r="J397" s="210"/>
      <c r="K397" s="210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176</v>
      </c>
      <c r="AU397" s="218" t="s">
        <v>84</v>
      </c>
      <c r="AV397" s="13" t="s">
        <v>82</v>
      </c>
      <c r="AW397" s="13" t="s">
        <v>30</v>
      </c>
      <c r="AX397" s="13" t="s">
        <v>74</v>
      </c>
      <c r="AY397" s="218" t="s">
        <v>165</v>
      </c>
    </row>
    <row r="398" spans="2:51" s="13" customFormat="1" ht="12">
      <c r="B398" s="209"/>
      <c r="C398" s="210"/>
      <c r="D398" s="204" t="s">
        <v>176</v>
      </c>
      <c r="E398" s="211" t="s">
        <v>1</v>
      </c>
      <c r="F398" s="212" t="s">
        <v>1043</v>
      </c>
      <c r="G398" s="210"/>
      <c r="H398" s="211" t="s">
        <v>1</v>
      </c>
      <c r="I398" s="213"/>
      <c r="J398" s="210"/>
      <c r="K398" s="210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176</v>
      </c>
      <c r="AU398" s="218" t="s">
        <v>84</v>
      </c>
      <c r="AV398" s="13" t="s">
        <v>82</v>
      </c>
      <c r="AW398" s="13" t="s">
        <v>30</v>
      </c>
      <c r="AX398" s="13" t="s">
        <v>74</v>
      </c>
      <c r="AY398" s="218" t="s">
        <v>165</v>
      </c>
    </row>
    <row r="399" spans="2:51" s="14" customFormat="1" ht="12">
      <c r="B399" s="219"/>
      <c r="C399" s="220"/>
      <c r="D399" s="204" t="s">
        <v>176</v>
      </c>
      <c r="E399" s="221" t="s">
        <v>1</v>
      </c>
      <c r="F399" s="222" t="s">
        <v>1044</v>
      </c>
      <c r="G399" s="220"/>
      <c r="H399" s="223">
        <v>1.3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176</v>
      </c>
      <c r="AU399" s="229" t="s">
        <v>84</v>
      </c>
      <c r="AV399" s="14" t="s">
        <v>84</v>
      </c>
      <c r="AW399" s="14" t="s">
        <v>30</v>
      </c>
      <c r="AX399" s="14" t="s">
        <v>74</v>
      </c>
      <c r="AY399" s="229" t="s">
        <v>165</v>
      </c>
    </row>
    <row r="400" spans="2:51" s="13" customFormat="1" ht="12">
      <c r="B400" s="209"/>
      <c r="C400" s="210"/>
      <c r="D400" s="204" t="s">
        <v>176</v>
      </c>
      <c r="E400" s="211" t="s">
        <v>1</v>
      </c>
      <c r="F400" s="212" t="s">
        <v>1045</v>
      </c>
      <c r="G400" s="210"/>
      <c r="H400" s="211" t="s">
        <v>1</v>
      </c>
      <c r="I400" s="213"/>
      <c r="J400" s="210"/>
      <c r="K400" s="210"/>
      <c r="L400" s="214"/>
      <c r="M400" s="215"/>
      <c r="N400" s="216"/>
      <c r="O400" s="216"/>
      <c r="P400" s="216"/>
      <c r="Q400" s="216"/>
      <c r="R400" s="216"/>
      <c r="S400" s="216"/>
      <c r="T400" s="217"/>
      <c r="AT400" s="218" t="s">
        <v>176</v>
      </c>
      <c r="AU400" s="218" t="s">
        <v>84</v>
      </c>
      <c r="AV400" s="13" t="s">
        <v>82</v>
      </c>
      <c r="AW400" s="13" t="s">
        <v>30</v>
      </c>
      <c r="AX400" s="13" t="s">
        <v>74</v>
      </c>
      <c r="AY400" s="218" t="s">
        <v>165</v>
      </c>
    </row>
    <row r="401" spans="2:51" s="14" customFormat="1" ht="12">
      <c r="B401" s="219"/>
      <c r="C401" s="220"/>
      <c r="D401" s="204" t="s">
        <v>176</v>
      </c>
      <c r="E401" s="221" t="s">
        <v>1</v>
      </c>
      <c r="F401" s="222" t="s">
        <v>6</v>
      </c>
      <c r="G401" s="220"/>
      <c r="H401" s="223">
        <v>0.01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176</v>
      </c>
      <c r="AU401" s="229" t="s">
        <v>84</v>
      </c>
      <c r="AV401" s="14" t="s">
        <v>84</v>
      </c>
      <c r="AW401" s="14" t="s">
        <v>30</v>
      </c>
      <c r="AX401" s="14" t="s">
        <v>74</v>
      </c>
      <c r="AY401" s="229" t="s">
        <v>165</v>
      </c>
    </row>
    <row r="402" spans="2:51" s="13" customFormat="1" ht="12">
      <c r="B402" s="209"/>
      <c r="C402" s="210"/>
      <c r="D402" s="204" t="s">
        <v>176</v>
      </c>
      <c r="E402" s="211" t="s">
        <v>1</v>
      </c>
      <c r="F402" s="212" t="s">
        <v>1041</v>
      </c>
      <c r="G402" s="210"/>
      <c r="H402" s="211" t="s">
        <v>1</v>
      </c>
      <c r="I402" s="213"/>
      <c r="J402" s="210"/>
      <c r="K402" s="210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176</v>
      </c>
      <c r="AU402" s="218" t="s">
        <v>84</v>
      </c>
      <c r="AV402" s="13" t="s">
        <v>82</v>
      </c>
      <c r="AW402" s="13" t="s">
        <v>30</v>
      </c>
      <c r="AX402" s="13" t="s">
        <v>74</v>
      </c>
      <c r="AY402" s="218" t="s">
        <v>165</v>
      </c>
    </row>
    <row r="403" spans="2:51" s="13" customFormat="1" ht="12">
      <c r="B403" s="209"/>
      <c r="C403" s="210"/>
      <c r="D403" s="204" t="s">
        <v>176</v>
      </c>
      <c r="E403" s="211" t="s">
        <v>1</v>
      </c>
      <c r="F403" s="212" t="s">
        <v>1046</v>
      </c>
      <c r="G403" s="210"/>
      <c r="H403" s="211" t="s">
        <v>1</v>
      </c>
      <c r="I403" s="213"/>
      <c r="J403" s="210"/>
      <c r="K403" s="210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176</v>
      </c>
      <c r="AU403" s="218" t="s">
        <v>84</v>
      </c>
      <c r="AV403" s="13" t="s">
        <v>82</v>
      </c>
      <c r="AW403" s="13" t="s">
        <v>30</v>
      </c>
      <c r="AX403" s="13" t="s">
        <v>74</v>
      </c>
      <c r="AY403" s="218" t="s">
        <v>165</v>
      </c>
    </row>
    <row r="404" spans="2:51" s="14" customFormat="1" ht="12">
      <c r="B404" s="219"/>
      <c r="C404" s="220"/>
      <c r="D404" s="204" t="s">
        <v>176</v>
      </c>
      <c r="E404" s="221" t="s">
        <v>1</v>
      </c>
      <c r="F404" s="222" t="s">
        <v>1047</v>
      </c>
      <c r="G404" s="220"/>
      <c r="H404" s="223">
        <v>8.35</v>
      </c>
      <c r="I404" s="224"/>
      <c r="J404" s="220"/>
      <c r="K404" s="220"/>
      <c r="L404" s="225"/>
      <c r="M404" s="226"/>
      <c r="N404" s="227"/>
      <c r="O404" s="227"/>
      <c r="P404" s="227"/>
      <c r="Q404" s="227"/>
      <c r="R404" s="227"/>
      <c r="S404" s="227"/>
      <c r="T404" s="228"/>
      <c r="AT404" s="229" t="s">
        <v>176</v>
      </c>
      <c r="AU404" s="229" t="s">
        <v>84</v>
      </c>
      <c r="AV404" s="14" t="s">
        <v>84</v>
      </c>
      <c r="AW404" s="14" t="s">
        <v>30</v>
      </c>
      <c r="AX404" s="14" t="s">
        <v>74</v>
      </c>
      <c r="AY404" s="229" t="s">
        <v>165</v>
      </c>
    </row>
    <row r="405" spans="2:51" s="13" customFormat="1" ht="12">
      <c r="B405" s="209"/>
      <c r="C405" s="210"/>
      <c r="D405" s="204" t="s">
        <v>176</v>
      </c>
      <c r="E405" s="211" t="s">
        <v>1</v>
      </c>
      <c r="F405" s="212" t="s">
        <v>1038</v>
      </c>
      <c r="G405" s="210"/>
      <c r="H405" s="211" t="s">
        <v>1</v>
      </c>
      <c r="I405" s="213"/>
      <c r="J405" s="210"/>
      <c r="K405" s="210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176</v>
      </c>
      <c r="AU405" s="218" t="s">
        <v>84</v>
      </c>
      <c r="AV405" s="13" t="s">
        <v>82</v>
      </c>
      <c r="AW405" s="13" t="s">
        <v>30</v>
      </c>
      <c r="AX405" s="13" t="s">
        <v>74</v>
      </c>
      <c r="AY405" s="218" t="s">
        <v>165</v>
      </c>
    </row>
    <row r="406" spans="2:51" s="14" customFormat="1" ht="12">
      <c r="B406" s="219"/>
      <c r="C406" s="220"/>
      <c r="D406" s="204" t="s">
        <v>176</v>
      </c>
      <c r="E406" s="221" t="s">
        <v>1</v>
      </c>
      <c r="F406" s="222" t="s">
        <v>1048</v>
      </c>
      <c r="G406" s="220"/>
      <c r="H406" s="223">
        <v>10.24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176</v>
      </c>
      <c r="AU406" s="229" t="s">
        <v>84</v>
      </c>
      <c r="AV406" s="14" t="s">
        <v>84</v>
      </c>
      <c r="AW406" s="14" t="s">
        <v>30</v>
      </c>
      <c r="AX406" s="14" t="s">
        <v>74</v>
      </c>
      <c r="AY406" s="229" t="s">
        <v>165</v>
      </c>
    </row>
    <row r="407" spans="2:51" s="13" customFormat="1" ht="12">
      <c r="B407" s="209"/>
      <c r="C407" s="210"/>
      <c r="D407" s="204" t="s">
        <v>176</v>
      </c>
      <c r="E407" s="211" t="s">
        <v>1</v>
      </c>
      <c r="F407" s="212" t="s">
        <v>1049</v>
      </c>
      <c r="G407" s="210"/>
      <c r="H407" s="211" t="s">
        <v>1</v>
      </c>
      <c r="I407" s="213"/>
      <c r="J407" s="210"/>
      <c r="K407" s="210"/>
      <c r="L407" s="214"/>
      <c r="M407" s="215"/>
      <c r="N407" s="216"/>
      <c r="O407" s="216"/>
      <c r="P407" s="216"/>
      <c r="Q407" s="216"/>
      <c r="R407" s="216"/>
      <c r="S407" s="216"/>
      <c r="T407" s="217"/>
      <c r="AT407" s="218" t="s">
        <v>176</v>
      </c>
      <c r="AU407" s="218" t="s">
        <v>84</v>
      </c>
      <c r="AV407" s="13" t="s">
        <v>82</v>
      </c>
      <c r="AW407" s="13" t="s">
        <v>30</v>
      </c>
      <c r="AX407" s="13" t="s">
        <v>74</v>
      </c>
      <c r="AY407" s="218" t="s">
        <v>165</v>
      </c>
    </row>
    <row r="408" spans="2:51" s="13" customFormat="1" ht="12">
      <c r="B408" s="209"/>
      <c r="C408" s="210"/>
      <c r="D408" s="204" t="s">
        <v>176</v>
      </c>
      <c r="E408" s="211" t="s">
        <v>1</v>
      </c>
      <c r="F408" s="212" t="s">
        <v>1050</v>
      </c>
      <c r="G408" s="210"/>
      <c r="H408" s="211" t="s">
        <v>1</v>
      </c>
      <c r="I408" s="213"/>
      <c r="J408" s="210"/>
      <c r="K408" s="210"/>
      <c r="L408" s="214"/>
      <c r="M408" s="215"/>
      <c r="N408" s="216"/>
      <c r="O408" s="216"/>
      <c r="P408" s="216"/>
      <c r="Q408" s="216"/>
      <c r="R408" s="216"/>
      <c r="S408" s="216"/>
      <c r="T408" s="217"/>
      <c r="AT408" s="218" t="s">
        <v>176</v>
      </c>
      <c r="AU408" s="218" t="s">
        <v>84</v>
      </c>
      <c r="AV408" s="13" t="s">
        <v>82</v>
      </c>
      <c r="AW408" s="13" t="s">
        <v>30</v>
      </c>
      <c r="AX408" s="13" t="s">
        <v>74</v>
      </c>
      <c r="AY408" s="218" t="s">
        <v>165</v>
      </c>
    </row>
    <row r="409" spans="2:51" s="13" customFormat="1" ht="12">
      <c r="B409" s="209"/>
      <c r="C409" s="210"/>
      <c r="D409" s="204" t="s">
        <v>176</v>
      </c>
      <c r="E409" s="211" t="s">
        <v>1</v>
      </c>
      <c r="F409" s="212" t="s">
        <v>1051</v>
      </c>
      <c r="G409" s="210"/>
      <c r="H409" s="211" t="s">
        <v>1</v>
      </c>
      <c r="I409" s="213"/>
      <c r="J409" s="210"/>
      <c r="K409" s="210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176</v>
      </c>
      <c r="AU409" s="218" t="s">
        <v>84</v>
      </c>
      <c r="AV409" s="13" t="s">
        <v>82</v>
      </c>
      <c r="AW409" s="13" t="s">
        <v>30</v>
      </c>
      <c r="AX409" s="13" t="s">
        <v>74</v>
      </c>
      <c r="AY409" s="218" t="s">
        <v>165</v>
      </c>
    </row>
    <row r="410" spans="2:51" s="14" customFormat="1" ht="12">
      <c r="B410" s="219"/>
      <c r="C410" s="220"/>
      <c r="D410" s="204" t="s">
        <v>176</v>
      </c>
      <c r="E410" s="221" t="s">
        <v>1</v>
      </c>
      <c r="F410" s="222" t="s">
        <v>1052</v>
      </c>
      <c r="G410" s="220"/>
      <c r="H410" s="223">
        <v>0.13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176</v>
      </c>
      <c r="AU410" s="229" t="s">
        <v>84</v>
      </c>
      <c r="AV410" s="14" t="s">
        <v>84</v>
      </c>
      <c r="AW410" s="14" t="s">
        <v>30</v>
      </c>
      <c r="AX410" s="14" t="s">
        <v>74</v>
      </c>
      <c r="AY410" s="229" t="s">
        <v>165</v>
      </c>
    </row>
    <row r="411" spans="2:51" s="13" customFormat="1" ht="12">
      <c r="B411" s="209"/>
      <c r="C411" s="210"/>
      <c r="D411" s="204" t="s">
        <v>176</v>
      </c>
      <c r="E411" s="211" t="s">
        <v>1</v>
      </c>
      <c r="F411" s="212" t="s">
        <v>1053</v>
      </c>
      <c r="G411" s="210"/>
      <c r="H411" s="211" t="s">
        <v>1</v>
      </c>
      <c r="I411" s="213"/>
      <c r="J411" s="210"/>
      <c r="K411" s="210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176</v>
      </c>
      <c r="AU411" s="218" t="s">
        <v>84</v>
      </c>
      <c r="AV411" s="13" t="s">
        <v>82</v>
      </c>
      <c r="AW411" s="13" t="s">
        <v>30</v>
      </c>
      <c r="AX411" s="13" t="s">
        <v>74</v>
      </c>
      <c r="AY411" s="218" t="s">
        <v>165</v>
      </c>
    </row>
    <row r="412" spans="2:51" s="13" customFormat="1" ht="12">
      <c r="B412" s="209"/>
      <c r="C412" s="210"/>
      <c r="D412" s="204" t="s">
        <v>176</v>
      </c>
      <c r="E412" s="211" t="s">
        <v>1</v>
      </c>
      <c r="F412" s="212" t="s">
        <v>1051</v>
      </c>
      <c r="G412" s="210"/>
      <c r="H412" s="211" t="s">
        <v>1</v>
      </c>
      <c r="I412" s="213"/>
      <c r="J412" s="210"/>
      <c r="K412" s="210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176</v>
      </c>
      <c r="AU412" s="218" t="s">
        <v>84</v>
      </c>
      <c r="AV412" s="13" t="s">
        <v>82</v>
      </c>
      <c r="AW412" s="13" t="s">
        <v>30</v>
      </c>
      <c r="AX412" s="13" t="s">
        <v>74</v>
      </c>
      <c r="AY412" s="218" t="s">
        <v>165</v>
      </c>
    </row>
    <row r="413" spans="2:51" s="14" customFormat="1" ht="12">
      <c r="B413" s="219"/>
      <c r="C413" s="220"/>
      <c r="D413" s="204" t="s">
        <v>176</v>
      </c>
      <c r="E413" s="221" t="s">
        <v>1</v>
      </c>
      <c r="F413" s="222" t="s">
        <v>1054</v>
      </c>
      <c r="G413" s="220"/>
      <c r="H413" s="223">
        <v>0.19</v>
      </c>
      <c r="I413" s="224"/>
      <c r="J413" s="220"/>
      <c r="K413" s="220"/>
      <c r="L413" s="225"/>
      <c r="M413" s="226"/>
      <c r="N413" s="227"/>
      <c r="O413" s="227"/>
      <c r="P413" s="227"/>
      <c r="Q413" s="227"/>
      <c r="R413" s="227"/>
      <c r="S413" s="227"/>
      <c r="T413" s="228"/>
      <c r="AT413" s="229" t="s">
        <v>176</v>
      </c>
      <c r="AU413" s="229" t="s">
        <v>84</v>
      </c>
      <c r="AV413" s="14" t="s">
        <v>84</v>
      </c>
      <c r="AW413" s="14" t="s">
        <v>30</v>
      </c>
      <c r="AX413" s="14" t="s">
        <v>74</v>
      </c>
      <c r="AY413" s="229" t="s">
        <v>165</v>
      </c>
    </row>
    <row r="414" spans="2:51" s="13" customFormat="1" ht="12">
      <c r="B414" s="209"/>
      <c r="C414" s="210"/>
      <c r="D414" s="204" t="s">
        <v>176</v>
      </c>
      <c r="E414" s="211" t="s">
        <v>1</v>
      </c>
      <c r="F414" s="212" t="s">
        <v>1055</v>
      </c>
      <c r="G414" s="210"/>
      <c r="H414" s="211" t="s">
        <v>1</v>
      </c>
      <c r="I414" s="213"/>
      <c r="J414" s="210"/>
      <c r="K414" s="210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176</v>
      </c>
      <c r="AU414" s="218" t="s">
        <v>84</v>
      </c>
      <c r="AV414" s="13" t="s">
        <v>82</v>
      </c>
      <c r="AW414" s="13" t="s">
        <v>30</v>
      </c>
      <c r="AX414" s="13" t="s">
        <v>74</v>
      </c>
      <c r="AY414" s="218" t="s">
        <v>165</v>
      </c>
    </row>
    <row r="415" spans="2:51" s="13" customFormat="1" ht="12">
      <c r="B415" s="209"/>
      <c r="C415" s="210"/>
      <c r="D415" s="204" t="s">
        <v>176</v>
      </c>
      <c r="E415" s="211" t="s">
        <v>1</v>
      </c>
      <c r="F415" s="212" t="s">
        <v>1050</v>
      </c>
      <c r="G415" s="210"/>
      <c r="H415" s="211" t="s">
        <v>1</v>
      </c>
      <c r="I415" s="213"/>
      <c r="J415" s="210"/>
      <c r="K415" s="210"/>
      <c r="L415" s="214"/>
      <c r="M415" s="215"/>
      <c r="N415" s="216"/>
      <c r="O415" s="216"/>
      <c r="P415" s="216"/>
      <c r="Q415" s="216"/>
      <c r="R415" s="216"/>
      <c r="S415" s="216"/>
      <c r="T415" s="217"/>
      <c r="AT415" s="218" t="s">
        <v>176</v>
      </c>
      <c r="AU415" s="218" t="s">
        <v>84</v>
      </c>
      <c r="AV415" s="13" t="s">
        <v>82</v>
      </c>
      <c r="AW415" s="13" t="s">
        <v>30</v>
      </c>
      <c r="AX415" s="13" t="s">
        <v>74</v>
      </c>
      <c r="AY415" s="218" t="s">
        <v>165</v>
      </c>
    </row>
    <row r="416" spans="2:51" s="13" customFormat="1" ht="12">
      <c r="B416" s="209"/>
      <c r="C416" s="210"/>
      <c r="D416" s="204" t="s">
        <v>176</v>
      </c>
      <c r="E416" s="211" t="s">
        <v>1</v>
      </c>
      <c r="F416" s="212" t="s">
        <v>1051</v>
      </c>
      <c r="G416" s="210"/>
      <c r="H416" s="211" t="s">
        <v>1</v>
      </c>
      <c r="I416" s="213"/>
      <c r="J416" s="210"/>
      <c r="K416" s="210"/>
      <c r="L416" s="214"/>
      <c r="M416" s="215"/>
      <c r="N416" s="216"/>
      <c r="O416" s="216"/>
      <c r="P416" s="216"/>
      <c r="Q416" s="216"/>
      <c r="R416" s="216"/>
      <c r="S416" s="216"/>
      <c r="T416" s="217"/>
      <c r="AT416" s="218" t="s">
        <v>176</v>
      </c>
      <c r="AU416" s="218" t="s">
        <v>84</v>
      </c>
      <c r="AV416" s="13" t="s">
        <v>82</v>
      </c>
      <c r="AW416" s="13" t="s">
        <v>30</v>
      </c>
      <c r="AX416" s="13" t="s">
        <v>74</v>
      </c>
      <c r="AY416" s="218" t="s">
        <v>165</v>
      </c>
    </row>
    <row r="417" spans="2:51" s="14" customFormat="1" ht="12">
      <c r="B417" s="219"/>
      <c r="C417" s="220"/>
      <c r="D417" s="204" t="s">
        <v>176</v>
      </c>
      <c r="E417" s="221" t="s">
        <v>1</v>
      </c>
      <c r="F417" s="222" t="s">
        <v>1056</v>
      </c>
      <c r="G417" s="220"/>
      <c r="H417" s="223">
        <v>0.24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176</v>
      </c>
      <c r="AU417" s="229" t="s">
        <v>84</v>
      </c>
      <c r="AV417" s="14" t="s">
        <v>84</v>
      </c>
      <c r="AW417" s="14" t="s">
        <v>30</v>
      </c>
      <c r="AX417" s="14" t="s">
        <v>74</v>
      </c>
      <c r="AY417" s="229" t="s">
        <v>165</v>
      </c>
    </row>
    <row r="418" spans="2:51" s="13" customFormat="1" ht="12">
      <c r="B418" s="209"/>
      <c r="C418" s="210"/>
      <c r="D418" s="204" t="s">
        <v>176</v>
      </c>
      <c r="E418" s="211" t="s">
        <v>1</v>
      </c>
      <c r="F418" s="212" t="s">
        <v>1053</v>
      </c>
      <c r="G418" s="210"/>
      <c r="H418" s="211" t="s">
        <v>1</v>
      </c>
      <c r="I418" s="213"/>
      <c r="J418" s="210"/>
      <c r="K418" s="210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176</v>
      </c>
      <c r="AU418" s="218" t="s">
        <v>84</v>
      </c>
      <c r="AV418" s="13" t="s">
        <v>82</v>
      </c>
      <c r="AW418" s="13" t="s">
        <v>30</v>
      </c>
      <c r="AX418" s="13" t="s">
        <v>74</v>
      </c>
      <c r="AY418" s="218" t="s">
        <v>165</v>
      </c>
    </row>
    <row r="419" spans="2:51" s="13" customFormat="1" ht="12">
      <c r="B419" s="209"/>
      <c r="C419" s="210"/>
      <c r="D419" s="204" t="s">
        <v>176</v>
      </c>
      <c r="E419" s="211" t="s">
        <v>1</v>
      </c>
      <c r="F419" s="212" t="s">
        <v>1051</v>
      </c>
      <c r="G419" s="210"/>
      <c r="H419" s="211" t="s">
        <v>1</v>
      </c>
      <c r="I419" s="213"/>
      <c r="J419" s="210"/>
      <c r="K419" s="210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176</v>
      </c>
      <c r="AU419" s="218" t="s">
        <v>84</v>
      </c>
      <c r="AV419" s="13" t="s">
        <v>82</v>
      </c>
      <c r="AW419" s="13" t="s">
        <v>30</v>
      </c>
      <c r="AX419" s="13" t="s">
        <v>74</v>
      </c>
      <c r="AY419" s="218" t="s">
        <v>165</v>
      </c>
    </row>
    <row r="420" spans="2:51" s="14" customFormat="1" ht="12">
      <c r="B420" s="219"/>
      <c r="C420" s="220"/>
      <c r="D420" s="204" t="s">
        <v>176</v>
      </c>
      <c r="E420" s="221" t="s">
        <v>1</v>
      </c>
      <c r="F420" s="222" t="s">
        <v>1057</v>
      </c>
      <c r="G420" s="220"/>
      <c r="H420" s="223">
        <v>0.08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176</v>
      </c>
      <c r="AU420" s="229" t="s">
        <v>84</v>
      </c>
      <c r="AV420" s="14" t="s">
        <v>84</v>
      </c>
      <c r="AW420" s="14" t="s">
        <v>30</v>
      </c>
      <c r="AX420" s="14" t="s">
        <v>74</v>
      </c>
      <c r="AY420" s="229" t="s">
        <v>165</v>
      </c>
    </row>
    <row r="421" spans="2:51" s="13" customFormat="1" ht="12">
      <c r="B421" s="209"/>
      <c r="C421" s="210"/>
      <c r="D421" s="204" t="s">
        <v>176</v>
      </c>
      <c r="E421" s="211" t="s">
        <v>1</v>
      </c>
      <c r="F421" s="212" t="s">
        <v>1058</v>
      </c>
      <c r="G421" s="210"/>
      <c r="H421" s="211" t="s">
        <v>1</v>
      </c>
      <c r="I421" s="213"/>
      <c r="J421" s="210"/>
      <c r="K421" s="210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176</v>
      </c>
      <c r="AU421" s="218" t="s">
        <v>84</v>
      </c>
      <c r="AV421" s="13" t="s">
        <v>82</v>
      </c>
      <c r="AW421" s="13" t="s">
        <v>30</v>
      </c>
      <c r="AX421" s="13" t="s">
        <v>74</v>
      </c>
      <c r="AY421" s="218" t="s">
        <v>165</v>
      </c>
    </row>
    <row r="422" spans="2:51" s="13" customFormat="1" ht="12">
      <c r="B422" s="209"/>
      <c r="C422" s="210"/>
      <c r="D422" s="204" t="s">
        <v>176</v>
      </c>
      <c r="E422" s="211" t="s">
        <v>1</v>
      </c>
      <c r="F422" s="212" t="s">
        <v>1051</v>
      </c>
      <c r="G422" s="210"/>
      <c r="H422" s="211" t="s">
        <v>1</v>
      </c>
      <c r="I422" s="213"/>
      <c r="J422" s="210"/>
      <c r="K422" s="210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176</v>
      </c>
      <c r="AU422" s="218" t="s">
        <v>84</v>
      </c>
      <c r="AV422" s="13" t="s">
        <v>82</v>
      </c>
      <c r="AW422" s="13" t="s">
        <v>30</v>
      </c>
      <c r="AX422" s="13" t="s">
        <v>74</v>
      </c>
      <c r="AY422" s="218" t="s">
        <v>165</v>
      </c>
    </row>
    <row r="423" spans="2:51" s="14" customFormat="1" ht="12">
      <c r="B423" s="219"/>
      <c r="C423" s="220"/>
      <c r="D423" s="204" t="s">
        <v>176</v>
      </c>
      <c r="E423" s="221" t="s">
        <v>1</v>
      </c>
      <c r="F423" s="222" t="s">
        <v>1059</v>
      </c>
      <c r="G423" s="220"/>
      <c r="H423" s="223">
        <v>0.03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176</v>
      </c>
      <c r="AU423" s="229" t="s">
        <v>84</v>
      </c>
      <c r="AV423" s="14" t="s">
        <v>84</v>
      </c>
      <c r="AW423" s="14" t="s">
        <v>30</v>
      </c>
      <c r="AX423" s="14" t="s">
        <v>74</v>
      </c>
      <c r="AY423" s="229" t="s">
        <v>165</v>
      </c>
    </row>
    <row r="424" spans="2:51" s="13" customFormat="1" ht="12">
      <c r="B424" s="209"/>
      <c r="C424" s="210"/>
      <c r="D424" s="204" t="s">
        <v>176</v>
      </c>
      <c r="E424" s="211" t="s">
        <v>1</v>
      </c>
      <c r="F424" s="212" t="s">
        <v>1049</v>
      </c>
      <c r="G424" s="210"/>
      <c r="H424" s="211" t="s">
        <v>1</v>
      </c>
      <c r="I424" s="213"/>
      <c r="J424" s="210"/>
      <c r="K424" s="210"/>
      <c r="L424" s="214"/>
      <c r="M424" s="215"/>
      <c r="N424" s="216"/>
      <c r="O424" s="216"/>
      <c r="P424" s="216"/>
      <c r="Q424" s="216"/>
      <c r="R424" s="216"/>
      <c r="S424" s="216"/>
      <c r="T424" s="217"/>
      <c r="AT424" s="218" t="s">
        <v>176</v>
      </c>
      <c r="AU424" s="218" t="s">
        <v>84</v>
      </c>
      <c r="AV424" s="13" t="s">
        <v>82</v>
      </c>
      <c r="AW424" s="13" t="s">
        <v>30</v>
      </c>
      <c r="AX424" s="13" t="s">
        <v>74</v>
      </c>
      <c r="AY424" s="218" t="s">
        <v>165</v>
      </c>
    </row>
    <row r="425" spans="2:51" s="13" customFormat="1" ht="12">
      <c r="B425" s="209"/>
      <c r="C425" s="210"/>
      <c r="D425" s="204" t="s">
        <v>176</v>
      </c>
      <c r="E425" s="211" t="s">
        <v>1</v>
      </c>
      <c r="F425" s="212" t="s">
        <v>1050</v>
      </c>
      <c r="G425" s="210"/>
      <c r="H425" s="211" t="s">
        <v>1</v>
      </c>
      <c r="I425" s="213"/>
      <c r="J425" s="210"/>
      <c r="K425" s="210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176</v>
      </c>
      <c r="AU425" s="218" t="s">
        <v>84</v>
      </c>
      <c r="AV425" s="13" t="s">
        <v>82</v>
      </c>
      <c r="AW425" s="13" t="s">
        <v>30</v>
      </c>
      <c r="AX425" s="13" t="s">
        <v>74</v>
      </c>
      <c r="AY425" s="218" t="s">
        <v>165</v>
      </c>
    </row>
    <row r="426" spans="2:51" s="13" customFormat="1" ht="12">
      <c r="B426" s="209"/>
      <c r="C426" s="210"/>
      <c r="D426" s="204" t="s">
        <v>176</v>
      </c>
      <c r="E426" s="211" t="s">
        <v>1</v>
      </c>
      <c r="F426" s="212" t="s">
        <v>1060</v>
      </c>
      <c r="G426" s="210"/>
      <c r="H426" s="211" t="s">
        <v>1</v>
      </c>
      <c r="I426" s="213"/>
      <c r="J426" s="210"/>
      <c r="K426" s="210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176</v>
      </c>
      <c r="AU426" s="218" t="s">
        <v>84</v>
      </c>
      <c r="AV426" s="13" t="s">
        <v>82</v>
      </c>
      <c r="AW426" s="13" t="s">
        <v>30</v>
      </c>
      <c r="AX426" s="13" t="s">
        <v>74</v>
      </c>
      <c r="AY426" s="218" t="s">
        <v>165</v>
      </c>
    </row>
    <row r="427" spans="2:51" s="14" customFormat="1" ht="12">
      <c r="B427" s="219"/>
      <c r="C427" s="220"/>
      <c r="D427" s="204" t="s">
        <v>176</v>
      </c>
      <c r="E427" s="221" t="s">
        <v>1</v>
      </c>
      <c r="F427" s="222" t="s">
        <v>1061</v>
      </c>
      <c r="G427" s="220"/>
      <c r="H427" s="223">
        <v>0.91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176</v>
      </c>
      <c r="AU427" s="229" t="s">
        <v>84</v>
      </c>
      <c r="AV427" s="14" t="s">
        <v>84</v>
      </c>
      <c r="AW427" s="14" t="s">
        <v>30</v>
      </c>
      <c r="AX427" s="14" t="s">
        <v>74</v>
      </c>
      <c r="AY427" s="229" t="s">
        <v>165</v>
      </c>
    </row>
    <row r="428" spans="2:51" s="13" customFormat="1" ht="12">
      <c r="B428" s="209"/>
      <c r="C428" s="210"/>
      <c r="D428" s="204" t="s">
        <v>176</v>
      </c>
      <c r="E428" s="211" t="s">
        <v>1</v>
      </c>
      <c r="F428" s="212" t="s">
        <v>1053</v>
      </c>
      <c r="G428" s="210"/>
      <c r="H428" s="211" t="s">
        <v>1</v>
      </c>
      <c r="I428" s="213"/>
      <c r="J428" s="210"/>
      <c r="K428" s="210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176</v>
      </c>
      <c r="AU428" s="218" t="s">
        <v>84</v>
      </c>
      <c r="AV428" s="13" t="s">
        <v>82</v>
      </c>
      <c r="AW428" s="13" t="s">
        <v>30</v>
      </c>
      <c r="AX428" s="13" t="s">
        <v>74</v>
      </c>
      <c r="AY428" s="218" t="s">
        <v>165</v>
      </c>
    </row>
    <row r="429" spans="2:51" s="13" customFormat="1" ht="12">
      <c r="B429" s="209"/>
      <c r="C429" s="210"/>
      <c r="D429" s="204" t="s">
        <v>176</v>
      </c>
      <c r="E429" s="211" t="s">
        <v>1</v>
      </c>
      <c r="F429" s="212" t="s">
        <v>1060</v>
      </c>
      <c r="G429" s="210"/>
      <c r="H429" s="211" t="s">
        <v>1</v>
      </c>
      <c r="I429" s="213"/>
      <c r="J429" s="210"/>
      <c r="K429" s="210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176</v>
      </c>
      <c r="AU429" s="218" t="s">
        <v>84</v>
      </c>
      <c r="AV429" s="13" t="s">
        <v>82</v>
      </c>
      <c r="AW429" s="13" t="s">
        <v>30</v>
      </c>
      <c r="AX429" s="13" t="s">
        <v>74</v>
      </c>
      <c r="AY429" s="218" t="s">
        <v>165</v>
      </c>
    </row>
    <row r="430" spans="2:51" s="14" customFormat="1" ht="12">
      <c r="B430" s="219"/>
      <c r="C430" s="220"/>
      <c r="D430" s="204" t="s">
        <v>176</v>
      </c>
      <c r="E430" s="221" t="s">
        <v>1</v>
      </c>
      <c r="F430" s="222" t="s">
        <v>1062</v>
      </c>
      <c r="G430" s="220"/>
      <c r="H430" s="223">
        <v>1.33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176</v>
      </c>
      <c r="AU430" s="229" t="s">
        <v>84</v>
      </c>
      <c r="AV430" s="14" t="s">
        <v>84</v>
      </c>
      <c r="AW430" s="14" t="s">
        <v>30</v>
      </c>
      <c r="AX430" s="14" t="s">
        <v>74</v>
      </c>
      <c r="AY430" s="229" t="s">
        <v>165</v>
      </c>
    </row>
    <row r="431" spans="2:51" s="13" customFormat="1" ht="12">
      <c r="B431" s="209"/>
      <c r="C431" s="210"/>
      <c r="D431" s="204" t="s">
        <v>176</v>
      </c>
      <c r="E431" s="211" t="s">
        <v>1</v>
      </c>
      <c r="F431" s="212" t="s">
        <v>1055</v>
      </c>
      <c r="G431" s="210"/>
      <c r="H431" s="211" t="s">
        <v>1</v>
      </c>
      <c r="I431" s="213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176</v>
      </c>
      <c r="AU431" s="218" t="s">
        <v>84</v>
      </c>
      <c r="AV431" s="13" t="s">
        <v>82</v>
      </c>
      <c r="AW431" s="13" t="s">
        <v>30</v>
      </c>
      <c r="AX431" s="13" t="s">
        <v>74</v>
      </c>
      <c r="AY431" s="218" t="s">
        <v>165</v>
      </c>
    </row>
    <row r="432" spans="2:51" s="13" customFormat="1" ht="12">
      <c r="B432" s="209"/>
      <c r="C432" s="210"/>
      <c r="D432" s="204" t="s">
        <v>176</v>
      </c>
      <c r="E432" s="211" t="s">
        <v>1</v>
      </c>
      <c r="F432" s="212" t="s">
        <v>1050</v>
      </c>
      <c r="G432" s="210"/>
      <c r="H432" s="211" t="s">
        <v>1</v>
      </c>
      <c r="I432" s="213"/>
      <c r="J432" s="210"/>
      <c r="K432" s="210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176</v>
      </c>
      <c r="AU432" s="218" t="s">
        <v>84</v>
      </c>
      <c r="AV432" s="13" t="s">
        <v>82</v>
      </c>
      <c r="AW432" s="13" t="s">
        <v>30</v>
      </c>
      <c r="AX432" s="13" t="s">
        <v>74</v>
      </c>
      <c r="AY432" s="218" t="s">
        <v>165</v>
      </c>
    </row>
    <row r="433" spans="2:51" s="13" customFormat="1" ht="12">
      <c r="B433" s="209"/>
      <c r="C433" s="210"/>
      <c r="D433" s="204" t="s">
        <v>176</v>
      </c>
      <c r="E433" s="211" t="s">
        <v>1</v>
      </c>
      <c r="F433" s="212" t="s">
        <v>1060</v>
      </c>
      <c r="G433" s="210"/>
      <c r="H433" s="211" t="s">
        <v>1</v>
      </c>
      <c r="I433" s="213"/>
      <c r="J433" s="210"/>
      <c r="K433" s="210"/>
      <c r="L433" s="214"/>
      <c r="M433" s="215"/>
      <c r="N433" s="216"/>
      <c r="O433" s="216"/>
      <c r="P433" s="216"/>
      <c r="Q433" s="216"/>
      <c r="R433" s="216"/>
      <c r="S433" s="216"/>
      <c r="T433" s="217"/>
      <c r="AT433" s="218" t="s">
        <v>176</v>
      </c>
      <c r="AU433" s="218" t="s">
        <v>84</v>
      </c>
      <c r="AV433" s="13" t="s">
        <v>82</v>
      </c>
      <c r="AW433" s="13" t="s">
        <v>30</v>
      </c>
      <c r="AX433" s="13" t="s">
        <v>74</v>
      </c>
      <c r="AY433" s="218" t="s">
        <v>165</v>
      </c>
    </row>
    <row r="434" spans="2:51" s="14" customFormat="1" ht="12">
      <c r="B434" s="219"/>
      <c r="C434" s="220"/>
      <c r="D434" s="204" t="s">
        <v>176</v>
      </c>
      <c r="E434" s="221" t="s">
        <v>1</v>
      </c>
      <c r="F434" s="222" t="s">
        <v>1063</v>
      </c>
      <c r="G434" s="220"/>
      <c r="H434" s="223">
        <v>3.12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176</v>
      </c>
      <c r="AU434" s="229" t="s">
        <v>84</v>
      </c>
      <c r="AV434" s="14" t="s">
        <v>84</v>
      </c>
      <c r="AW434" s="14" t="s">
        <v>30</v>
      </c>
      <c r="AX434" s="14" t="s">
        <v>74</v>
      </c>
      <c r="AY434" s="229" t="s">
        <v>165</v>
      </c>
    </row>
    <row r="435" spans="2:51" s="13" customFormat="1" ht="12">
      <c r="B435" s="209"/>
      <c r="C435" s="210"/>
      <c r="D435" s="204" t="s">
        <v>176</v>
      </c>
      <c r="E435" s="211" t="s">
        <v>1</v>
      </c>
      <c r="F435" s="212" t="s">
        <v>1053</v>
      </c>
      <c r="G435" s="210"/>
      <c r="H435" s="211" t="s">
        <v>1</v>
      </c>
      <c r="I435" s="213"/>
      <c r="J435" s="210"/>
      <c r="K435" s="210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176</v>
      </c>
      <c r="AU435" s="218" t="s">
        <v>84</v>
      </c>
      <c r="AV435" s="13" t="s">
        <v>82</v>
      </c>
      <c r="AW435" s="13" t="s">
        <v>30</v>
      </c>
      <c r="AX435" s="13" t="s">
        <v>74</v>
      </c>
      <c r="AY435" s="218" t="s">
        <v>165</v>
      </c>
    </row>
    <row r="436" spans="2:51" s="13" customFormat="1" ht="12">
      <c r="B436" s="209"/>
      <c r="C436" s="210"/>
      <c r="D436" s="204" t="s">
        <v>176</v>
      </c>
      <c r="E436" s="211" t="s">
        <v>1</v>
      </c>
      <c r="F436" s="212" t="s">
        <v>1060</v>
      </c>
      <c r="G436" s="210"/>
      <c r="H436" s="211" t="s">
        <v>1</v>
      </c>
      <c r="I436" s="213"/>
      <c r="J436" s="210"/>
      <c r="K436" s="210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176</v>
      </c>
      <c r="AU436" s="218" t="s">
        <v>84</v>
      </c>
      <c r="AV436" s="13" t="s">
        <v>82</v>
      </c>
      <c r="AW436" s="13" t="s">
        <v>30</v>
      </c>
      <c r="AX436" s="13" t="s">
        <v>74</v>
      </c>
      <c r="AY436" s="218" t="s">
        <v>165</v>
      </c>
    </row>
    <row r="437" spans="2:51" s="14" customFormat="1" ht="12">
      <c r="B437" s="219"/>
      <c r="C437" s="220"/>
      <c r="D437" s="204" t="s">
        <v>176</v>
      </c>
      <c r="E437" s="221" t="s">
        <v>1</v>
      </c>
      <c r="F437" s="222" t="s">
        <v>1064</v>
      </c>
      <c r="G437" s="220"/>
      <c r="H437" s="223">
        <v>0.48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176</v>
      </c>
      <c r="AU437" s="229" t="s">
        <v>84</v>
      </c>
      <c r="AV437" s="14" t="s">
        <v>84</v>
      </c>
      <c r="AW437" s="14" t="s">
        <v>30</v>
      </c>
      <c r="AX437" s="14" t="s">
        <v>74</v>
      </c>
      <c r="AY437" s="229" t="s">
        <v>165</v>
      </c>
    </row>
    <row r="438" spans="2:51" s="13" customFormat="1" ht="12">
      <c r="B438" s="209"/>
      <c r="C438" s="210"/>
      <c r="D438" s="204" t="s">
        <v>176</v>
      </c>
      <c r="E438" s="211" t="s">
        <v>1</v>
      </c>
      <c r="F438" s="212" t="s">
        <v>1058</v>
      </c>
      <c r="G438" s="210"/>
      <c r="H438" s="211" t="s">
        <v>1</v>
      </c>
      <c r="I438" s="213"/>
      <c r="J438" s="210"/>
      <c r="K438" s="210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176</v>
      </c>
      <c r="AU438" s="218" t="s">
        <v>84</v>
      </c>
      <c r="AV438" s="13" t="s">
        <v>82</v>
      </c>
      <c r="AW438" s="13" t="s">
        <v>30</v>
      </c>
      <c r="AX438" s="13" t="s">
        <v>74</v>
      </c>
      <c r="AY438" s="218" t="s">
        <v>165</v>
      </c>
    </row>
    <row r="439" spans="2:51" s="13" customFormat="1" ht="12">
      <c r="B439" s="209"/>
      <c r="C439" s="210"/>
      <c r="D439" s="204" t="s">
        <v>176</v>
      </c>
      <c r="E439" s="211" t="s">
        <v>1</v>
      </c>
      <c r="F439" s="212" t="s">
        <v>1060</v>
      </c>
      <c r="G439" s="210"/>
      <c r="H439" s="211" t="s">
        <v>1</v>
      </c>
      <c r="I439" s="213"/>
      <c r="J439" s="210"/>
      <c r="K439" s="210"/>
      <c r="L439" s="214"/>
      <c r="M439" s="215"/>
      <c r="N439" s="216"/>
      <c r="O439" s="216"/>
      <c r="P439" s="216"/>
      <c r="Q439" s="216"/>
      <c r="R439" s="216"/>
      <c r="S439" s="216"/>
      <c r="T439" s="217"/>
      <c r="AT439" s="218" t="s">
        <v>176</v>
      </c>
      <c r="AU439" s="218" t="s">
        <v>84</v>
      </c>
      <c r="AV439" s="13" t="s">
        <v>82</v>
      </c>
      <c r="AW439" s="13" t="s">
        <v>30</v>
      </c>
      <c r="AX439" s="13" t="s">
        <v>74</v>
      </c>
      <c r="AY439" s="218" t="s">
        <v>165</v>
      </c>
    </row>
    <row r="440" spans="2:51" s="14" customFormat="1" ht="12">
      <c r="B440" s="219"/>
      <c r="C440" s="220"/>
      <c r="D440" s="204" t="s">
        <v>176</v>
      </c>
      <c r="E440" s="221" t="s">
        <v>1</v>
      </c>
      <c r="F440" s="222" t="s">
        <v>1065</v>
      </c>
      <c r="G440" s="220"/>
      <c r="H440" s="223">
        <v>0.19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176</v>
      </c>
      <c r="AU440" s="229" t="s">
        <v>84</v>
      </c>
      <c r="AV440" s="14" t="s">
        <v>84</v>
      </c>
      <c r="AW440" s="14" t="s">
        <v>30</v>
      </c>
      <c r="AX440" s="14" t="s">
        <v>74</v>
      </c>
      <c r="AY440" s="229" t="s">
        <v>165</v>
      </c>
    </row>
    <row r="441" spans="2:51" s="14" customFormat="1" ht="12">
      <c r="B441" s="219"/>
      <c r="C441" s="220"/>
      <c r="D441" s="204" t="s">
        <v>176</v>
      </c>
      <c r="E441" s="220"/>
      <c r="F441" s="222" t="s">
        <v>1068</v>
      </c>
      <c r="G441" s="220"/>
      <c r="H441" s="223">
        <v>94.22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176</v>
      </c>
      <c r="AU441" s="229" t="s">
        <v>84</v>
      </c>
      <c r="AV441" s="14" t="s">
        <v>84</v>
      </c>
      <c r="AW441" s="14" t="s">
        <v>4</v>
      </c>
      <c r="AX441" s="14" t="s">
        <v>82</v>
      </c>
      <c r="AY441" s="229" t="s">
        <v>165</v>
      </c>
    </row>
    <row r="442" spans="2:63" s="12" customFormat="1" ht="22.9" customHeight="1">
      <c r="B442" s="175"/>
      <c r="C442" s="176"/>
      <c r="D442" s="177" t="s">
        <v>73</v>
      </c>
      <c r="E442" s="189" t="s">
        <v>84</v>
      </c>
      <c r="F442" s="189" t="s">
        <v>362</v>
      </c>
      <c r="G442" s="176"/>
      <c r="H442" s="176"/>
      <c r="I442" s="179"/>
      <c r="J442" s="190">
        <f>BK442</f>
        <v>0</v>
      </c>
      <c r="K442" s="176"/>
      <c r="L442" s="181"/>
      <c r="M442" s="182"/>
      <c r="N442" s="183"/>
      <c r="O442" s="183"/>
      <c r="P442" s="184">
        <f>SUM(P443:P545)</f>
        <v>0</v>
      </c>
      <c r="Q442" s="183"/>
      <c r="R442" s="184">
        <f>SUM(R443:R545)</f>
        <v>113.1108559</v>
      </c>
      <c r="S442" s="183"/>
      <c r="T442" s="185">
        <f>SUM(T443:T545)</f>
        <v>0</v>
      </c>
      <c r="AR442" s="186" t="s">
        <v>82</v>
      </c>
      <c r="AT442" s="187" t="s">
        <v>73</v>
      </c>
      <c r="AU442" s="187" t="s">
        <v>82</v>
      </c>
      <c r="AY442" s="186" t="s">
        <v>165</v>
      </c>
      <c r="BK442" s="188">
        <f>SUM(BK443:BK545)</f>
        <v>0</v>
      </c>
    </row>
    <row r="443" spans="1:65" s="2" customFormat="1" ht="16.5" customHeight="1">
      <c r="A443" s="34"/>
      <c r="B443" s="35"/>
      <c r="C443" s="191" t="s">
        <v>201</v>
      </c>
      <c r="D443" s="191" t="s">
        <v>167</v>
      </c>
      <c r="E443" s="192" t="s">
        <v>1069</v>
      </c>
      <c r="F443" s="193" t="s">
        <v>1070</v>
      </c>
      <c r="G443" s="194" t="s">
        <v>242</v>
      </c>
      <c r="H443" s="195">
        <v>8.4</v>
      </c>
      <c r="I443" s="196"/>
      <c r="J443" s="197">
        <f>ROUND(I443*H443,2)</f>
        <v>0</v>
      </c>
      <c r="K443" s="193" t="s">
        <v>171</v>
      </c>
      <c r="L443" s="39"/>
      <c r="M443" s="198" t="s">
        <v>1</v>
      </c>
      <c r="N443" s="199" t="s">
        <v>39</v>
      </c>
      <c r="O443" s="71"/>
      <c r="P443" s="200">
        <f>O443*H443</f>
        <v>0</v>
      </c>
      <c r="Q443" s="200">
        <v>2.16</v>
      </c>
      <c r="R443" s="200">
        <f>Q443*H443</f>
        <v>18.144000000000002</v>
      </c>
      <c r="S443" s="200">
        <v>0</v>
      </c>
      <c r="T443" s="201">
        <f>S443*H443</f>
        <v>0</v>
      </c>
      <c r="U443" s="34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R443" s="202" t="s">
        <v>172</v>
      </c>
      <c r="AT443" s="202" t="s">
        <v>167</v>
      </c>
      <c r="AU443" s="202" t="s">
        <v>84</v>
      </c>
      <c r="AY443" s="17" t="s">
        <v>165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17" t="s">
        <v>82</v>
      </c>
      <c r="BK443" s="203">
        <f>ROUND(I443*H443,2)</f>
        <v>0</v>
      </c>
      <c r="BL443" s="17" t="s">
        <v>172</v>
      </c>
      <c r="BM443" s="202" t="s">
        <v>1071</v>
      </c>
    </row>
    <row r="444" spans="1:47" s="2" customFormat="1" ht="12">
      <c r="A444" s="34"/>
      <c r="B444" s="35"/>
      <c r="C444" s="36"/>
      <c r="D444" s="204" t="s">
        <v>174</v>
      </c>
      <c r="E444" s="36"/>
      <c r="F444" s="205" t="s">
        <v>1072</v>
      </c>
      <c r="G444" s="36"/>
      <c r="H444" s="36"/>
      <c r="I444" s="206"/>
      <c r="J444" s="36"/>
      <c r="K444" s="36"/>
      <c r="L444" s="39"/>
      <c r="M444" s="207"/>
      <c r="N444" s="208"/>
      <c r="O444" s="71"/>
      <c r="P444" s="71"/>
      <c r="Q444" s="71"/>
      <c r="R444" s="71"/>
      <c r="S444" s="71"/>
      <c r="T444" s="72"/>
      <c r="U444" s="34"/>
      <c r="V444" s="34"/>
      <c r="W444" s="34"/>
      <c r="X444" s="34"/>
      <c r="Y444" s="34"/>
      <c r="Z444" s="34"/>
      <c r="AA444" s="34"/>
      <c r="AB444" s="34"/>
      <c r="AC444" s="34"/>
      <c r="AD444" s="34"/>
      <c r="AE444" s="34"/>
      <c r="AT444" s="17" t="s">
        <v>174</v>
      </c>
      <c r="AU444" s="17" t="s">
        <v>84</v>
      </c>
    </row>
    <row r="445" spans="2:51" s="13" customFormat="1" ht="12">
      <c r="B445" s="209"/>
      <c r="C445" s="210"/>
      <c r="D445" s="204" t="s">
        <v>176</v>
      </c>
      <c r="E445" s="211" t="s">
        <v>1</v>
      </c>
      <c r="F445" s="212" t="s">
        <v>1073</v>
      </c>
      <c r="G445" s="210"/>
      <c r="H445" s="211" t="s">
        <v>1</v>
      </c>
      <c r="I445" s="213"/>
      <c r="J445" s="210"/>
      <c r="K445" s="210"/>
      <c r="L445" s="214"/>
      <c r="M445" s="215"/>
      <c r="N445" s="216"/>
      <c r="O445" s="216"/>
      <c r="P445" s="216"/>
      <c r="Q445" s="216"/>
      <c r="R445" s="216"/>
      <c r="S445" s="216"/>
      <c r="T445" s="217"/>
      <c r="AT445" s="218" t="s">
        <v>176</v>
      </c>
      <c r="AU445" s="218" t="s">
        <v>84</v>
      </c>
      <c r="AV445" s="13" t="s">
        <v>82</v>
      </c>
      <c r="AW445" s="13" t="s">
        <v>30</v>
      </c>
      <c r="AX445" s="13" t="s">
        <v>74</v>
      </c>
      <c r="AY445" s="218" t="s">
        <v>165</v>
      </c>
    </row>
    <row r="446" spans="2:51" s="13" customFormat="1" ht="12">
      <c r="B446" s="209"/>
      <c r="C446" s="210"/>
      <c r="D446" s="204" t="s">
        <v>176</v>
      </c>
      <c r="E446" s="211" t="s">
        <v>1</v>
      </c>
      <c r="F446" s="212" t="s">
        <v>1002</v>
      </c>
      <c r="G446" s="210"/>
      <c r="H446" s="211" t="s">
        <v>1</v>
      </c>
      <c r="I446" s="213"/>
      <c r="J446" s="210"/>
      <c r="K446" s="210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176</v>
      </c>
      <c r="AU446" s="218" t="s">
        <v>84</v>
      </c>
      <c r="AV446" s="13" t="s">
        <v>82</v>
      </c>
      <c r="AW446" s="13" t="s">
        <v>30</v>
      </c>
      <c r="AX446" s="13" t="s">
        <v>74</v>
      </c>
      <c r="AY446" s="218" t="s">
        <v>165</v>
      </c>
    </row>
    <row r="447" spans="2:51" s="14" customFormat="1" ht="12">
      <c r="B447" s="219"/>
      <c r="C447" s="220"/>
      <c r="D447" s="204" t="s">
        <v>176</v>
      </c>
      <c r="E447" s="221" t="s">
        <v>1</v>
      </c>
      <c r="F447" s="222" t="s">
        <v>1003</v>
      </c>
      <c r="G447" s="220"/>
      <c r="H447" s="223">
        <v>0.12</v>
      </c>
      <c r="I447" s="224"/>
      <c r="J447" s="220"/>
      <c r="K447" s="220"/>
      <c r="L447" s="225"/>
      <c r="M447" s="226"/>
      <c r="N447" s="227"/>
      <c r="O447" s="227"/>
      <c r="P447" s="227"/>
      <c r="Q447" s="227"/>
      <c r="R447" s="227"/>
      <c r="S447" s="227"/>
      <c r="T447" s="228"/>
      <c r="AT447" s="229" t="s">
        <v>176</v>
      </c>
      <c r="AU447" s="229" t="s">
        <v>84</v>
      </c>
      <c r="AV447" s="14" t="s">
        <v>84</v>
      </c>
      <c r="AW447" s="14" t="s">
        <v>30</v>
      </c>
      <c r="AX447" s="14" t="s">
        <v>74</v>
      </c>
      <c r="AY447" s="229" t="s">
        <v>165</v>
      </c>
    </row>
    <row r="448" spans="2:51" s="13" customFormat="1" ht="12">
      <c r="B448" s="209"/>
      <c r="C448" s="210"/>
      <c r="D448" s="204" t="s">
        <v>176</v>
      </c>
      <c r="E448" s="211" t="s">
        <v>1</v>
      </c>
      <c r="F448" s="212" t="s">
        <v>1004</v>
      </c>
      <c r="G448" s="210"/>
      <c r="H448" s="211" t="s">
        <v>1</v>
      </c>
      <c r="I448" s="213"/>
      <c r="J448" s="210"/>
      <c r="K448" s="210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176</v>
      </c>
      <c r="AU448" s="218" t="s">
        <v>84</v>
      </c>
      <c r="AV448" s="13" t="s">
        <v>82</v>
      </c>
      <c r="AW448" s="13" t="s">
        <v>30</v>
      </c>
      <c r="AX448" s="13" t="s">
        <v>74</v>
      </c>
      <c r="AY448" s="218" t="s">
        <v>165</v>
      </c>
    </row>
    <row r="449" spans="2:51" s="14" customFormat="1" ht="12">
      <c r="B449" s="219"/>
      <c r="C449" s="220"/>
      <c r="D449" s="204" t="s">
        <v>176</v>
      </c>
      <c r="E449" s="221" t="s">
        <v>1</v>
      </c>
      <c r="F449" s="222" t="s">
        <v>1005</v>
      </c>
      <c r="G449" s="220"/>
      <c r="H449" s="223">
        <v>0.17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176</v>
      </c>
      <c r="AU449" s="229" t="s">
        <v>84</v>
      </c>
      <c r="AV449" s="14" t="s">
        <v>84</v>
      </c>
      <c r="AW449" s="14" t="s">
        <v>30</v>
      </c>
      <c r="AX449" s="14" t="s">
        <v>74</v>
      </c>
      <c r="AY449" s="229" t="s">
        <v>165</v>
      </c>
    </row>
    <row r="450" spans="2:51" s="13" customFormat="1" ht="12">
      <c r="B450" s="209"/>
      <c r="C450" s="210"/>
      <c r="D450" s="204" t="s">
        <v>176</v>
      </c>
      <c r="E450" s="211" t="s">
        <v>1</v>
      </c>
      <c r="F450" s="212" t="s">
        <v>1006</v>
      </c>
      <c r="G450" s="210"/>
      <c r="H450" s="211" t="s">
        <v>1</v>
      </c>
      <c r="I450" s="213"/>
      <c r="J450" s="210"/>
      <c r="K450" s="210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176</v>
      </c>
      <c r="AU450" s="218" t="s">
        <v>84</v>
      </c>
      <c r="AV450" s="13" t="s">
        <v>82</v>
      </c>
      <c r="AW450" s="13" t="s">
        <v>30</v>
      </c>
      <c r="AX450" s="13" t="s">
        <v>74</v>
      </c>
      <c r="AY450" s="218" t="s">
        <v>165</v>
      </c>
    </row>
    <row r="451" spans="2:51" s="14" customFormat="1" ht="12">
      <c r="B451" s="219"/>
      <c r="C451" s="220"/>
      <c r="D451" s="204" t="s">
        <v>176</v>
      </c>
      <c r="E451" s="221" t="s">
        <v>1</v>
      </c>
      <c r="F451" s="222" t="s">
        <v>1007</v>
      </c>
      <c r="G451" s="220"/>
      <c r="H451" s="223">
        <v>0.28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176</v>
      </c>
      <c r="AU451" s="229" t="s">
        <v>84</v>
      </c>
      <c r="AV451" s="14" t="s">
        <v>84</v>
      </c>
      <c r="AW451" s="14" t="s">
        <v>30</v>
      </c>
      <c r="AX451" s="14" t="s">
        <v>74</v>
      </c>
      <c r="AY451" s="229" t="s">
        <v>165</v>
      </c>
    </row>
    <row r="452" spans="2:51" s="13" customFormat="1" ht="12">
      <c r="B452" s="209"/>
      <c r="C452" s="210"/>
      <c r="D452" s="204" t="s">
        <v>176</v>
      </c>
      <c r="E452" s="211" t="s">
        <v>1</v>
      </c>
      <c r="F452" s="212" t="s">
        <v>1008</v>
      </c>
      <c r="G452" s="210"/>
      <c r="H452" s="211" t="s">
        <v>1</v>
      </c>
      <c r="I452" s="213"/>
      <c r="J452" s="210"/>
      <c r="K452" s="210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176</v>
      </c>
      <c r="AU452" s="218" t="s">
        <v>84</v>
      </c>
      <c r="AV452" s="13" t="s">
        <v>82</v>
      </c>
      <c r="AW452" s="13" t="s">
        <v>30</v>
      </c>
      <c r="AX452" s="13" t="s">
        <v>74</v>
      </c>
      <c r="AY452" s="218" t="s">
        <v>165</v>
      </c>
    </row>
    <row r="453" spans="2:51" s="14" customFormat="1" ht="12">
      <c r="B453" s="219"/>
      <c r="C453" s="220"/>
      <c r="D453" s="204" t="s">
        <v>176</v>
      </c>
      <c r="E453" s="221" t="s">
        <v>1</v>
      </c>
      <c r="F453" s="222" t="s">
        <v>1009</v>
      </c>
      <c r="G453" s="220"/>
      <c r="H453" s="223">
        <v>0.25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176</v>
      </c>
      <c r="AU453" s="229" t="s">
        <v>84</v>
      </c>
      <c r="AV453" s="14" t="s">
        <v>84</v>
      </c>
      <c r="AW453" s="14" t="s">
        <v>30</v>
      </c>
      <c r="AX453" s="14" t="s">
        <v>74</v>
      </c>
      <c r="AY453" s="229" t="s">
        <v>165</v>
      </c>
    </row>
    <row r="454" spans="2:51" s="13" customFormat="1" ht="12">
      <c r="B454" s="209"/>
      <c r="C454" s="210"/>
      <c r="D454" s="204" t="s">
        <v>176</v>
      </c>
      <c r="E454" s="211" t="s">
        <v>1</v>
      </c>
      <c r="F454" s="212" t="s">
        <v>1010</v>
      </c>
      <c r="G454" s="210"/>
      <c r="H454" s="211" t="s">
        <v>1</v>
      </c>
      <c r="I454" s="213"/>
      <c r="J454" s="210"/>
      <c r="K454" s="210"/>
      <c r="L454" s="214"/>
      <c r="M454" s="215"/>
      <c r="N454" s="216"/>
      <c r="O454" s="216"/>
      <c r="P454" s="216"/>
      <c r="Q454" s="216"/>
      <c r="R454" s="216"/>
      <c r="S454" s="216"/>
      <c r="T454" s="217"/>
      <c r="AT454" s="218" t="s">
        <v>176</v>
      </c>
      <c r="AU454" s="218" t="s">
        <v>84</v>
      </c>
      <c r="AV454" s="13" t="s">
        <v>82</v>
      </c>
      <c r="AW454" s="13" t="s">
        <v>30</v>
      </c>
      <c r="AX454" s="13" t="s">
        <v>74</v>
      </c>
      <c r="AY454" s="218" t="s">
        <v>165</v>
      </c>
    </row>
    <row r="455" spans="2:51" s="14" customFormat="1" ht="12">
      <c r="B455" s="219"/>
      <c r="C455" s="220"/>
      <c r="D455" s="204" t="s">
        <v>176</v>
      </c>
      <c r="E455" s="221" t="s">
        <v>1</v>
      </c>
      <c r="F455" s="222" t="s">
        <v>1011</v>
      </c>
      <c r="G455" s="220"/>
      <c r="H455" s="223">
        <v>0.07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176</v>
      </c>
      <c r="AU455" s="229" t="s">
        <v>84</v>
      </c>
      <c r="AV455" s="14" t="s">
        <v>84</v>
      </c>
      <c r="AW455" s="14" t="s">
        <v>30</v>
      </c>
      <c r="AX455" s="14" t="s">
        <v>74</v>
      </c>
      <c r="AY455" s="229" t="s">
        <v>165</v>
      </c>
    </row>
    <row r="456" spans="2:51" s="13" customFormat="1" ht="12">
      <c r="B456" s="209"/>
      <c r="C456" s="210"/>
      <c r="D456" s="204" t="s">
        <v>176</v>
      </c>
      <c r="E456" s="211" t="s">
        <v>1</v>
      </c>
      <c r="F456" s="212" t="s">
        <v>1012</v>
      </c>
      <c r="G456" s="210"/>
      <c r="H456" s="211" t="s">
        <v>1</v>
      </c>
      <c r="I456" s="213"/>
      <c r="J456" s="210"/>
      <c r="K456" s="210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176</v>
      </c>
      <c r="AU456" s="218" t="s">
        <v>84</v>
      </c>
      <c r="AV456" s="13" t="s">
        <v>82</v>
      </c>
      <c r="AW456" s="13" t="s">
        <v>30</v>
      </c>
      <c r="AX456" s="13" t="s">
        <v>74</v>
      </c>
      <c r="AY456" s="218" t="s">
        <v>165</v>
      </c>
    </row>
    <row r="457" spans="2:51" s="14" customFormat="1" ht="12">
      <c r="B457" s="219"/>
      <c r="C457" s="220"/>
      <c r="D457" s="204" t="s">
        <v>176</v>
      </c>
      <c r="E457" s="221" t="s">
        <v>1</v>
      </c>
      <c r="F457" s="222" t="s">
        <v>1013</v>
      </c>
      <c r="G457" s="220"/>
      <c r="H457" s="223">
        <v>0.04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176</v>
      </c>
      <c r="AU457" s="229" t="s">
        <v>84</v>
      </c>
      <c r="AV457" s="14" t="s">
        <v>84</v>
      </c>
      <c r="AW457" s="14" t="s">
        <v>30</v>
      </c>
      <c r="AX457" s="14" t="s">
        <v>74</v>
      </c>
      <c r="AY457" s="229" t="s">
        <v>165</v>
      </c>
    </row>
    <row r="458" spans="2:51" s="13" customFormat="1" ht="12">
      <c r="B458" s="209"/>
      <c r="C458" s="210"/>
      <c r="D458" s="204" t="s">
        <v>176</v>
      </c>
      <c r="E458" s="211" t="s">
        <v>1</v>
      </c>
      <c r="F458" s="212" t="s">
        <v>1014</v>
      </c>
      <c r="G458" s="210"/>
      <c r="H458" s="211" t="s">
        <v>1</v>
      </c>
      <c r="I458" s="213"/>
      <c r="J458" s="210"/>
      <c r="K458" s="210"/>
      <c r="L458" s="214"/>
      <c r="M458" s="215"/>
      <c r="N458" s="216"/>
      <c r="O458" s="216"/>
      <c r="P458" s="216"/>
      <c r="Q458" s="216"/>
      <c r="R458" s="216"/>
      <c r="S458" s="216"/>
      <c r="T458" s="217"/>
      <c r="AT458" s="218" t="s">
        <v>176</v>
      </c>
      <c r="AU458" s="218" t="s">
        <v>84</v>
      </c>
      <c r="AV458" s="13" t="s">
        <v>82</v>
      </c>
      <c r="AW458" s="13" t="s">
        <v>30</v>
      </c>
      <c r="AX458" s="13" t="s">
        <v>74</v>
      </c>
      <c r="AY458" s="218" t="s">
        <v>165</v>
      </c>
    </row>
    <row r="459" spans="2:51" s="14" customFormat="1" ht="12">
      <c r="B459" s="219"/>
      <c r="C459" s="220"/>
      <c r="D459" s="204" t="s">
        <v>176</v>
      </c>
      <c r="E459" s="221" t="s">
        <v>1</v>
      </c>
      <c r="F459" s="222" t="s">
        <v>1015</v>
      </c>
      <c r="G459" s="220"/>
      <c r="H459" s="223">
        <v>0.06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176</v>
      </c>
      <c r="AU459" s="229" t="s">
        <v>84</v>
      </c>
      <c r="AV459" s="14" t="s">
        <v>84</v>
      </c>
      <c r="AW459" s="14" t="s">
        <v>30</v>
      </c>
      <c r="AX459" s="14" t="s">
        <v>74</v>
      </c>
      <c r="AY459" s="229" t="s">
        <v>165</v>
      </c>
    </row>
    <row r="460" spans="2:51" s="13" customFormat="1" ht="12">
      <c r="B460" s="209"/>
      <c r="C460" s="210"/>
      <c r="D460" s="204" t="s">
        <v>176</v>
      </c>
      <c r="E460" s="211" t="s">
        <v>1</v>
      </c>
      <c r="F460" s="212" t="s">
        <v>1016</v>
      </c>
      <c r="G460" s="210"/>
      <c r="H460" s="211" t="s">
        <v>1</v>
      </c>
      <c r="I460" s="213"/>
      <c r="J460" s="210"/>
      <c r="K460" s="210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176</v>
      </c>
      <c r="AU460" s="218" t="s">
        <v>84</v>
      </c>
      <c r="AV460" s="13" t="s">
        <v>82</v>
      </c>
      <c r="AW460" s="13" t="s">
        <v>30</v>
      </c>
      <c r="AX460" s="13" t="s">
        <v>74</v>
      </c>
      <c r="AY460" s="218" t="s">
        <v>165</v>
      </c>
    </row>
    <row r="461" spans="2:51" s="14" customFormat="1" ht="12">
      <c r="B461" s="219"/>
      <c r="C461" s="220"/>
      <c r="D461" s="204" t="s">
        <v>176</v>
      </c>
      <c r="E461" s="221" t="s">
        <v>1</v>
      </c>
      <c r="F461" s="222" t="s">
        <v>1017</v>
      </c>
      <c r="G461" s="220"/>
      <c r="H461" s="223">
        <v>0.2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176</v>
      </c>
      <c r="AU461" s="229" t="s">
        <v>84</v>
      </c>
      <c r="AV461" s="14" t="s">
        <v>84</v>
      </c>
      <c r="AW461" s="14" t="s">
        <v>30</v>
      </c>
      <c r="AX461" s="14" t="s">
        <v>74</v>
      </c>
      <c r="AY461" s="229" t="s">
        <v>165</v>
      </c>
    </row>
    <row r="462" spans="2:51" s="13" customFormat="1" ht="12">
      <c r="B462" s="209"/>
      <c r="C462" s="210"/>
      <c r="D462" s="204" t="s">
        <v>176</v>
      </c>
      <c r="E462" s="211" t="s">
        <v>1</v>
      </c>
      <c r="F462" s="212" t="s">
        <v>1018</v>
      </c>
      <c r="G462" s="210"/>
      <c r="H462" s="211" t="s">
        <v>1</v>
      </c>
      <c r="I462" s="213"/>
      <c r="J462" s="210"/>
      <c r="K462" s="210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176</v>
      </c>
      <c r="AU462" s="218" t="s">
        <v>84</v>
      </c>
      <c r="AV462" s="13" t="s">
        <v>82</v>
      </c>
      <c r="AW462" s="13" t="s">
        <v>30</v>
      </c>
      <c r="AX462" s="13" t="s">
        <v>74</v>
      </c>
      <c r="AY462" s="218" t="s">
        <v>165</v>
      </c>
    </row>
    <row r="463" spans="2:51" s="14" customFormat="1" ht="12">
      <c r="B463" s="219"/>
      <c r="C463" s="220"/>
      <c r="D463" s="204" t="s">
        <v>176</v>
      </c>
      <c r="E463" s="221" t="s">
        <v>1</v>
      </c>
      <c r="F463" s="222" t="s">
        <v>1019</v>
      </c>
      <c r="G463" s="220"/>
      <c r="H463" s="223">
        <v>0.21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176</v>
      </c>
      <c r="AU463" s="229" t="s">
        <v>84</v>
      </c>
      <c r="AV463" s="14" t="s">
        <v>84</v>
      </c>
      <c r="AW463" s="14" t="s">
        <v>30</v>
      </c>
      <c r="AX463" s="14" t="s">
        <v>74</v>
      </c>
      <c r="AY463" s="229" t="s">
        <v>165</v>
      </c>
    </row>
    <row r="464" spans="2:51" s="13" customFormat="1" ht="12">
      <c r="B464" s="209"/>
      <c r="C464" s="210"/>
      <c r="D464" s="204" t="s">
        <v>176</v>
      </c>
      <c r="E464" s="211" t="s">
        <v>1</v>
      </c>
      <c r="F464" s="212" t="s">
        <v>1020</v>
      </c>
      <c r="G464" s="210"/>
      <c r="H464" s="211" t="s">
        <v>1</v>
      </c>
      <c r="I464" s="213"/>
      <c r="J464" s="210"/>
      <c r="K464" s="210"/>
      <c r="L464" s="214"/>
      <c r="M464" s="215"/>
      <c r="N464" s="216"/>
      <c r="O464" s="216"/>
      <c r="P464" s="216"/>
      <c r="Q464" s="216"/>
      <c r="R464" s="216"/>
      <c r="S464" s="216"/>
      <c r="T464" s="217"/>
      <c r="AT464" s="218" t="s">
        <v>176</v>
      </c>
      <c r="AU464" s="218" t="s">
        <v>84</v>
      </c>
      <c r="AV464" s="13" t="s">
        <v>82</v>
      </c>
      <c r="AW464" s="13" t="s">
        <v>30</v>
      </c>
      <c r="AX464" s="13" t="s">
        <v>74</v>
      </c>
      <c r="AY464" s="218" t="s">
        <v>165</v>
      </c>
    </row>
    <row r="465" spans="2:51" s="14" customFormat="1" ht="12">
      <c r="B465" s="219"/>
      <c r="C465" s="220"/>
      <c r="D465" s="204" t="s">
        <v>176</v>
      </c>
      <c r="E465" s="221" t="s">
        <v>1</v>
      </c>
      <c r="F465" s="222" t="s">
        <v>1021</v>
      </c>
      <c r="G465" s="220"/>
      <c r="H465" s="223">
        <v>1.32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176</v>
      </c>
      <c r="AU465" s="229" t="s">
        <v>84</v>
      </c>
      <c r="AV465" s="14" t="s">
        <v>84</v>
      </c>
      <c r="AW465" s="14" t="s">
        <v>30</v>
      </c>
      <c r="AX465" s="14" t="s">
        <v>74</v>
      </c>
      <c r="AY465" s="229" t="s">
        <v>165</v>
      </c>
    </row>
    <row r="466" spans="2:51" s="13" customFormat="1" ht="12">
      <c r="B466" s="209"/>
      <c r="C466" s="210"/>
      <c r="D466" s="204" t="s">
        <v>176</v>
      </c>
      <c r="E466" s="211" t="s">
        <v>1</v>
      </c>
      <c r="F466" s="212" t="s">
        <v>1022</v>
      </c>
      <c r="G466" s="210"/>
      <c r="H466" s="211" t="s">
        <v>1</v>
      </c>
      <c r="I466" s="213"/>
      <c r="J466" s="210"/>
      <c r="K466" s="210"/>
      <c r="L466" s="214"/>
      <c r="M466" s="215"/>
      <c r="N466" s="216"/>
      <c r="O466" s="216"/>
      <c r="P466" s="216"/>
      <c r="Q466" s="216"/>
      <c r="R466" s="216"/>
      <c r="S466" s="216"/>
      <c r="T466" s="217"/>
      <c r="AT466" s="218" t="s">
        <v>176</v>
      </c>
      <c r="AU466" s="218" t="s">
        <v>84</v>
      </c>
      <c r="AV466" s="13" t="s">
        <v>82</v>
      </c>
      <c r="AW466" s="13" t="s">
        <v>30</v>
      </c>
      <c r="AX466" s="13" t="s">
        <v>74</v>
      </c>
      <c r="AY466" s="218" t="s">
        <v>165</v>
      </c>
    </row>
    <row r="467" spans="2:51" s="14" customFormat="1" ht="12">
      <c r="B467" s="219"/>
      <c r="C467" s="220"/>
      <c r="D467" s="204" t="s">
        <v>176</v>
      </c>
      <c r="E467" s="221" t="s">
        <v>1</v>
      </c>
      <c r="F467" s="222" t="s">
        <v>1009</v>
      </c>
      <c r="G467" s="220"/>
      <c r="H467" s="223">
        <v>0.25</v>
      </c>
      <c r="I467" s="224"/>
      <c r="J467" s="220"/>
      <c r="K467" s="220"/>
      <c r="L467" s="225"/>
      <c r="M467" s="226"/>
      <c r="N467" s="227"/>
      <c r="O467" s="227"/>
      <c r="P467" s="227"/>
      <c r="Q467" s="227"/>
      <c r="R467" s="227"/>
      <c r="S467" s="227"/>
      <c r="T467" s="228"/>
      <c r="AT467" s="229" t="s">
        <v>176</v>
      </c>
      <c r="AU467" s="229" t="s">
        <v>84</v>
      </c>
      <c r="AV467" s="14" t="s">
        <v>84</v>
      </c>
      <c r="AW467" s="14" t="s">
        <v>30</v>
      </c>
      <c r="AX467" s="14" t="s">
        <v>74</v>
      </c>
      <c r="AY467" s="229" t="s">
        <v>165</v>
      </c>
    </row>
    <row r="468" spans="2:51" s="13" customFormat="1" ht="12">
      <c r="B468" s="209"/>
      <c r="C468" s="210"/>
      <c r="D468" s="204" t="s">
        <v>176</v>
      </c>
      <c r="E468" s="211" t="s">
        <v>1</v>
      </c>
      <c r="F468" s="212" t="s">
        <v>1035</v>
      </c>
      <c r="G468" s="210"/>
      <c r="H468" s="211" t="s">
        <v>1</v>
      </c>
      <c r="I468" s="213"/>
      <c r="J468" s="210"/>
      <c r="K468" s="210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176</v>
      </c>
      <c r="AU468" s="218" t="s">
        <v>84</v>
      </c>
      <c r="AV468" s="13" t="s">
        <v>82</v>
      </c>
      <c r="AW468" s="13" t="s">
        <v>30</v>
      </c>
      <c r="AX468" s="13" t="s">
        <v>74</v>
      </c>
      <c r="AY468" s="218" t="s">
        <v>165</v>
      </c>
    </row>
    <row r="469" spans="2:51" s="13" customFormat="1" ht="12">
      <c r="B469" s="209"/>
      <c r="C469" s="210"/>
      <c r="D469" s="204" t="s">
        <v>176</v>
      </c>
      <c r="E469" s="211" t="s">
        <v>1</v>
      </c>
      <c r="F469" s="212" t="s">
        <v>1036</v>
      </c>
      <c r="G469" s="210"/>
      <c r="H469" s="211" t="s">
        <v>1</v>
      </c>
      <c r="I469" s="213"/>
      <c r="J469" s="210"/>
      <c r="K469" s="210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176</v>
      </c>
      <c r="AU469" s="218" t="s">
        <v>84</v>
      </c>
      <c r="AV469" s="13" t="s">
        <v>82</v>
      </c>
      <c r="AW469" s="13" t="s">
        <v>30</v>
      </c>
      <c r="AX469" s="13" t="s">
        <v>74</v>
      </c>
      <c r="AY469" s="218" t="s">
        <v>165</v>
      </c>
    </row>
    <row r="470" spans="2:51" s="14" customFormat="1" ht="12">
      <c r="B470" s="219"/>
      <c r="C470" s="220"/>
      <c r="D470" s="204" t="s">
        <v>176</v>
      </c>
      <c r="E470" s="221" t="s">
        <v>1</v>
      </c>
      <c r="F470" s="222" t="s">
        <v>1037</v>
      </c>
      <c r="G470" s="220"/>
      <c r="H470" s="223">
        <v>0.27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176</v>
      </c>
      <c r="AU470" s="229" t="s">
        <v>84</v>
      </c>
      <c r="AV470" s="14" t="s">
        <v>84</v>
      </c>
      <c r="AW470" s="14" t="s">
        <v>30</v>
      </c>
      <c r="AX470" s="14" t="s">
        <v>74</v>
      </c>
      <c r="AY470" s="229" t="s">
        <v>165</v>
      </c>
    </row>
    <row r="471" spans="2:51" s="13" customFormat="1" ht="12">
      <c r="B471" s="209"/>
      <c r="C471" s="210"/>
      <c r="D471" s="204" t="s">
        <v>176</v>
      </c>
      <c r="E471" s="211" t="s">
        <v>1</v>
      </c>
      <c r="F471" s="212" t="s">
        <v>1038</v>
      </c>
      <c r="G471" s="210"/>
      <c r="H471" s="211" t="s">
        <v>1</v>
      </c>
      <c r="I471" s="213"/>
      <c r="J471" s="210"/>
      <c r="K471" s="210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176</v>
      </c>
      <c r="AU471" s="218" t="s">
        <v>84</v>
      </c>
      <c r="AV471" s="13" t="s">
        <v>82</v>
      </c>
      <c r="AW471" s="13" t="s">
        <v>30</v>
      </c>
      <c r="AX471" s="13" t="s">
        <v>74</v>
      </c>
      <c r="AY471" s="218" t="s">
        <v>165</v>
      </c>
    </row>
    <row r="472" spans="2:51" s="13" customFormat="1" ht="12">
      <c r="B472" s="209"/>
      <c r="C472" s="210"/>
      <c r="D472" s="204" t="s">
        <v>176</v>
      </c>
      <c r="E472" s="211" t="s">
        <v>1</v>
      </c>
      <c r="F472" s="212" t="s">
        <v>1039</v>
      </c>
      <c r="G472" s="210"/>
      <c r="H472" s="211" t="s">
        <v>1</v>
      </c>
      <c r="I472" s="213"/>
      <c r="J472" s="210"/>
      <c r="K472" s="210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176</v>
      </c>
      <c r="AU472" s="218" t="s">
        <v>84</v>
      </c>
      <c r="AV472" s="13" t="s">
        <v>82</v>
      </c>
      <c r="AW472" s="13" t="s">
        <v>30</v>
      </c>
      <c r="AX472" s="13" t="s">
        <v>74</v>
      </c>
      <c r="AY472" s="218" t="s">
        <v>165</v>
      </c>
    </row>
    <row r="473" spans="2:51" s="14" customFormat="1" ht="12">
      <c r="B473" s="219"/>
      <c r="C473" s="220"/>
      <c r="D473" s="204" t="s">
        <v>176</v>
      </c>
      <c r="E473" s="221" t="s">
        <v>1</v>
      </c>
      <c r="F473" s="222" t="s">
        <v>1040</v>
      </c>
      <c r="G473" s="220"/>
      <c r="H473" s="223">
        <v>1.84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176</v>
      </c>
      <c r="AU473" s="229" t="s">
        <v>84</v>
      </c>
      <c r="AV473" s="14" t="s">
        <v>84</v>
      </c>
      <c r="AW473" s="14" t="s">
        <v>30</v>
      </c>
      <c r="AX473" s="14" t="s">
        <v>74</v>
      </c>
      <c r="AY473" s="229" t="s">
        <v>165</v>
      </c>
    </row>
    <row r="474" spans="2:51" s="13" customFormat="1" ht="12">
      <c r="B474" s="209"/>
      <c r="C474" s="210"/>
      <c r="D474" s="204" t="s">
        <v>176</v>
      </c>
      <c r="E474" s="211" t="s">
        <v>1</v>
      </c>
      <c r="F474" s="212" t="s">
        <v>1041</v>
      </c>
      <c r="G474" s="210"/>
      <c r="H474" s="211" t="s">
        <v>1</v>
      </c>
      <c r="I474" s="213"/>
      <c r="J474" s="210"/>
      <c r="K474" s="210"/>
      <c r="L474" s="214"/>
      <c r="M474" s="215"/>
      <c r="N474" s="216"/>
      <c r="O474" s="216"/>
      <c r="P474" s="216"/>
      <c r="Q474" s="216"/>
      <c r="R474" s="216"/>
      <c r="S474" s="216"/>
      <c r="T474" s="217"/>
      <c r="AT474" s="218" t="s">
        <v>176</v>
      </c>
      <c r="AU474" s="218" t="s">
        <v>84</v>
      </c>
      <c r="AV474" s="13" t="s">
        <v>82</v>
      </c>
      <c r="AW474" s="13" t="s">
        <v>30</v>
      </c>
      <c r="AX474" s="13" t="s">
        <v>74</v>
      </c>
      <c r="AY474" s="218" t="s">
        <v>165</v>
      </c>
    </row>
    <row r="475" spans="2:51" s="13" customFormat="1" ht="12">
      <c r="B475" s="209"/>
      <c r="C475" s="210"/>
      <c r="D475" s="204" t="s">
        <v>176</v>
      </c>
      <c r="E475" s="211" t="s">
        <v>1</v>
      </c>
      <c r="F475" s="212" t="s">
        <v>1039</v>
      </c>
      <c r="G475" s="210"/>
      <c r="H475" s="211" t="s">
        <v>1</v>
      </c>
      <c r="I475" s="213"/>
      <c r="J475" s="210"/>
      <c r="K475" s="210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176</v>
      </c>
      <c r="AU475" s="218" t="s">
        <v>84</v>
      </c>
      <c r="AV475" s="13" t="s">
        <v>82</v>
      </c>
      <c r="AW475" s="13" t="s">
        <v>30</v>
      </c>
      <c r="AX475" s="13" t="s">
        <v>74</v>
      </c>
      <c r="AY475" s="218" t="s">
        <v>165</v>
      </c>
    </row>
    <row r="476" spans="2:51" s="14" customFormat="1" ht="12">
      <c r="B476" s="219"/>
      <c r="C476" s="220"/>
      <c r="D476" s="204" t="s">
        <v>176</v>
      </c>
      <c r="E476" s="221" t="s">
        <v>1</v>
      </c>
      <c r="F476" s="222" t="s">
        <v>1042</v>
      </c>
      <c r="G476" s="220"/>
      <c r="H476" s="223">
        <v>2.65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176</v>
      </c>
      <c r="AU476" s="229" t="s">
        <v>84</v>
      </c>
      <c r="AV476" s="14" t="s">
        <v>84</v>
      </c>
      <c r="AW476" s="14" t="s">
        <v>30</v>
      </c>
      <c r="AX476" s="14" t="s">
        <v>74</v>
      </c>
      <c r="AY476" s="229" t="s">
        <v>165</v>
      </c>
    </row>
    <row r="477" spans="2:51" s="13" customFormat="1" ht="12">
      <c r="B477" s="209"/>
      <c r="C477" s="210"/>
      <c r="D477" s="204" t="s">
        <v>176</v>
      </c>
      <c r="E477" s="211" t="s">
        <v>1</v>
      </c>
      <c r="F477" s="212" t="s">
        <v>1049</v>
      </c>
      <c r="G477" s="210"/>
      <c r="H477" s="211" t="s">
        <v>1</v>
      </c>
      <c r="I477" s="213"/>
      <c r="J477" s="210"/>
      <c r="K477" s="210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176</v>
      </c>
      <c r="AU477" s="218" t="s">
        <v>84</v>
      </c>
      <c r="AV477" s="13" t="s">
        <v>82</v>
      </c>
      <c r="AW477" s="13" t="s">
        <v>30</v>
      </c>
      <c r="AX477" s="13" t="s">
        <v>74</v>
      </c>
      <c r="AY477" s="218" t="s">
        <v>165</v>
      </c>
    </row>
    <row r="478" spans="2:51" s="13" customFormat="1" ht="12">
      <c r="B478" s="209"/>
      <c r="C478" s="210"/>
      <c r="D478" s="204" t="s">
        <v>176</v>
      </c>
      <c r="E478" s="211" t="s">
        <v>1</v>
      </c>
      <c r="F478" s="212" t="s">
        <v>1050</v>
      </c>
      <c r="G478" s="210"/>
      <c r="H478" s="211" t="s">
        <v>1</v>
      </c>
      <c r="I478" s="213"/>
      <c r="J478" s="210"/>
      <c r="K478" s="210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176</v>
      </c>
      <c r="AU478" s="218" t="s">
        <v>84</v>
      </c>
      <c r="AV478" s="13" t="s">
        <v>82</v>
      </c>
      <c r="AW478" s="13" t="s">
        <v>30</v>
      </c>
      <c r="AX478" s="13" t="s">
        <v>74</v>
      </c>
      <c r="AY478" s="218" t="s">
        <v>165</v>
      </c>
    </row>
    <row r="479" spans="2:51" s="13" customFormat="1" ht="12">
      <c r="B479" s="209"/>
      <c r="C479" s="210"/>
      <c r="D479" s="204" t="s">
        <v>176</v>
      </c>
      <c r="E479" s="211" t="s">
        <v>1</v>
      </c>
      <c r="F479" s="212" t="s">
        <v>1051</v>
      </c>
      <c r="G479" s="210"/>
      <c r="H479" s="211" t="s">
        <v>1</v>
      </c>
      <c r="I479" s="213"/>
      <c r="J479" s="210"/>
      <c r="K479" s="210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176</v>
      </c>
      <c r="AU479" s="218" t="s">
        <v>84</v>
      </c>
      <c r="AV479" s="13" t="s">
        <v>82</v>
      </c>
      <c r="AW479" s="13" t="s">
        <v>30</v>
      </c>
      <c r="AX479" s="13" t="s">
        <v>74</v>
      </c>
      <c r="AY479" s="218" t="s">
        <v>165</v>
      </c>
    </row>
    <row r="480" spans="2:51" s="14" customFormat="1" ht="12">
      <c r="B480" s="219"/>
      <c r="C480" s="220"/>
      <c r="D480" s="204" t="s">
        <v>176</v>
      </c>
      <c r="E480" s="221" t="s">
        <v>1</v>
      </c>
      <c r="F480" s="222" t="s">
        <v>1052</v>
      </c>
      <c r="G480" s="220"/>
      <c r="H480" s="223">
        <v>0.13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176</v>
      </c>
      <c r="AU480" s="229" t="s">
        <v>84</v>
      </c>
      <c r="AV480" s="14" t="s">
        <v>84</v>
      </c>
      <c r="AW480" s="14" t="s">
        <v>30</v>
      </c>
      <c r="AX480" s="14" t="s">
        <v>74</v>
      </c>
      <c r="AY480" s="229" t="s">
        <v>165</v>
      </c>
    </row>
    <row r="481" spans="2:51" s="13" customFormat="1" ht="12">
      <c r="B481" s="209"/>
      <c r="C481" s="210"/>
      <c r="D481" s="204" t="s">
        <v>176</v>
      </c>
      <c r="E481" s="211" t="s">
        <v>1</v>
      </c>
      <c r="F481" s="212" t="s">
        <v>1053</v>
      </c>
      <c r="G481" s="210"/>
      <c r="H481" s="211" t="s">
        <v>1</v>
      </c>
      <c r="I481" s="213"/>
      <c r="J481" s="210"/>
      <c r="K481" s="210"/>
      <c r="L481" s="214"/>
      <c r="M481" s="215"/>
      <c r="N481" s="216"/>
      <c r="O481" s="216"/>
      <c r="P481" s="216"/>
      <c r="Q481" s="216"/>
      <c r="R481" s="216"/>
      <c r="S481" s="216"/>
      <c r="T481" s="217"/>
      <c r="AT481" s="218" t="s">
        <v>176</v>
      </c>
      <c r="AU481" s="218" t="s">
        <v>84</v>
      </c>
      <c r="AV481" s="13" t="s">
        <v>82</v>
      </c>
      <c r="AW481" s="13" t="s">
        <v>30</v>
      </c>
      <c r="AX481" s="13" t="s">
        <v>74</v>
      </c>
      <c r="AY481" s="218" t="s">
        <v>165</v>
      </c>
    </row>
    <row r="482" spans="2:51" s="13" customFormat="1" ht="12">
      <c r="B482" s="209"/>
      <c r="C482" s="210"/>
      <c r="D482" s="204" t="s">
        <v>176</v>
      </c>
      <c r="E482" s="211" t="s">
        <v>1</v>
      </c>
      <c r="F482" s="212" t="s">
        <v>1051</v>
      </c>
      <c r="G482" s="210"/>
      <c r="H482" s="211" t="s">
        <v>1</v>
      </c>
      <c r="I482" s="213"/>
      <c r="J482" s="210"/>
      <c r="K482" s="210"/>
      <c r="L482" s="214"/>
      <c r="M482" s="215"/>
      <c r="N482" s="216"/>
      <c r="O482" s="216"/>
      <c r="P482" s="216"/>
      <c r="Q482" s="216"/>
      <c r="R482" s="216"/>
      <c r="S482" s="216"/>
      <c r="T482" s="217"/>
      <c r="AT482" s="218" t="s">
        <v>176</v>
      </c>
      <c r="AU482" s="218" t="s">
        <v>84</v>
      </c>
      <c r="AV482" s="13" t="s">
        <v>82</v>
      </c>
      <c r="AW482" s="13" t="s">
        <v>30</v>
      </c>
      <c r="AX482" s="13" t="s">
        <v>74</v>
      </c>
      <c r="AY482" s="218" t="s">
        <v>165</v>
      </c>
    </row>
    <row r="483" spans="2:51" s="14" customFormat="1" ht="12">
      <c r="B483" s="219"/>
      <c r="C483" s="220"/>
      <c r="D483" s="204" t="s">
        <v>176</v>
      </c>
      <c r="E483" s="221" t="s">
        <v>1</v>
      </c>
      <c r="F483" s="222" t="s">
        <v>1054</v>
      </c>
      <c r="G483" s="220"/>
      <c r="H483" s="223">
        <v>0.19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176</v>
      </c>
      <c r="AU483" s="229" t="s">
        <v>84</v>
      </c>
      <c r="AV483" s="14" t="s">
        <v>84</v>
      </c>
      <c r="AW483" s="14" t="s">
        <v>30</v>
      </c>
      <c r="AX483" s="14" t="s">
        <v>74</v>
      </c>
      <c r="AY483" s="229" t="s">
        <v>165</v>
      </c>
    </row>
    <row r="484" spans="2:51" s="13" customFormat="1" ht="12">
      <c r="B484" s="209"/>
      <c r="C484" s="210"/>
      <c r="D484" s="204" t="s">
        <v>176</v>
      </c>
      <c r="E484" s="211" t="s">
        <v>1</v>
      </c>
      <c r="F484" s="212" t="s">
        <v>1055</v>
      </c>
      <c r="G484" s="210"/>
      <c r="H484" s="211" t="s">
        <v>1</v>
      </c>
      <c r="I484" s="213"/>
      <c r="J484" s="210"/>
      <c r="K484" s="210"/>
      <c r="L484" s="214"/>
      <c r="M484" s="215"/>
      <c r="N484" s="216"/>
      <c r="O484" s="216"/>
      <c r="P484" s="216"/>
      <c r="Q484" s="216"/>
      <c r="R484" s="216"/>
      <c r="S484" s="216"/>
      <c r="T484" s="217"/>
      <c r="AT484" s="218" t="s">
        <v>176</v>
      </c>
      <c r="AU484" s="218" t="s">
        <v>84</v>
      </c>
      <c r="AV484" s="13" t="s">
        <v>82</v>
      </c>
      <c r="AW484" s="13" t="s">
        <v>30</v>
      </c>
      <c r="AX484" s="13" t="s">
        <v>74</v>
      </c>
      <c r="AY484" s="218" t="s">
        <v>165</v>
      </c>
    </row>
    <row r="485" spans="2:51" s="13" customFormat="1" ht="12">
      <c r="B485" s="209"/>
      <c r="C485" s="210"/>
      <c r="D485" s="204" t="s">
        <v>176</v>
      </c>
      <c r="E485" s="211" t="s">
        <v>1</v>
      </c>
      <c r="F485" s="212" t="s">
        <v>1050</v>
      </c>
      <c r="G485" s="210"/>
      <c r="H485" s="211" t="s">
        <v>1</v>
      </c>
      <c r="I485" s="213"/>
      <c r="J485" s="210"/>
      <c r="K485" s="210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176</v>
      </c>
      <c r="AU485" s="218" t="s">
        <v>84</v>
      </c>
      <c r="AV485" s="13" t="s">
        <v>82</v>
      </c>
      <c r="AW485" s="13" t="s">
        <v>30</v>
      </c>
      <c r="AX485" s="13" t="s">
        <v>74</v>
      </c>
      <c r="AY485" s="218" t="s">
        <v>165</v>
      </c>
    </row>
    <row r="486" spans="2:51" s="13" customFormat="1" ht="12">
      <c r="B486" s="209"/>
      <c r="C486" s="210"/>
      <c r="D486" s="204" t="s">
        <v>176</v>
      </c>
      <c r="E486" s="211" t="s">
        <v>1</v>
      </c>
      <c r="F486" s="212" t="s">
        <v>1051</v>
      </c>
      <c r="G486" s="210"/>
      <c r="H486" s="211" t="s">
        <v>1</v>
      </c>
      <c r="I486" s="213"/>
      <c r="J486" s="210"/>
      <c r="K486" s="210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176</v>
      </c>
      <c r="AU486" s="218" t="s">
        <v>84</v>
      </c>
      <c r="AV486" s="13" t="s">
        <v>82</v>
      </c>
      <c r="AW486" s="13" t="s">
        <v>30</v>
      </c>
      <c r="AX486" s="13" t="s">
        <v>74</v>
      </c>
      <c r="AY486" s="218" t="s">
        <v>165</v>
      </c>
    </row>
    <row r="487" spans="2:51" s="14" customFormat="1" ht="12">
      <c r="B487" s="219"/>
      <c r="C487" s="220"/>
      <c r="D487" s="204" t="s">
        <v>176</v>
      </c>
      <c r="E487" s="221" t="s">
        <v>1</v>
      </c>
      <c r="F487" s="222" t="s">
        <v>1056</v>
      </c>
      <c r="G487" s="220"/>
      <c r="H487" s="223">
        <v>0.24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176</v>
      </c>
      <c r="AU487" s="229" t="s">
        <v>84</v>
      </c>
      <c r="AV487" s="14" t="s">
        <v>84</v>
      </c>
      <c r="AW487" s="14" t="s">
        <v>30</v>
      </c>
      <c r="AX487" s="14" t="s">
        <v>74</v>
      </c>
      <c r="AY487" s="229" t="s">
        <v>165</v>
      </c>
    </row>
    <row r="488" spans="2:51" s="13" customFormat="1" ht="12">
      <c r="B488" s="209"/>
      <c r="C488" s="210"/>
      <c r="D488" s="204" t="s">
        <v>176</v>
      </c>
      <c r="E488" s="211" t="s">
        <v>1</v>
      </c>
      <c r="F488" s="212" t="s">
        <v>1053</v>
      </c>
      <c r="G488" s="210"/>
      <c r="H488" s="211" t="s">
        <v>1</v>
      </c>
      <c r="I488" s="213"/>
      <c r="J488" s="210"/>
      <c r="K488" s="210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176</v>
      </c>
      <c r="AU488" s="218" t="s">
        <v>84</v>
      </c>
      <c r="AV488" s="13" t="s">
        <v>82</v>
      </c>
      <c r="AW488" s="13" t="s">
        <v>30</v>
      </c>
      <c r="AX488" s="13" t="s">
        <v>74</v>
      </c>
      <c r="AY488" s="218" t="s">
        <v>165</v>
      </c>
    </row>
    <row r="489" spans="2:51" s="13" customFormat="1" ht="12">
      <c r="B489" s="209"/>
      <c r="C489" s="210"/>
      <c r="D489" s="204" t="s">
        <v>176</v>
      </c>
      <c r="E489" s="211" t="s">
        <v>1</v>
      </c>
      <c r="F489" s="212" t="s">
        <v>1051</v>
      </c>
      <c r="G489" s="210"/>
      <c r="H489" s="211" t="s">
        <v>1</v>
      </c>
      <c r="I489" s="213"/>
      <c r="J489" s="210"/>
      <c r="K489" s="210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176</v>
      </c>
      <c r="AU489" s="218" t="s">
        <v>84</v>
      </c>
      <c r="AV489" s="13" t="s">
        <v>82</v>
      </c>
      <c r="AW489" s="13" t="s">
        <v>30</v>
      </c>
      <c r="AX489" s="13" t="s">
        <v>74</v>
      </c>
      <c r="AY489" s="218" t="s">
        <v>165</v>
      </c>
    </row>
    <row r="490" spans="2:51" s="14" customFormat="1" ht="12">
      <c r="B490" s="219"/>
      <c r="C490" s="220"/>
      <c r="D490" s="204" t="s">
        <v>176</v>
      </c>
      <c r="E490" s="221" t="s">
        <v>1</v>
      </c>
      <c r="F490" s="222" t="s">
        <v>1057</v>
      </c>
      <c r="G490" s="220"/>
      <c r="H490" s="223">
        <v>0.08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176</v>
      </c>
      <c r="AU490" s="229" t="s">
        <v>84</v>
      </c>
      <c r="AV490" s="14" t="s">
        <v>84</v>
      </c>
      <c r="AW490" s="14" t="s">
        <v>30</v>
      </c>
      <c r="AX490" s="14" t="s">
        <v>74</v>
      </c>
      <c r="AY490" s="229" t="s">
        <v>165</v>
      </c>
    </row>
    <row r="491" spans="2:51" s="13" customFormat="1" ht="12">
      <c r="B491" s="209"/>
      <c r="C491" s="210"/>
      <c r="D491" s="204" t="s">
        <v>176</v>
      </c>
      <c r="E491" s="211" t="s">
        <v>1</v>
      </c>
      <c r="F491" s="212" t="s">
        <v>1058</v>
      </c>
      <c r="G491" s="210"/>
      <c r="H491" s="211" t="s">
        <v>1</v>
      </c>
      <c r="I491" s="213"/>
      <c r="J491" s="210"/>
      <c r="K491" s="210"/>
      <c r="L491" s="214"/>
      <c r="M491" s="215"/>
      <c r="N491" s="216"/>
      <c r="O491" s="216"/>
      <c r="P491" s="216"/>
      <c r="Q491" s="216"/>
      <c r="R491" s="216"/>
      <c r="S491" s="216"/>
      <c r="T491" s="217"/>
      <c r="AT491" s="218" t="s">
        <v>176</v>
      </c>
      <c r="AU491" s="218" t="s">
        <v>84</v>
      </c>
      <c r="AV491" s="13" t="s">
        <v>82</v>
      </c>
      <c r="AW491" s="13" t="s">
        <v>30</v>
      </c>
      <c r="AX491" s="13" t="s">
        <v>74</v>
      </c>
      <c r="AY491" s="218" t="s">
        <v>165</v>
      </c>
    </row>
    <row r="492" spans="2:51" s="13" customFormat="1" ht="12">
      <c r="B492" s="209"/>
      <c r="C492" s="210"/>
      <c r="D492" s="204" t="s">
        <v>176</v>
      </c>
      <c r="E492" s="211" t="s">
        <v>1</v>
      </c>
      <c r="F492" s="212" t="s">
        <v>1051</v>
      </c>
      <c r="G492" s="210"/>
      <c r="H492" s="211" t="s">
        <v>1</v>
      </c>
      <c r="I492" s="213"/>
      <c r="J492" s="210"/>
      <c r="K492" s="210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176</v>
      </c>
      <c r="AU492" s="218" t="s">
        <v>84</v>
      </c>
      <c r="AV492" s="13" t="s">
        <v>82</v>
      </c>
      <c r="AW492" s="13" t="s">
        <v>30</v>
      </c>
      <c r="AX492" s="13" t="s">
        <v>74</v>
      </c>
      <c r="AY492" s="218" t="s">
        <v>165</v>
      </c>
    </row>
    <row r="493" spans="2:51" s="14" customFormat="1" ht="12">
      <c r="B493" s="219"/>
      <c r="C493" s="220"/>
      <c r="D493" s="204" t="s">
        <v>176</v>
      </c>
      <c r="E493" s="221" t="s">
        <v>1</v>
      </c>
      <c r="F493" s="222" t="s">
        <v>1059</v>
      </c>
      <c r="G493" s="220"/>
      <c r="H493" s="223">
        <v>0.03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176</v>
      </c>
      <c r="AU493" s="229" t="s">
        <v>84</v>
      </c>
      <c r="AV493" s="14" t="s">
        <v>84</v>
      </c>
      <c r="AW493" s="14" t="s">
        <v>30</v>
      </c>
      <c r="AX493" s="14" t="s">
        <v>74</v>
      </c>
      <c r="AY493" s="229" t="s">
        <v>165</v>
      </c>
    </row>
    <row r="494" spans="1:65" s="2" customFormat="1" ht="16.5" customHeight="1">
      <c r="A494" s="34"/>
      <c r="B494" s="35"/>
      <c r="C494" s="191" t="s">
        <v>208</v>
      </c>
      <c r="D494" s="191" t="s">
        <v>167</v>
      </c>
      <c r="E494" s="192" t="s">
        <v>1074</v>
      </c>
      <c r="F494" s="193" t="s">
        <v>1075</v>
      </c>
      <c r="G494" s="194" t="s">
        <v>242</v>
      </c>
      <c r="H494" s="195">
        <v>38.71</v>
      </c>
      <c r="I494" s="196"/>
      <c r="J494" s="197">
        <f>ROUND(I494*H494,2)</f>
        <v>0</v>
      </c>
      <c r="K494" s="193" t="s">
        <v>171</v>
      </c>
      <c r="L494" s="39"/>
      <c r="M494" s="198" t="s">
        <v>1</v>
      </c>
      <c r="N494" s="199" t="s">
        <v>39</v>
      </c>
      <c r="O494" s="71"/>
      <c r="P494" s="200">
        <f>O494*H494</f>
        <v>0</v>
      </c>
      <c r="Q494" s="200">
        <v>2.45329</v>
      </c>
      <c r="R494" s="200">
        <f>Q494*H494</f>
        <v>94.9668559</v>
      </c>
      <c r="S494" s="200">
        <v>0</v>
      </c>
      <c r="T494" s="201">
        <f>S494*H494</f>
        <v>0</v>
      </c>
      <c r="U494" s="34"/>
      <c r="V494" s="34"/>
      <c r="W494" s="34"/>
      <c r="X494" s="34"/>
      <c r="Y494" s="34"/>
      <c r="Z494" s="34"/>
      <c r="AA494" s="34"/>
      <c r="AB494" s="34"/>
      <c r="AC494" s="34"/>
      <c r="AD494" s="34"/>
      <c r="AE494" s="34"/>
      <c r="AR494" s="202" t="s">
        <v>172</v>
      </c>
      <c r="AT494" s="202" t="s">
        <v>167</v>
      </c>
      <c r="AU494" s="202" t="s">
        <v>84</v>
      </c>
      <c r="AY494" s="17" t="s">
        <v>165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17" t="s">
        <v>82</v>
      </c>
      <c r="BK494" s="203">
        <f>ROUND(I494*H494,2)</f>
        <v>0</v>
      </c>
      <c r="BL494" s="17" t="s">
        <v>172</v>
      </c>
      <c r="BM494" s="202" t="s">
        <v>1076</v>
      </c>
    </row>
    <row r="495" spans="1:47" s="2" customFormat="1" ht="12">
      <c r="A495" s="34"/>
      <c r="B495" s="35"/>
      <c r="C495" s="36"/>
      <c r="D495" s="204" t="s">
        <v>174</v>
      </c>
      <c r="E495" s="36"/>
      <c r="F495" s="205" t="s">
        <v>1077</v>
      </c>
      <c r="G495" s="36"/>
      <c r="H495" s="36"/>
      <c r="I495" s="206"/>
      <c r="J495" s="36"/>
      <c r="K495" s="36"/>
      <c r="L495" s="39"/>
      <c r="M495" s="207"/>
      <c r="N495" s="208"/>
      <c r="O495" s="71"/>
      <c r="P495" s="71"/>
      <c r="Q495" s="71"/>
      <c r="R495" s="71"/>
      <c r="S495" s="71"/>
      <c r="T495" s="72"/>
      <c r="U495" s="34"/>
      <c r="V495" s="34"/>
      <c r="W495" s="34"/>
      <c r="X495" s="34"/>
      <c r="Y495" s="34"/>
      <c r="Z495" s="34"/>
      <c r="AA495" s="34"/>
      <c r="AB495" s="34"/>
      <c r="AC495" s="34"/>
      <c r="AD495" s="34"/>
      <c r="AE495" s="34"/>
      <c r="AT495" s="17" t="s">
        <v>174</v>
      </c>
      <c r="AU495" s="17" t="s">
        <v>84</v>
      </c>
    </row>
    <row r="496" spans="2:51" s="13" customFormat="1" ht="12">
      <c r="B496" s="209"/>
      <c r="C496" s="210"/>
      <c r="D496" s="204" t="s">
        <v>176</v>
      </c>
      <c r="E496" s="211" t="s">
        <v>1</v>
      </c>
      <c r="F496" s="212" t="s">
        <v>1060</v>
      </c>
      <c r="G496" s="210"/>
      <c r="H496" s="211" t="s">
        <v>1</v>
      </c>
      <c r="I496" s="213"/>
      <c r="J496" s="210"/>
      <c r="K496" s="210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176</v>
      </c>
      <c r="AU496" s="218" t="s">
        <v>84</v>
      </c>
      <c r="AV496" s="13" t="s">
        <v>82</v>
      </c>
      <c r="AW496" s="13" t="s">
        <v>30</v>
      </c>
      <c r="AX496" s="13" t="s">
        <v>74</v>
      </c>
      <c r="AY496" s="218" t="s">
        <v>165</v>
      </c>
    </row>
    <row r="497" spans="2:51" s="13" customFormat="1" ht="12">
      <c r="B497" s="209"/>
      <c r="C497" s="210"/>
      <c r="D497" s="204" t="s">
        <v>176</v>
      </c>
      <c r="E497" s="211" t="s">
        <v>1</v>
      </c>
      <c r="F497" s="212" t="s">
        <v>1002</v>
      </c>
      <c r="G497" s="210"/>
      <c r="H497" s="211" t="s">
        <v>1</v>
      </c>
      <c r="I497" s="213"/>
      <c r="J497" s="210"/>
      <c r="K497" s="210"/>
      <c r="L497" s="214"/>
      <c r="M497" s="215"/>
      <c r="N497" s="216"/>
      <c r="O497" s="216"/>
      <c r="P497" s="216"/>
      <c r="Q497" s="216"/>
      <c r="R497" s="216"/>
      <c r="S497" s="216"/>
      <c r="T497" s="217"/>
      <c r="AT497" s="218" t="s">
        <v>176</v>
      </c>
      <c r="AU497" s="218" t="s">
        <v>84</v>
      </c>
      <c r="AV497" s="13" t="s">
        <v>82</v>
      </c>
      <c r="AW497" s="13" t="s">
        <v>30</v>
      </c>
      <c r="AX497" s="13" t="s">
        <v>74</v>
      </c>
      <c r="AY497" s="218" t="s">
        <v>165</v>
      </c>
    </row>
    <row r="498" spans="2:51" s="14" customFormat="1" ht="12">
      <c r="B498" s="219"/>
      <c r="C498" s="220"/>
      <c r="D498" s="204" t="s">
        <v>176</v>
      </c>
      <c r="E498" s="221" t="s">
        <v>1</v>
      </c>
      <c r="F498" s="222" t="s">
        <v>1025</v>
      </c>
      <c r="G498" s="220"/>
      <c r="H498" s="223">
        <v>0.52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176</v>
      </c>
      <c r="AU498" s="229" t="s">
        <v>84</v>
      </c>
      <c r="AV498" s="14" t="s">
        <v>84</v>
      </c>
      <c r="AW498" s="14" t="s">
        <v>30</v>
      </c>
      <c r="AX498" s="14" t="s">
        <v>74</v>
      </c>
      <c r="AY498" s="229" t="s">
        <v>165</v>
      </c>
    </row>
    <row r="499" spans="2:51" s="13" customFormat="1" ht="12">
      <c r="B499" s="209"/>
      <c r="C499" s="210"/>
      <c r="D499" s="204" t="s">
        <v>176</v>
      </c>
      <c r="E499" s="211" t="s">
        <v>1</v>
      </c>
      <c r="F499" s="212" t="s">
        <v>1004</v>
      </c>
      <c r="G499" s="210"/>
      <c r="H499" s="211" t="s">
        <v>1</v>
      </c>
      <c r="I499" s="213"/>
      <c r="J499" s="210"/>
      <c r="K499" s="210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176</v>
      </c>
      <c r="AU499" s="218" t="s">
        <v>84</v>
      </c>
      <c r="AV499" s="13" t="s">
        <v>82</v>
      </c>
      <c r="AW499" s="13" t="s">
        <v>30</v>
      </c>
      <c r="AX499" s="13" t="s">
        <v>74</v>
      </c>
      <c r="AY499" s="218" t="s">
        <v>165</v>
      </c>
    </row>
    <row r="500" spans="2:51" s="14" customFormat="1" ht="12">
      <c r="B500" s="219"/>
      <c r="C500" s="220"/>
      <c r="D500" s="204" t="s">
        <v>176</v>
      </c>
      <c r="E500" s="221" t="s">
        <v>1</v>
      </c>
      <c r="F500" s="222" t="s">
        <v>1026</v>
      </c>
      <c r="G500" s="220"/>
      <c r="H500" s="223">
        <v>0.76</v>
      </c>
      <c r="I500" s="224"/>
      <c r="J500" s="220"/>
      <c r="K500" s="220"/>
      <c r="L500" s="225"/>
      <c r="M500" s="226"/>
      <c r="N500" s="227"/>
      <c r="O500" s="227"/>
      <c r="P500" s="227"/>
      <c r="Q500" s="227"/>
      <c r="R500" s="227"/>
      <c r="S500" s="227"/>
      <c r="T500" s="228"/>
      <c r="AT500" s="229" t="s">
        <v>176</v>
      </c>
      <c r="AU500" s="229" t="s">
        <v>84</v>
      </c>
      <c r="AV500" s="14" t="s">
        <v>84</v>
      </c>
      <c r="AW500" s="14" t="s">
        <v>30</v>
      </c>
      <c r="AX500" s="14" t="s">
        <v>74</v>
      </c>
      <c r="AY500" s="229" t="s">
        <v>165</v>
      </c>
    </row>
    <row r="501" spans="2:51" s="13" customFormat="1" ht="12">
      <c r="B501" s="209"/>
      <c r="C501" s="210"/>
      <c r="D501" s="204" t="s">
        <v>176</v>
      </c>
      <c r="E501" s="211" t="s">
        <v>1</v>
      </c>
      <c r="F501" s="212" t="s">
        <v>1006</v>
      </c>
      <c r="G501" s="210"/>
      <c r="H501" s="211" t="s">
        <v>1</v>
      </c>
      <c r="I501" s="213"/>
      <c r="J501" s="210"/>
      <c r="K501" s="210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176</v>
      </c>
      <c r="AU501" s="218" t="s">
        <v>84</v>
      </c>
      <c r="AV501" s="13" t="s">
        <v>82</v>
      </c>
      <c r="AW501" s="13" t="s">
        <v>30</v>
      </c>
      <c r="AX501" s="13" t="s">
        <v>74</v>
      </c>
      <c r="AY501" s="218" t="s">
        <v>165</v>
      </c>
    </row>
    <row r="502" spans="2:51" s="14" customFormat="1" ht="12">
      <c r="B502" s="219"/>
      <c r="C502" s="220"/>
      <c r="D502" s="204" t="s">
        <v>176</v>
      </c>
      <c r="E502" s="221" t="s">
        <v>1</v>
      </c>
      <c r="F502" s="222" t="s">
        <v>1027</v>
      </c>
      <c r="G502" s="220"/>
      <c r="H502" s="223">
        <v>1.8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176</v>
      </c>
      <c r="AU502" s="229" t="s">
        <v>84</v>
      </c>
      <c r="AV502" s="14" t="s">
        <v>84</v>
      </c>
      <c r="AW502" s="14" t="s">
        <v>30</v>
      </c>
      <c r="AX502" s="14" t="s">
        <v>74</v>
      </c>
      <c r="AY502" s="229" t="s">
        <v>165</v>
      </c>
    </row>
    <row r="503" spans="2:51" s="13" customFormat="1" ht="12">
      <c r="B503" s="209"/>
      <c r="C503" s="210"/>
      <c r="D503" s="204" t="s">
        <v>176</v>
      </c>
      <c r="E503" s="211" t="s">
        <v>1</v>
      </c>
      <c r="F503" s="212" t="s">
        <v>1008</v>
      </c>
      <c r="G503" s="210"/>
      <c r="H503" s="211" t="s">
        <v>1</v>
      </c>
      <c r="I503" s="213"/>
      <c r="J503" s="210"/>
      <c r="K503" s="210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176</v>
      </c>
      <c r="AU503" s="218" t="s">
        <v>84</v>
      </c>
      <c r="AV503" s="13" t="s">
        <v>82</v>
      </c>
      <c r="AW503" s="13" t="s">
        <v>30</v>
      </c>
      <c r="AX503" s="13" t="s">
        <v>74</v>
      </c>
      <c r="AY503" s="218" t="s">
        <v>165</v>
      </c>
    </row>
    <row r="504" spans="2:51" s="14" customFormat="1" ht="12">
      <c r="B504" s="219"/>
      <c r="C504" s="220"/>
      <c r="D504" s="204" t="s">
        <v>176</v>
      </c>
      <c r="E504" s="221" t="s">
        <v>1</v>
      </c>
      <c r="F504" s="222" t="s">
        <v>1028</v>
      </c>
      <c r="G504" s="220"/>
      <c r="H504" s="223">
        <v>0.61</v>
      </c>
      <c r="I504" s="224"/>
      <c r="J504" s="220"/>
      <c r="K504" s="220"/>
      <c r="L504" s="225"/>
      <c r="M504" s="226"/>
      <c r="N504" s="227"/>
      <c r="O504" s="227"/>
      <c r="P504" s="227"/>
      <c r="Q504" s="227"/>
      <c r="R504" s="227"/>
      <c r="S504" s="227"/>
      <c r="T504" s="228"/>
      <c r="AT504" s="229" t="s">
        <v>176</v>
      </c>
      <c r="AU504" s="229" t="s">
        <v>84</v>
      </c>
      <c r="AV504" s="14" t="s">
        <v>84</v>
      </c>
      <c r="AW504" s="14" t="s">
        <v>30</v>
      </c>
      <c r="AX504" s="14" t="s">
        <v>74</v>
      </c>
      <c r="AY504" s="229" t="s">
        <v>165</v>
      </c>
    </row>
    <row r="505" spans="2:51" s="13" customFormat="1" ht="12">
      <c r="B505" s="209"/>
      <c r="C505" s="210"/>
      <c r="D505" s="204" t="s">
        <v>176</v>
      </c>
      <c r="E505" s="211" t="s">
        <v>1</v>
      </c>
      <c r="F505" s="212" t="s">
        <v>1010</v>
      </c>
      <c r="G505" s="210"/>
      <c r="H505" s="211" t="s">
        <v>1</v>
      </c>
      <c r="I505" s="213"/>
      <c r="J505" s="210"/>
      <c r="K505" s="210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176</v>
      </c>
      <c r="AU505" s="218" t="s">
        <v>84</v>
      </c>
      <c r="AV505" s="13" t="s">
        <v>82</v>
      </c>
      <c r="AW505" s="13" t="s">
        <v>30</v>
      </c>
      <c r="AX505" s="13" t="s">
        <v>74</v>
      </c>
      <c r="AY505" s="218" t="s">
        <v>165</v>
      </c>
    </row>
    <row r="506" spans="2:51" s="14" customFormat="1" ht="12">
      <c r="B506" s="219"/>
      <c r="C506" s="220"/>
      <c r="D506" s="204" t="s">
        <v>176</v>
      </c>
      <c r="E506" s="221" t="s">
        <v>1</v>
      </c>
      <c r="F506" s="222" t="s">
        <v>1009</v>
      </c>
      <c r="G506" s="220"/>
      <c r="H506" s="223">
        <v>0.25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176</v>
      </c>
      <c r="AU506" s="229" t="s">
        <v>84</v>
      </c>
      <c r="AV506" s="14" t="s">
        <v>84</v>
      </c>
      <c r="AW506" s="14" t="s">
        <v>30</v>
      </c>
      <c r="AX506" s="14" t="s">
        <v>74</v>
      </c>
      <c r="AY506" s="229" t="s">
        <v>165</v>
      </c>
    </row>
    <row r="507" spans="2:51" s="13" customFormat="1" ht="12">
      <c r="B507" s="209"/>
      <c r="C507" s="210"/>
      <c r="D507" s="204" t="s">
        <v>176</v>
      </c>
      <c r="E507" s="211" t="s">
        <v>1</v>
      </c>
      <c r="F507" s="212" t="s">
        <v>1012</v>
      </c>
      <c r="G507" s="210"/>
      <c r="H507" s="211" t="s">
        <v>1</v>
      </c>
      <c r="I507" s="213"/>
      <c r="J507" s="210"/>
      <c r="K507" s="210"/>
      <c r="L507" s="214"/>
      <c r="M507" s="215"/>
      <c r="N507" s="216"/>
      <c r="O507" s="216"/>
      <c r="P507" s="216"/>
      <c r="Q507" s="216"/>
      <c r="R507" s="216"/>
      <c r="S507" s="216"/>
      <c r="T507" s="217"/>
      <c r="AT507" s="218" t="s">
        <v>176</v>
      </c>
      <c r="AU507" s="218" t="s">
        <v>84</v>
      </c>
      <c r="AV507" s="13" t="s">
        <v>82</v>
      </c>
      <c r="AW507" s="13" t="s">
        <v>30</v>
      </c>
      <c r="AX507" s="13" t="s">
        <v>74</v>
      </c>
      <c r="AY507" s="218" t="s">
        <v>165</v>
      </c>
    </row>
    <row r="508" spans="2:51" s="14" customFormat="1" ht="12">
      <c r="B508" s="219"/>
      <c r="C508" s="220"/>
      <c r="D508" s="204" t="s">
        <v>176</v>
      </c>
      <c r="E508" s="221" t="s">
        <v>1</v>
      </c>
      <c r="F508" s="222" t="s">
        <v>1029</v>
      </c>
      <c r="G508" s="220"/>
      <c r="H508" s="223">
        <v>0.13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176</v>
      </c>
      <c r="AU508" s="229" t="s">
        <v>84</v>
      </c>
      <c r="AV508" s="14" t="s">
        <v>84</v>
      </c>
      <c r="AW508" s="14" t="s">
        <v>30</v>
      </c>
      <c r="AX508" s="14" t="s">
        <v>74</v>
      </c>
      <c r="AY508" s="229" t="s">
        <v>165</v>
      </c>
    </row>
    <row r="509" spans="2:51" s="13" customFormat="1" ht="12">
      <c r="B509" s="209"/>
      <c r="C509" s="210"/>
      <c r="D509" s="204" t="s">
        <v>176</v>
      </c>
      <c r="E509" s="211" t="s">
        <v>1</v>
      </c>
      <c r="F509" s="212" t="s">
        <v>1014</v>
      </c>
      <c r="G509" s="210"/>
      <c r="H509" s="211" t="s">
        <v>1</v>
      </c>
      <c r="I509" s="213"/>
      <c r="J509" s="210"/>
      <c r="K509" s="210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176</v>
      </c>
      <c r="AU509" s="218" t="s">
        <v>84</v>
      </c>
      <c r="AV509" s="13" t="s">
        <v>82</v>
      </c>
      <c r="AW509" s="13" t="s">
        <v>30</v>
      </c>
      <c r="AX509" s="13" t="s">
        <v>74</v>
      </c>
      <c r="AY509" s="218" t="s">
        <v>165</v>
      </c>
    </row>
    <row r="510" spans="2:51" s="14" customFormat="1" ht="12">
      <c r="B510" s="219"/>
      <c r="C510" s="220"/>
      <c r="D510" s="204" t="s">
        <v>176</v>
      </c>
      <c r="E510" s="221" t="s">
        <v>1</v>
      </c>
      <c r="F510" s="222" t="s">
        <v>1030</v>
      </c>
      <c r="G510" s="220"/>
      <c r="H510" s="223">
        <v>0.18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176</v>
      </c>
      <c r="AU510" s="229" t="s">
        <v>84</v>
      </c>
      <c r="AV510" s="14" t="s">
        <v>84</v>
      </c>
      <c r="AW510" s="14" t="s">
        <v>30</v>
      </c>
      <c r="AX510" s="14" t="s">
        <v>74</v>
      </c>
      <c r="AY510" s="229" t="s">
        <v>165</v>
      </c>
    </row>
    <row r="511" spans="2:51" s="13" customFormat="1" ht="12">
      <c r="B511" s="209"/>
      <c r="C511" s="210"/>
      <c r="D511" s="204" t="s">
        <v>176</v>
      </c>
      <c r="E511" s="211" t="s">
        <v>1</v>
      </c>
      <c r="F511" s="212" t="s">
        <v>1016</v>
      </c>
      <c r="G511" s="210"/>
      <c r="H511" s="211" t="s">
        <v>1</v>
      </c>
      <c r="I511" s="213"/>
      <c r="J511" s="210"/>
      <c r="K511" s="210"/>
      <c r="L511" s="214"/>
      <c r="M511" s="215"/>
      <c r="N511" s="216"/>
      <c r="O511" s="216"/>
      <c r="P511" s="216"/>
      <c r="Q511" s="216"/>
      <c r="R511" s="216"/>
      <c r="S511" s="216"/>
      <c r="T511" s="217"/>
      <c r="AT511" s="218" t="s">
        <v>176</v>
      </c>
      <c r="AU511" s="218" t="s">
        <v>84</v>
      </c>
      <c r="AV511" s="13" t="s">
        <v>82</v>
      </c>
      <c r="AW511" s="13" t="s">
        <v>30</v>
      </c>
      <c r="AX511" s="13" t="s">
        <v>74</v>
      </c>
      <c r="AY511" s="218" t="s">
        <v>165</v>
      </c>
    </row>
    <row r="512" spans="2:51" s="14" customFormat="1" ht="12">
      <c r="B512" s="219"/>
      <c r="C512" s="220"/>
      <c r="D512" s="204" t="s">
        <v>176</v>
      </c>
      <c r="E512" s="221" t="s">
        <v>1</v>
      </c>
      <c r="F512" s="222" t="s">
        <v>1031</v>
      </c>
      <c r="G512" s="220"/>
      <c r="H512" s="223">
        <v>0.72</v>
      </c>
      <c r="I512" s="224"/>
      <c r="J512" s="220"/>
      <c r="K512" s="220"/>
      <c r="L512" s="225"/>
      <c r="M512" s="226"/>
      <c r="N512" s="227"/>
      <c r="O512" s="227"/>
      <c r="P512" s="227"/>
      <c r="Q512" s="227"/>
      <c r="R512" s="227"/>
      <c r="S512" s="227"/>
      <c r="T512" s="228"/>
      <c r="AT512" s="229" t="s">
        <v>176</v>
      </c>
      <c r="AU512" s="229" t="s">
        <v>84</v>
      </c>
      <c r="AV512" s="14" t="s">
        <v>84</v>
      </c>
      <c r="AW512" s="14" t="s">
        <v>30</v>
      </c>
      <c r="AX512" s="14" t="s">
        <v>74</v>
      </c>
      <c r="AY512" s="229" t="s">
        <v>165</v>
      </c>
    </row>
    <row r="513" spans="2:51" s="13" customFormat="1" ht="12">
      <c r="B513" s="209"/>
      <c r="C513" s="210"/>
      <c r="D513" s="204" t="s">
        <v>176</v>
      </c>
      <c r="E513" s="211" t="s">
        <v>1</v>
      </c>
      <c r="F513" s="212" t="s">
        <v>1018</v>
      </c>
      <c r="G513" s="210"/>
      <c r="H513" s="211" t="s">
        <v>1</v>
      </c>
      <c r="I513" s="213"/>
      <c r="J513" s="210"/>
      <c r="K513" s="210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176</v>
      </c>
      <c r="AU513" s="218" t="s">
        <v>84</v>
      </c>
      <c r="AV513" s="13" t="s">
        <v>82</v>
      </c>
      <c r="AW513" s="13" t="s">
        <v>30</v>
      </c>
      <c r="AX513" s="13" t="s">
        <v>74</v>
      </c>
      <c r="AY513" s="218" t="s">
        <v>165</v>
      </c>
    </row>
    <row r="514" spans="2:51" s="14" customFormat="1" ht="12">
      <c r="B514" s="219"/>
      <c r="C514" s="220"/>
      <c r="D514" s="204" t="s">
        <v>176</v>
      </c>
      <c r="E514" s="221" t="s">
        <v>1</v>
      </c>
      <c r="F514" s="222" t="s">
        <v>1032</v>
      </c>
      <c r="G514" s="220"/>
      <c r="H514" s="223">
        <v>1.07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176</v>
      </c>
      <c r="AU514" s="229" t="s">
        <v>84</v>
      </c>
      <c r="AV514" s="14" t="s">
        <v>84</v>
      </c>
      <c r="AW514" s="14" t="s">
        <v>30</v>
      </c>
      <c r="AX514" s="14" t="s">
        <v>74</v>
      </c>
      <c r="AY514" s="229" t="s">
        <v>165</v>
      </c>
    </row>
    <row r="515" spans="2:51" s="13" customFormat="1" ht="12">
      <c r="B515" s="209"/>
      <c r="C515" s="210"/>
      <c r="D515" s="204" t="s">
        <v>176</v>
      </c>
      <c r="E515" s="211" t="s">
        <v>1</v>
      </c>
      <c r="F515" s="212" t="s">
        <v>1020</v>
      </c>
      <c r="G515" s="210"/>
      <c r="H515" s="211" t="s">
        <v>1</v>
      </c>
      <c r="I515" s="213"/>
      <c r="J515" s="210"/>
      <c r="K515" s="210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176</v>
      </c>
      <c r="AU515" s="218" t="s">
        <v>84</v>
      </c>
      <c r="AV515" s="13" t="s">
        <v>82</v>
      </c>
      <c r="AW515" s="13" t="s">
        <v>30</v>
      </c>
      <c r="AX515" s="13" t="s">
        <v>74</v>
      </c>
      <c r="AY515" s="218" t="s">
        <v>165</v>
      </c>
    </row>
    <row r="516" spans="2:51" s="14" customFormat="1" ht="12">
      <c r="B516" s="219"/>
      <c r="C516" s="220"/>
      <c r="D516" s="204" t="s">
        <v>176</v>
      </c>
      <c r="E516" s="221" t="s">
        <v>1</v>
      </c>
      <c r="F516" s="222" t="s">
        <v>1033</v>
      </c>
      <c r="G516" s="220"/>
      <c r="H516" s="223">
        <v>5.66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176</v>
      </c>
      <c r="AU516" s="229" t="s">
        <v>84</v>
      </c>
      <c r="AV516" s="14" t="s">
        <v>84</v>
      </c>
      <c r="AW516" s="14" t="s">
        <v>30</v>
      </c>
      <c r="AX516" s="14" t="s">
        <v>74</v>
      </c>
      <c r="AY516" s="229" t="s">
        <v>165</v>
      </c>
    </row>
    <row r="517" spans="2:51" s="13" customFormat="1" ht="12">
      <c r="B517" s="209"/>
      <c r="C517" s="210"/>
      <c r="D517" s="204" t="s">
        <v>176</v>
      </c>
      <c r="E517" s="211" t="s">
        <v>1</v>
      </c>
      <c r="F517" s="212" t="s">
        <v>1022</v>
      </c>
      <c r="G517" s="210"/>
      <c r="H517" s="211" t="s">
        <v>1</v>
      </c>
      <c r="I517" s="213"/>
      <c r="J517" s="210"/>
      <c r="K517" s="210"/>
      <c r="L517" s="214"/>
      <c r="M517" s="215"/>
      <c r="N517" s="216"/>
      <c r="O517" s="216"/>
      <c r="P517" s="216"/>
      <c r="Q517" s="216"/>
      <c r="R517" s="216"/>
      <c r="S517" s="216"/>
      <c r="T517" s="217"/>
      <c r="AT517" s="218" t="s">
        <v>176</v>
      </c>
      <c r="AU517" s="218" t="s">
        <v>84</v>
      </c>
      <c r="AV517" s="13" t="s">
        <v>82</v>
      </c>
      <c r="AW517" s="13" t="s">
        <v>30</v>
      </c>
      <c r="AX517" s="13" t="s">
        <v>74</v>
      </c>
      <c r="AY517" s="218" t="s">
        <v>165</v>
      </c>
    </row>
    <row r="518" spans="2:51" s="14" customFormat="1" ht="12">
      <c r="B518" s="219"/>
      <c r="C518" s="220"/>
      <c r="D518" s="204" t="s">
        <v>176</v>
      </c>
      <c r="E518" s="221" t="s">
        <v>1</v>
      </c>
      <c r="F518" s="222" t="s">
        <v>1034</v>
      </c>
      <c r="G518" s="220"/>
      <c r="H518" s="223">
        <v>1.08</v>
      </c>
      <c r="I518" s="224"/>
      <c r="J518" s="220"/>
      <c r="K518" s="220"/>
      <c r="L518" s="225"/>
      <c r="M518" s="226"/>
      <c r="N518" s="227"/>
      <c r="O518" s="227"/>
      <c r="P518" s="227"/>
      <c r="Q518" s="227"/>
      <c r="R518" s="227"/>
      <c r="S518" s="227"/>
      <c r="T518" s="228"/>
      <c r="AT518" s="229" t="s">
        <v>176</v>
      </c>
      <c r="AU518" s="229" t="s">
        <v>84</v>
      </c>
      <c r="AV518" s="14" t="s">
        <v>84</v>
      </c>
      <c r="AW518" s="14" t="s">
        <v>30</v>
      </c>
      <c r="AX518" s="14" t="s">
        <v>74</v>
      </c>
      <c r="AY518" s="229" t="s">
        <v>165</v>
      </c>
    </row>
    <row r="519" spans="2:51" s="13" customFormat="1" ht="12">
      <c r="B519" s="209"/>
      <c r="C519" s="210"/>
      <c r="D519" s="204" t="s">
        <v>176</v>
      </c>
      <c r="E519" s="211" t="s">
        <v>1</v>
      </c>
      <c r="F519" s="212" t="s">
        <v>1035</v>
      </c>
      <c r="G519" s="210"/>
      <c r="H519" s="211" t="s">
        <v>1</v>
      </c>
      <c r="I519" s="213"/>
      <c r="J519" s="210"/>
      <c r="K519" s="210"/>
      <c r="L519" s="214"/>
      <c r="M519" s="215"/>
      <c r="N519" s="216"/>
      <c r="O519" s="216"/>
      <c r="P519" s="216"/>
      <c r="Q519" s="216"/>
      <c r="R519" s="216"/>
      <c r="S519" s="216"/>
      <c r="T519" s="217"/>
      <c r="AT519" s="218" t="s">
        <v>176</v>
      </c>
      <c r="AU519" s="218" t="s">
        <v>84</v>
      </c>
      <c r="AV519" s="13" t="s">
        <v>82</v>
      </c>
      <c r="AW519" s="13" t="s">
        <v>30</v>
      </c>
      <c r="AX519" s="13" t="s">
        <v>74</v>
      </c>
      <c r="AY519" s="218" t="s">
        <v>165</v>
      </c>
    </row>
    <row r="520" spans="2:51" s="13" customFormat="1" ht="12">
      <c r="B520" s="209"/>
      <c r="C520" s="210"/>
      <c r="D520" s="204" t="s">
        <v>176</v>
      </c>
      <c r="E520" s="211" t="s">
        <v>1</v>
      </c>
      <c r="F520" s="212" t="s">
        <v>1043</v>
      </c>
      <c r="G520" s="210"/>
      <c r="H520" s="211" t="s">
        <v>1</v>
      </c>
      <c r="I520" s="213"/>
      <c r="J520" s="210"/>
      <c r="K520" s="210"/>
      <c r="L520" s="214"/>
      <c r="M520" s="215"/>
      <c r="N520" s="216"/>
      <c r="O520" s="216"/>
      <c r="P520" s="216"/>
      <c r="Q520" s="216"/>
      <c r="R520" s="216"/>
      <c r="S520" s="216"/>
      <c r="T520" s="217"/>
      <c r="AT520" s="218" t="s">
        <v>176</v>
      </c>
      <c r="AU520" s="218" t="s">
        <v>84</v>
      </c>
      <c r="AV520" s="13" t="s">
        <v>82</v>
      </c>
      <c r="AW520" s="13" t="s">
        <v>30</v>
      </c>
      <c r="AX520" s="13" t="s">
        <v>74</v>
      </c>
      <c r="AY520" s="218" t="s">
        <v>165</v>
      </c>
    </row>
    <row r="521" spans="2:51" s="14" customFormat="1" ht="12">
      <c r="B521" s="219"/>
      <c r="C521" s="220"/>
      <c r="D521" s="204" t="s">
        <v>176</v>
      </c>
      <c r="E521" s="221" t="s">
        <v>1</v>
      </c>
      <c r="F521" s="222" t="s">
        <v>1044</v>
      </c>
      <c r="G521" s="220"/>
      <c r="H521" s="223">
        <v>1.3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176</v>
      </c>
      <c r="AU521" s="229" t="s">
        <v>84</v>
      </c>
      <c r="AV521" s="14" t="s">
        <v>84</v>
      </c>
      <c r="AW521" s="14" t="s">
        <v>30</v>
      </c>
      <c r="AX521" s="14" t="s">
        <v>74</v>
      </c>
      <c r="AY521" s="229" t="s">
        <v>165</v>
      </c>
    </row>
    <row r="522" spans="2:51" s="13" customFormat="1" ht="12">
      <c r="B522" s="209"/>
      <c r="C522" s="210"/>
      <c r="D522" s="204" t="s">
        <v>176</v>
      </c>
      <c r="E522" s="211" t="s">
        <v>1</v>
      </c>
      <c r="F522" s="212" t="s">
        <v>1045</v>
      </c>
      <c r="G522" s="210"/>
      <c r="H522" s="211" t="s">
        <v>1</v>
      </c>
      <c r="I522" s="213"/>
      <c r="J522" s="210"/>
      <c r="K522" s="210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176</v>
      </c>
      <c r="AU522" s="218" t="s">
        <v>84</v>
      </c>
      <c r="AV522" s="13" t="s">
        <v>82</v>
      </c>
      <c r="AW522" s="13" t="s">
        <v>30</v>
      </c>
      <c r="AX522" s="13" t="s">
        <v>74</v>
      </c>
      <c r="AY522" s="218" t="s">
        <v>165</v>
      </c>
    </row>
    <row r="523" spans="2:51" s="14" customFormat="1" ht="12">
      <c r="B523" s="219"/>
      <c r="C523" s="220"/>
      <c r="D523" s="204" t="s">
        <v>176</v>
      </c>
      <c r="E523" s="221" t="s">
        <v>1</v>
      </c>
      <c r="F523" s="222" t="s">
        <v>6</v>
      </c>
      <c r="G523" s="220"/>
      <c r="H523" s="223">
        <v>0.01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176</v>
      </c>
      <c r="AU523" s="229" t="s">
        <v>84</v>
      </c>
      <c r="AV523" s="14" t="s">
        <v>84</v>
      </c>
      <c r="AW523" s="14" t="s">
        <v>30</v>
      </c>
      <c r="AX523" s="14" t="s">
        <v>74</v>
      </c>
      <c r="AY523" s="229" t="s">
        <v>165</v>
      </c>
    </row>
    <row r="524" spans="2:51" s="13" customFormat="1" ht="12">
      <c r="B524" s="209"/>
      <c r="C524" s="210"/>
      <c r="D524" s="204" t="s">
        <v>176</v>
      </c>
      <c r="E524" s="211" t="s">
        <v>1</v>
      </c>
      <c r="F524" s="212" t="s">
        <v>1041</v>
      </c>
      <c r="G524" s="210"/>
      <c r="H524" s="211" t="s">
        <v>1</v>
      </c>
      <c r="I524" s="213"/>
      <c r="J524" s="210"/>
      <c r="K524" s="210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176</v>
      </c>
      <c r="AU524" s="218" t="s">
        <v>84</v>
      </c>
      <c r="AV524" s="13" t="s">
        <v>82</v>
      </c>
      <c r="AW524" s="13" t="s">
        <v>30</v>
      </c>
      <c r="AX524" s="13" t="s">
        <v>74</v>
      </c>
      <c r="AY524" s="218" t="s">
        <v>165</v>
      </c>
    </row>
    <row r="525" spans="2:51" s="13" customFormat="1" ht="12">
      <c r="B525" s="209"/>
      <c r="C525" s="210"/>
      <c r="D525" s="204" t="s">
        <v>176</v>
      </c>
      <c r="E525" s="211" t="s">
        <v>1</v>
      </c>
      <c r="F525" s="212" t="s">
        <v>1046</v>
      </c>
      <c r="G525" s="210"/>
      <c r="H525" s="211" t="s">
        <v>1</v>
      </c>
      <c r="I525" s="213"/>
      <c r="J525" s="210"/>
      <c r="K525" s="210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176</v>
      </c>
      <c r="AU525" s="218" t="s">
        <v>84</v>
      </c>
      <c r="AV525" s="13" t="s">
        <v>82</v>
      </c>
      <c r="AW525" s="13" t="s">
        <v>30</v>
      </c>
      <c r="AX525" s="13" t="s">
        <v>74</v>
      </c>
      <c r="AY525" s="218" t="s">
        <v>165</v>
      </c>
    </row>
    <row r="526" spans="2:51" s="14" customFormat="1" ht="12">
      <c r="B526" s="219"/>
      <c r="C526" s="220"/>
      <c r="D526" s="204" t="s">
        <v>176</v>
      </c>
      <c r="E526" s="221" t="s">
        <v>1</v>
      </c>
      <c r="F526" s="222" t="s">
        <v>1047</v>
      </c>
      <c r="G526" s="220"/>
      <c r="H526" s="223">
        <v>8.35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176</v>
      </c>
      <c r="AU526" s="229" t="s">
        <v>84</v>
      </c>
      <c r="AV526" s="14" t="s">
        <v>84</v>
      </c>
      <c r="AW526" s="14" t="s">
        <v>30</v>
      </c>
      <c r="AX526" s="14" t="s">
        <v>74</v>
      </c>
      <c r="AY526" s="229" t="s">
        <v>165</v>
      </c>
    </row>
    <row r="527" spans="2:51" s="13" customFormat="1" ht="12">
      <c r="B527" s="209"/>
      <c r="C527" s="210"/>
      <c r="D527" s="204" t="s">
        <v>176</v>
      </c>
      <c r="E527" s="211" t="s">
        <v>1</v>
      </c>
      <c r="F527" s="212" t="s">
        <v>1038</v>
      </c>
      <c r="G527" s="210"/>
      <c r="H527" s="211" t="s">
        <v>1</v>
      </c>
      <c r="I527" s="213"/>
      <c r="J527" s="210"/>
      <c r="K527" s="210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176</v>
      </c>
      <c r="AU527" s="218" t="s">
        <v>84</v>
      </c>
      <c r="AV527" s="13" t="s">
        <v>82</v>
      </c>
      <c r="AW527" s="13" t="s">
        <v>30</v>
      </c>
      <c r="AX527" s="13" t="s">
        <v>74</v>
      </c>
      <c r="AY527" s="218" t="s">
        <v>165</v>
      </c>
    </row>
    <row r="528" spans="2:51" s="14" customFormat="1" ht="12">
      <c r="B528" s="219"/>
      <c r="C528" s="220"/>
      <c r="D528" s="204" t="s">
        <v>176</v>
      </c>
      <c r="E528" s="221" t="s">
        <v>1</v>
      </c>
      <c r="F528" s="222" t="s">
        <v>1048</v>
      </c>
      <c r="G528" s="220"/>
      <c r="H528" s="223">
        <v>10.24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176</v>
      </c>
      <c r="AU528" s="229" t="s">
        <v>84</v>
      </c>
      <c r="AV528" s="14" t="s">
        <v>84</v>
      </c>
      <c r="AW528" s="14" t="s">
        <v>30</v>
      </c>
      <c r="AX528" s="14" t="s">
        <v>74</v>
      </c>
      <c r="AY528" s="229" t="s">
        <v>165</v>
      </c>
    </row>
    <row r="529" spans="2:51" s="13" customFormat="1" ht="12">
      <c r="B529" s="209"/>
      <c r="C529" s="210"/>
      <c r="D529" s="204" t="s">
        <v>176</v>
      </c>
      <c r="E529" s="211" t="s">
        <v>1</v>
      </c>
      <c r="F529" s="212" t="s">
        <v>1049</v>
      </c>
      <c r="G529" s="210"/>
      <c r="H529" s="211" t="s">
        <v>1</v>
      </c>
      <c r="I529" s="213"/>
      <c r="J529" s="210"/>
      <c r="K529" s="210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176</v>
      </c>
      <c r="AU529" s="218" t="s">
        <v>84</v>
      </c>
      <c r="AV529" s="13" t="s">
        <v>82</v>
      </c>
      <c r="AW529" s="13" t="s">
        <v>30</v>
      </c>
      <c r="AX529" s="13" t="s">
        <v>74</v>
      </c>
      <c r="AY529" s="218" t="s">
        <v>165</v>
      </c>
    </row>
    <row r="530" spans="2:51" s="13" customFormat="1" ht="12">
      <c r="B530" s="209"/>
      <c r="C530" s="210"/>
      <c r="D530" s="204" t="s">
        <v>176</v>
      </c>
      <c r="E530" s="211" t="s">
        <v>1</v>
      </c>
      <c r="F530" s="212" t="s">
        <v>1050</v>
      </c>
      <c r="G530" s="210"/>
      <c r="H530" s="211" t="s">
        <v>1</v>
      </c>
      <c r="I530" s="213"/>
      <c r="J530" s="210"/>
      <c r="K530" s="210"/>
      <c r="L530" s="214"/>
      <c r="M530" s="215"/>
      <c r="N530" s="216"/>
      <c r="O530" s="216"/>
      <c r="P530" s="216"/>
      <c r="Q530" s="216"/>
      <c r="R530" s="216"/>
      <c r="S530" s="216"/>
      <c r="T530" s="217"/>
      <c r="AT530" s="218" t="s">
        <v>176</v>
      </c>
      <c r="AU530" s="218" t="s">
        <v>84</v>
      </c>
      <c r="AV530" s="13" t="s">
        <v>82</v>
      </c>
      <c r="AW530" s="13" t="s">
        <v>30</v>
      </c>
      <c r="AX530" s="13" t="s">
        <v>74</v>
      </c>
      <c r="AY530" s="218" t="s">
        <v>165</v>
      </c>
    </row>
    <row r="531" spans="2:51" s="13" customFormat="1" ht="12">
      <c r="B531" s="209"/>
      <c r="C531" s="210"/>
      <c r="D531" s="204" t="s">
        <v>176</v>
      </c>
      <c r="E531" s="211" t="s">
        <v>1</v>
      </c>
      <c r="F531" s="212" t="s">
        <v>1060</v>
      </c>
      <c r="G531" s="210"/>
      <c r="H531" s="211" t="s">
        <v>1</v>
      </c>
      <c r="I531" s="213"/>
      <c r="J531" s="210"/>
      <c r="K531" s="210"/>
      <c r="L531" s="214"/>
      <c r="M531" s="215"/>
      <c r="N531" s="216"/>
      <c r="O531" s="216"/>
      <c r="P531" s="216"/>
      <c r="Q531" s="216"/>
      <c r="R531" s="216"/>
      <c r="S531" s="216"/>
      <c r="T531" s="217"/>
      <c r="AT531" s="218" t="s">
        <v>176</v>
      </c>
      <c r="AU531" s="218" t="s">
        <v>84</v>
      </c>
      <c r="AV531" s="13" t="s">
        <v>82</v>
      </c>
      <c r="AW531" s="13" t="s">
        <v>30</v>
      </c>
      <c r="AX531" s="13" t="s">
        <v>74</v>
      </c>
      <c r="AY531" s="218" t="s">
        <v>165</v>
      </c>
    </row>
    <row r="532" spans="2:51" s="14" customFormat="1" ht="12">
      <c r="B532" s="219"/>
      <c r="C532" s="220"/>
      <c r="D532" s="204" t="s">
        <v>176</v>
      </c>
      <c r="E532" s="221" t="s">
        <v>1</v>
      </c>
      <c r="F532" s="222" t="s">
        <v>1061</v>
      </c>
      <c r="G532" s="220"/>
      <c r="H532" s="223">
        <v>0.91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176</v>
      </c>
      <c r="AU532" s="229" t="s">
        <v>84</v>
      </c>
      <c r="AV532" s="14" t="s">
        <v>84</v>
      </c>
      <c r="AW532" s="14" t="s">
        <v>30</v>
      </c>
      <c r="AX532" s="14" t="s">
        <v>74</v>
      </c>
      <c r="AY532" s="229" t="s">
        <v>165</v>
      </c>
    </row>
    <row r="533" spans="2:51" s="13" customFormat="1" ht="12">
      <c r="B533" s="209"/>
      <c r="C533" s="210"/>
      <c r="D533" s="204" t="s">
        <v>176</v>
      </c>
      <c r="E533" s="211" t="s">
        <v>1</v>
      </c>
      <c r="F533" s="212" t="s">
        <v>1053</v>
      </c>
      <c r="G533" s="210"/>
      <c r="H533" s="211" t="s">
        <v>1</v>
      </c>
      <c r="I533" s="213"/>
      <c r="J533" s="210"/>
      <c r="K533" s="210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176</v>
      </c>
      <c r="AU533" s="218" t="s">
        <v>84</v>
      </c>
      <c r="AV533" s="13" t="s">
        <v>82</v>
      </c>
      <c r="AW533" s="13" t="s">
        <v>30</v>
      </c>
      <c r="AX533" s="13" t="s">
        <v>74</v>
      </c>
      <c r="AY533" s="218" t="s">
        <v>165</v>
      </c>
    </row>
    <row r="534" spans="2:51" s="13" customFormat="1" ht="12">
      <c r="B534" s="209"/>
      <c r="C534" s="210"/>
      <c r="D534" s="204" t="s">
        <v>176</v>
      </c>
      <c r="E534" s="211" t="s">
        <v>1</v>
      </c>
      <c r="F534" s="212" t="s">
        <v>1060</v>
      </c>
      <c r="G534" s="210"/>
      <c r="H534" s="211" t="s">
        <v>1</v>
      </c>
      <c r="I534" s="213"/>
      <c r="J534" s="210"/>
      <c r="K534" s="210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176</v>
      </c>
      <c r="AU534" s="218" t="s">
        <v>84</v>
      </c>
      <c r="AV534" s="13" t="s">
        <v>82</v>
      </c>
      <c r="AW534" s="13" t="s">
        <v>30</v>
      </c>
      <c r="AX534" s="13" t="s">
        <v>74</v>
      </c>
      <c r="AY534" s="218" t="s">
        <v>165</v>
      </c>
    </row>
    <row r="535" spans="2:51" s="14" customFormat="1" ht="12">
      <c r="B535" s="219"/>
      <c r="C535" s="220"/>
      <c r="D535" s="204" t="s">
        <v>176</v>
      </c>
      <c r="E535" s="221" t="s">
        <v>1</v>
      </c>
      <c r="F535" s="222" t="s">
        <v>1062</v>
      </c>
      <c r="G535" s="220"/>
      <c r="H535" s="223">
        <v>1.33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176</v>
      </c>
      <c r="AU535" s="229" t="s">
        <v>84</v>
      </c>
      <c r="AV535" s="14" t="s">
        <v>84</v>
      </c>
      <c r="AW535" s="14" t="s">
        <v>30</v>
      </c>
      <c r="AX535" s="14" t="s">
        <v>74</v>
      </c>
      <c r="AY535" s="229" t="s">
        <v>165</v>
      </c>
    </row>
    <row r="536" spans="2:51" s="13" customFormat="1" ht="12">
      <c r="B536" s="209"/>
      <c r="C536" s="210"/>
      <c r="D536" s="204" t="s">
        <v>176</v>
      </c>
      <c r="E536" s="211" t="s">
        <v>1</v>
      </c>
      <c r="F536" s="212" t="s">
        <v>1055</v>
      </c>
      <c r="G536" s="210"/>
      <c r="H536" s="211" t="s">
        <v>1</v>
      </c>
      <c r="I536" s="213"/>
      <c r="J536" s="210"/>
      <c r="K536" s="210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176</v>
      </c>
      <c r="AU536" s="218" t="s">
        <v>84</v>
      </c>
      <c r="AV536" s="13" t="s">
        <v>82</v>
      </c>
      <c r="AW536" s="13" t="s">
        <v>30</v>
      </c>
      <c r="AX536" s="13" t="s">
        <v>74</v>
      </c>
      <c r="AY536" s="218" t="s">
        <v>165</v>
      </c>
    </row>
    <row r="537" spans="2:51" s="13" customFormat="1" ht="12">
      <c r="B537" s="209"/>
      <c r="C537" s="210"/>
      <c r="D537" s="204" t="s">
        <v>176</v>
      </c>
      <c r="E537" s="211" t="s">
        <v>1</v>
      </c>
      <c r="F537" s="212" t="s">
        <v>1050</v>
      </c>
      <c r="G537" s="210"/>
      <c r="H537" s="211" t="s">
        <v>1</v>
      </c>
      <c r="I537" s="213"/>
      <c r="J537" s="210"/>
      <c r="K537" s="210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176</v>
      </c>
      <c r="AU537" s="218" t="s">
        <v>84</v>
      </c>
      <c r="AV537" s="13" t="s">
        <v>82</v>
      </c>
      <c r="AW537" s="13" t="s">
        <v>30</v>
      </c>
      <c r="AX537" s="13" t="s">
        <v>74</v>
      </c>
      <c r="AY537" s="218" t="s">
        <v>165</v>
      </c>
    </row>
    <row r="538" spans="2:51" s="13" customFormat="1" ht="12">
      <c r="B538" s="209"/>
      <c r="C538" s="210"/>
      <c r="D538" s="204" t="s">
        <v>176</v>
      </c>
      <c r="E538" s="211" t="s">
        <v>1</v>
      </c>
      <c r="F538" s="212" t="s">
        <v>1060</v>
      </c>
      <c r="G538" s="210"/>
      <c r="H538" s="211" t="s">
        <v>1</v>
      </c>
      <c r="I538" s="213"/>
      <c r="J538" s="210"/>
      <c r="K538" s="210"/>
      <c r="L538" s="214"/>
      <c r="M538" s="215"/>
      <c r="N538" s="216"/>
      <c r="O538" s="216"/>
      <c r="P538" s="216"/>
      <c r="Q538" s="216"/>
      <c r="R538" s="216"/>
      <c r="S538" s="216"/>
      <c r="T538" s="217"/>
      <c r="AT538" s="218" t="s">
        <v>176</v>
      </c>
      <c r="AU538" s="218" t="s">
        <v>84</v>
      </c>
      <c r="AV538" s="13" t="s">
        <v>82</v>
      </c>
      <c r="AW538" s="13" t="s">
        <v>30</v>
      </c>
      <c r="AX538" s="13" t="s">
        <v>74</v>
      </c>
      <c r="AY538" s="218" t="s">
        <v>165</v>
      </c>
    </row>
    <row r="539" spans="2:51" s="14" customFormat="1" ht="12">
      <c r="B539" s="219"/>
      <c r="C539" s="220"/>
      <c r="D539" s="204" t="s">
        <v>176</v>
      </c>
      <c r="E539" s="221" t="s">
        <v>1</v>
      </c>
      <c r="F539" s="222" t="s">
        <v>1063</v>
      </c>
      <c r="G539" s="220"/>
      <c r="H539" s="223">
        <v>3.12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176</v>
      </c>
      <c r="AU539" s="229" t="s">
        <v>84</v>
      </c>
      <c r="AV539" s="14" t="s">
        <v>84</v>
      </c>
      <c r="AW539" s="14" t="s">
        <v>30</v>
      </c>
      <c r="AX539" s="14" t="s">
        <v>74</v>
      </c>
      <c r="AY539" s="229" t="s">
        <v>165</v>
      </c>
    </row>
    <row r="540" spans="2:51" s="13" customFormat="1" ht="12">
      <c r="B540" s="209"/>
      <c r="C540" s="210"/>
      <c r="D540" s="204" t="s">
        <v>176</v>
      </c>
      <c r="E540" s="211" t="s">
        <v>1</v>
      </c>
      <c r="F540" s="212" t="s">
        <v>1053</v>
      </c>
      <c r="G540" s="210"/>
      <c r="H540" s="211" t="s">
        <v>1</v>
      </c>
      <c r="I540" s="213"/>
      <c r="J540" s="210"/>
      <c r="K540" s="210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176</v>
      </c>
      <c r="AU540" s="218" t="s">
        <v>84</v>
      </c>
      <c r="AV540" s="13" t="s">
        <v>82</v>
      </c>
      <c r="AW540" s="13" t="s">
        <v>30</v>
      </c>
      <c r="AX540" s="13" t="s">
        <v>74</v>
      </c>
      <c r="AY540" s="218" t="s">
        <v>165</v>
      </c>
    </row>
    <row r="541" spans="2:51" s="13" customFormat="1" ht="12">
      <c r="B541" s="209"/>
      <c r="C541" s="210"/>
      <c r="D541" s="204" t="s">
        <v>176</v>
      </c>
      <c r="E541" s="211" t="s">
        <v>1</v>
      </c>
      <c r="F541" s="212" t="s">
        <v>1060</v>
      </c>
      <c r="G541" s="210"/>
      <c r="H541" s="211" t="s">
        <v>1</v>
      </c>
      <c r="I541" s="213"/>
      <c r="J541" s="210"/>
      <c r="K541" s="210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176</v>
      </c>
      <c r="AU541" s="218" t="s">
        <v>84</v>
      </c>
      <c r="AV541" s="13" t="s">
        <v>82</v>
      </c>
      <c r="AW541" s="13" t="s">
        <v>30</v>
      </c>
      <c r="AX541" s="13" t="s">
        <v>74</v>
      </c>
      <c r="AY541" s="218" t="s">
        <v>165</v>
      </c>
    </row>
    <row r="542" spans="2:51" s="14" customFormat="1" ht="12">
      <c r="B542" s="219"/>
      <c r="C542" s="220"/>
      <c r="D542" s="204" t="s">
        <v>176</v>
      </c>
      <c r="E542" s="221" t="s">
        <v>1</v>
      </c>
      <c r="F542" s="222" t="s">
        <v>1064</v>
      </c>
      <c r="G542" s="220"/>
      <c r="H542" s="223">
        <v>0.48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176</v>
      </c>
      <c r="AU542" s="229" t="s">
        <v>84</v>
      </c>
      <c r="AV542" s="14" t="s">
        <v>84</v>
      </c>
      <c r="AW542" s="14" t="s">
        <v>30</v>
      </c>
      <c r="AX542" s="14" t="s">
        <v>74</v>
      </c>
      <c r="AY542" s="229" t="s">
        <v>165</v>
      </c>
    </row>
    <row r="543" spans="2:51" s="13" customFormat="1" ht="12">
      <c r="B543" s="209"/>
      <c r="C543" s="210"/>
      <c r="D543" s="204" t="s">
        <v>176</v>
      </c>
      <c r="E543" s="211" t="s">
        <v>1</v>
      </c>
      <c r="F543" s="212" t="s">
        <v>1058</v>
      </c>
      <c r="G543" s="210"/>
      <c r="H543" s="211" t="s">
        <v>1</v>
      </c>
      <c r="I543" s="213"/>
      <c r="J543" s="210"/>
      <c r="K543" s="210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176</v>
      </c>
      <c r="AU543" s="218" t="s">
        <v>84</v>
      </c>
      <c r="AV543" s="13" t="s">
        <v>82</v>
      </c>
      <c r="AW543" s="13" t="s">
        <v>30</v>
      </c>
      <c r="AX543" s="13" t="s">
        <v>74</v>
      </c>
      <c r="AY543" s="218" t="s">
        <v>165</v>
      </c>
    </row>
    <row r="544" spans="2:51" s="13" customFormat="1" ht="12">
      <c r="B544" s="209"/>
      <c r="C544" s="210"/>
      <c r="D544" s="204" t="s">
        <v>176</v>
      </c>
      <c r="E544" s="211" t="s">
        <v>1</v>
      </c>
      <c r="F544" s="212" t="s">
        <v>1060</v>
      </c>
      <c r="G544" s="210"/>
      <c r="H544" s="211" t="s">
        <v>1</v>
      </c>
      <c r="I544" s="213"/>
      <c r="J544" s="210"/>
      <c r="K544" s="210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176</v>
      </c>
      <c r="AU544" s="218" t="s">
        <v>84</v>
      </c>
      <c r="AV544" s="13" t="s">
        <v>82</v>
      </c>
      <c r="AW544" s="13" t="s">
        <v>30</v>
      </c>
      <c r="AX544" s="13" t="s">
        <v>74</v>
      </c>
      <c r="AY544" s="218" t="s">
        <v>165</v>
      </c>
    </row>
    <row r="545" spans="2:51" s="14" customFormat="1" ht="12">
      <c r="B545" s="219"/>
      <c r="C545" s="220"/>
      <c r="D545" s="204" t="s">
        <v>176</v>
      </c>
      <c r="E545" s="221" t="s">
        <v>1</v>
      </c>
      <c r="F545" s="222" t="s">
        <v>1065</v>
      </c>
      <c r="G545" s="220"/>
      <c r="H545" s="223">
        <v>0.19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176</v>
      </c>
      <c r="AU545" s="229" t="s">
        <v>84</v>
      </c>
      <c r="AV545" s="14" t="s">
        <v>84</v>
      </c>
      <c r="AW545" s="14" t="s">
        <v>30</v>
      </c>
      <c r="AX545" s="14" t="s">
        <v>74</v>
      </c>
      <c r="AY545" s="229" t="s">
        <v>165</v>
      </c>
    </row>
    <row r="546" spans="2:63" s="12" customFormat="1" ht="22.9" customHeight="1">
      <c r="B546" s="175"/>
      <c r="C546" s="176"/>
      <c r="D546" s="177" t="s">
        <v>73</v>
      </c>
      <c r="E546" s="189" t="s">
        <v>172</v>
      </c>
      <c r="F546" s="189" t="s">
        <v>1078</v>
      </c>
      <c r="G546" s="176"/>
      <c r="H546" s="176"/>
      <c r="I546" s="179"/>
      <c r="J546" s="190">
        <f>BK546</f>
        <v>0</v>
      </c>
      <c r="K546" s="176"/>
      <c r="L546" s="181"/>
      <c r="M546" s="182"/>
      <c r="N546" s="183"/>
      <c r="O546" s="183"/>
      <c r="P546" s="184">
        <f>SUM(P547:P568)</f>
        <v>0</v>
      </c>
      <c r="Q546" s="183"/>
      <c r="R546" s="184">
        <f>SUM(R547:R568)</f>
        <v>8.260279200000001</v>
      </c>
      <c r="S546" s="183"/>
      <c r="T546" s="185">
        <f>SUM(T547:T568)</f>
        <v>0</v>
      </c>
      <c r="AR546" s="186" t="s">
        <v>82</v>
      </c>
      <c r="AT546" s="187" t="s">
        <v>73</v>
      </c>
      <c r="AU546" s="187" t="s">
        <v>82</v>
      </c>
      <c r="AY546" s="186" t="s">
        <v>165</v>
      </c>
      <c r="BK546" s="188">
        <f>SUM(BK547:BK568)</f>
        <v>0</v>
      </c>
    </row>
    <row r="547" spans="1:65" s="2" customFormat="1" ht="16.5" customHeight="1">
      <c r="A547" s="34"/>
      <c r="B547" s="35"/>
      <c r="C547" s="191" t="s">
        <v>213</v>
      </c>
      <c r="D547" s="191" t="s">
        <v>167</v>
      </c>
      <c r="E547" s="192" t="s">
        <v>1079</v>
      </c>
      <c r="F547" s="193" t="s">
        <v>1080</v>
      </c>
      <c r="G547" s="194" t="s">
        <v>242</v>
      </c>
      <c r="H547" s="195">
        <v>2.16</v>
      </c>
      <c r="I547" s="196"/>
      <c r="J547" s="197">
        <f>ROUND(I547*H547,2)</f>
        <v>0</v>
      </c>
      <c r="K547" s="193" t="s">
        <v>1</v>
      </c>
      <c r="L547" s="39"/>
      <c r="M547" s="198" t="s">
        <v>1</v>
      </c>
      <c r="N547" s="199" t="s">
        <v>39</v>
      </c>
      <c r="O547" s="71"/>
      <c r="P547" s="200">
        <f>O547*H547</f>
        <v>0</v>
      </c>
      <c r="Q547" s="200">
        <v>2.45337</v>
      </c>
      <c r="R547" s="200">
        <f>Q547*H547</f>
        <v>5.299279200000001</v>
      </c>
      <c r="S547" s="200">
        <v>0</v>
      </c>
      <c r="T547" s="201">
        <f>S547*H547</f>
        <v>0</v>
      </c>
      <c r="U547" s="34"/>
      <c r="V547" s="34"/>
      <c r="W547" s="34"/>
      <c r="X547" s="34"/>
      <c r="Y547" s="34"/>
      <c r="Z547" s="34"/>
      <c r="AA547" s="34"/>
      <c r="AB547" s="34"/>
      <c r="AC547" s="34"/>
      <c r="AD547" s="34"/>
      <c r="AE547" s="34"/>
      <c r="AR547" s="202" t="s">
        <v>172</v>
      </c>
      <c r="AT547" s="202" t="s">
        <v>167</v>
      </c>
      <c r="AU547" s="202" t="s">
        <v>84</v>
      </c>
      <c r="AY547" s="17" t="s">
        <v>165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17" t="s">
        <v>82</v>
      </c>
      <c r="BK547" s="203">
        <f>ROUND(I547*H547,2)</f>
        <v>0</v>
      </c>
      <c r="BL547" s="17" t="s">
        <v>172</v>
      </c>
      <c r="BM547" s="202" t="s">
        <v>1081</v>
      </c>
    </row>
    <row r="548" spans="1:47" s="2" customFormat="1" ht="19.5">
      <c r="A548" s="34"/>
      <c r="B548" s="35"/>
      <c r="C548" s="36"/>
      <c r="D548" s="204" t="s">
        <v>174</v>
      </c>
      <c r="E548" s="36"/>
      <c r="F548" s="205" t="s">
        <v>1082</v>
      </c>
      <c r="G548" s="36"/>
      <c r="H548" s="36"/>
      <c r="I548" s="206"/>
      <c r="J548" s="36"/>
      <c r="K548" s="36"/>
      <c r="L548" s="39"/>
      <c r="M548" s="207"/>
      <c r="N548" s="208"/>
      <c r="O548" s="71"/>
      <c r="P548" s="71"/>
      <c r="Q548" s="71"/>
      <c r="R548" s="71"/>
      <c r="S548" s="71"/>
      <c r="T548" s="72"/>
      <c r="U548" s="34"/>
      <c r="V548" s="34"/>
      <c r="W548" s="34"/>
      <c r="X548" s="34"/>
      <c r="Y548" s="34"/>
      <c r="Z548" s="34"/>
      <c r="AA548" s="34"/>
      <c r="AB548" s="34"/>
      <c r="AC548" s="34"/>
      <c r="AD548" s="34"/>
      <c r="AE548" s="34"/>
      <c r="AT548" s="17" t="s">
        <v>174</v>
      </c>
      <c r="AU548" s="17" t="s">
        <v>84</v>
      </c>
    </row>
    <row r="549" spans="2:51" s="13" customFormat="1" ht="12">
      <c r="B549" s="209"/>
      <c r="C549" s="210"/>
      <c r="D549" s="204" t="s">
        <v>176</v>
      </c>
      <c r="E549" s="211" t="s">
        <v>1</v>
      </c>
      <c r="F549" s="212" t="s">
        <v>989</v>
      </c>
      <c r="G549" s="210"/>
      <c r="H549" s="211" t="s">
        <v>1</v>
      </c>
      <c r="I549" s="213"/>
      <c r="J549" s="210"/>
      <c r="K549" s="210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176</v>
      </c>
      <c r="AU549" s="218" t="s">
        <v>84</v>
      </c>
      <c r="AV549" s="13" t="s">
        <v>82</v>
      </c>
      <c r="AW549" s="13" t="s">
        <v>30</v>
      </c>
      <c r="AX549" s="13" t="s">
        <v>74</v>
      </c>
      <c r="AY549" s="218" t="s">
        <v>165</v>
      </c>
    </row>
    <row r="550" spans="2:51" s="13" customFormat="1" ht="12">
      <c r="B550" s="209"/>
      <c r="C550" s="210"/>
      <c r="D550" s="204" t="s">
        <v>176</v>
      </c>
      <c r="E550" s="211" t="s">
        <v>1</v>
      </c>
      <c r="F550" s="212" t="s">
        <v>1083</v>
      </c>
      <c r="G550" s="210"/>
      <c r="H550" s="211" t="s">
        <v>1</v>
      </c>
      <c r="I550" s="213"/>
      <c r="J550" s="210"/>
      <c r="K550" s="210"/>
      <c r="L550" s="214"/>
      <c r="M550" s="215"/>
      <c r="N550" s="216"/>
      <c r="O550" s="216"/>
      <c r="P550" s="216"/>
      <c r="Q550" s="216"/>
      <c r="R550" s="216"/>
      <c r="S550" s="216"/>
      <c r="T550" s="217"/>
      <c r="AT550" s="218" t="s">
        <v>176</v>
      </c>
      <c r="AU550" s="218" t="s">
        <v>84</v>
      </c>
      <c r="AV550" s="13" t="s">
        <v>82</v>
      </c>
      <c r="AW550" s="13" t="s">
        <v>30</v>
      </c>
      <c r="AX550" s="13" t="s">
        <v>74</v>
      </c>
      <c r="AY550" s="218" t="s">
        <v>165</v>
      </c>
    </row>
    <row r="551" spans="2:51" s="14" customFormat="1" ht="12">
      <c r="B551" s="219"/>
      <c r="C551" s="220"/>
      <c r="D551" s="204" t="s">
        <v>176</v>
      </c>
      <c r="E551" s="221" t="s">
        <v>1</v>
      </c>
      <c r="F551" s="222" t="s">
        <v>1084</v>
      </c>
      <c r="G551" s="220"/>
      <c r="H551" s="223">
        <v>0.56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176</v>
      </c>
      <c r="AU551" s="229" t="s">
        <v>84</v>
      </c>
      <c r="AV551" s="14" t="s">
        <v>84</v>
      </c>
      <c r="AW551" s="14" t="s">
        <v>30</v>
      </c>
      <c r="AX551" s="14" t="s">
        <v>74</v>
      </c>
      <c r="AY551" s="229" t="s">
        <v>165</v>
      </c>
    </row>
    <row r="552" spans="2:51" s="13" customFormat="1" ht="12">
      <c r="B552" s="209"/>
      <c r="C552" s="210"/>
      <c r="D552" s="204" t="s">
        <v>176</v>
      </c>
      <c r="E552" s="211" t="s">
        <v>1</v>
      </c>
      <c r="F552" s="212" t="s">
        <v>1085</v>
      </c>
      <c r="G552" s="210"/>
      <c r="H552" s="211" t="s">
        <v>1</v>
      </c>
      <c r="I552" s="213"/>
      <c r="J552" s="210"/>
      <c r="K552" s="210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176</v>
      </c>
      <c r="AU552" s="218" t="s">
        <v>84</v>
      </c>
      <c r="AV552" s="13" t="s">
        <v>82</v>
      </c>
      <c r="AW552" s="13" t="s">
        <v>30</v>
      </c>
      <c r="AX552" s="13" t="s">
        <v>74</v>
      </c>
      <c r="AY552" s="218" t="s">
        <v>165</v>
      </c>
    </row>
    <row r="553" spans="2:51" s="14" customFormat="1" ht="12">
      <c r="B553" s="219"/>
      <c r="C553" s="220"/>
      <c r="D553" s="204" t="s">
        <v>176</v>
      </c>
      <c r="E553" s="221" t="s">
        <v>1</v>
      </c>
      <c r="F553" s="222" t="s">
        <v>1086</v>
      </c>
      <c r="G553" s="220"/>
      <c r="H553" s="223">
        <v>1.6</v>
      </c>
      <c r="I553" s="224"/>
      <c r="J553" s="220"/>
      <c r="K553" s="220"/>
      <c r="L553" s="225"/>
      <c r="M553" s="226"/>
      <c r="N553" s="227"/>
      <c r="O553" s="227"/>
      <c r="P553" s="227"/>
      <c r="Q553" s="227"/>
      <c r="R553" s="227"/>
      <c r="S553" s="227"/>
      <c r="T553" s="228"/>
      <c r="AT553" s="229" t="s">
        <v>176</v>
      </c>
      <c r="AU553" s="229" t="s">
        <v>84</v>
      </c>
      <c r="AV553" s="14" t="s">
        <v>84</v>
      </c>
      <c r="AW553" s="14" t="s">
        <v>30</v>
      </c>
      <c r="AX553" s="14" t="s">
        <v>74</v>
      </c>
      <c r="AY553" s="229" t="s">
        <v>165</v>
      </c>
    </row>
    <row r="554" spans="1:65" s="2" customFormat="1" ht="24.2" customHeight="1">
      <c r="A554" s="34"/>
      <c r="B554" s="35"/>
      <c r="C554" s="191" t="s">
        <v>218</v>
      </c>
      <c r="D554" s="191" t="s">
        <v>167</v>
      </c>
      <c r="E554" s="192" t="s">
        <v>1087</v>
      </c>
      <c r="F554" s="193" t="s">
        <v>1088</v>
      </c>
      <c r="G554" s="194" t="s">
        <v>242</v>
      </c>
      <c r="H554" s="195">
        <v>0.66</v>
      </c>
      <c r="I554" s="196"/>
      <c r="J554" s="197">
        <f>ROUND(I554*H554,2)</f>
        <v>0</v>
      </c>
      <c r="K554" s="193" t="s">
        <v>1</v>
      </c>
      <c r="L554" s="39"/>
      <c r="M554" s="198" t="s">
        <v>1</v>
      </c>
      <c r="N554" s="199" t="s">
        <v>39</v>
      </c>
      <c r="O554" s="71"/>
      <c r="P554" s="200">
        <f>O554*H554</f>
        <v>0</v>
      </c>
      <c r="Q554" s="200">
        <v>2.1</v>
      </c>
      <c r="R554" s="200">
        <f>Q554*H554</f>
        <v>1.3860000000000001</v>
      </c>
      <c r="S554" s="200">
        <v>0</v>
      </c>
      <c r="T554" s="201">
        <f>S554*H554</f>
        <v>0</v>
      </c>
      <c r="U554" s="34"/>
      <c r="V554" s="34"/>
      <c r="W554" s="34"/>
      <c r="X554" s="34"/>
      <c r="Y554" s="34"/>
      <c r="Z554" s="34"/>
      <c r="AA554" s="34"/>
      <c r="AB554" s="34"/>
      <c r="AC554" s="34"/>
      <c r="AD554" s="34"/>
      <c r="AE554" s="34"/>
      <c r="AR554" s="202" t="s">
        <v>172</v>
      </c>
      <c r="AT554" s="202" t="s">
        <v>167</v>
      </c>
      <c r="AU554" s="202" t="s">
        <v>84</v>
      </c>
      <c r="AY554" s="17" t="s">
        <v>165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17" t="s">
        <v>82</v>
      </c>
      <c r="BK554" s="203">
        <f>ROUND(I554*H554,2)</f>
        <v>0</v>
      </c>
      <c r="BL554" s="17" t="s">
        <v>172</v>
      </c>
      <c r="BM554" s="202" t="s">
        <v>1089</v>
      </c>
    </row>
    <row r="555" spans="1:47" s="2" customFormat="1" ht="19.5">
      <c r="A555" s="34"/>
      <c r="B555" s="35"/>
      <c r="C555" s="36"/>
      <c r="D555" s="204" t="s">
        <v>174</v>
      </c>
      <c r="E555" s="36"/>
      <c r="F555" s="205" t="s">
        <v>1088</v>
      </c>
      <c r="G555" s="36"/>
      <c r="H555" s="36"/>
      <c r="I555" s="206"/>
      <c r="J555" s="36"/>
      <c r="K555" s="36"/>
      <c r="L555" s="39"/>
      <c r="M555" s="207"/>
      <c r="N555" s="208"/>
      <c r="O555" s="71"/>
      <c r="P555" s="71"/>
      <c r="Q555" s="71"/>
      <c r="R555" s="71"/>
      <c r="S555" s="71"/>
      <c r="T555" s="72"/>
      <c r="U555" s="34"/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T555" s="17" t="s">
        <v>174</v>
      </c>
      <c r="AU555" s="17" t="s">
        <v>84</v>
      </c>
    </row>
    <row r="556" spans="2:51" s="13" customFormat="1" ht="12">
      <c r="B556" s="209"/>
      <c r="C556" s="210"/>
      <c r="D556" s="204" t="s">
        <v>176</v>
      </c>
      <c r="E556" s="211" t="s">
        <v>1</v>
      </c>
      <c r="F556" s="212" t="s">
        <v>1041</v>
      </c>
      <c r="G556" s="210"/>
      <c r="H556" s="211" t="s">
        <v>1</v>
      </c>
      <c r="I556" s="213"/>
      <c r="J556" s="210"/>
      <c r="K556" s="210"/>
      <c r="L556" s="214"/>
      <c r="M556" s="215"/>
      <c r="N556" s="216"/>
      <c r="O556" s="216"/>
      <c r="P556" s="216"/>
      <c r="Q556" s="216"/>
      <c r="R556" s="216"/>
      <c r="S556" s="216"/>
      <c r="T556" s="217"/>
      <c r="AT556" s="218" t="s">
        <v>176</v>
      </c>
      <c r="AU556" s="218" t="s">
        <v>84</v>
      </c>
      <c r="AV556" s="13" t="s">
        <v>82</v>
      </c>
      <c r="AW556" s="13" t="s">
        <v>30</v>
      </c>
      <c r="AX556" s="13" t="s">
        <v>74</v>
      </c>
      <c r="AY556" s="218" t="s">
        <v>165</v>
      </c>
    </row>
    <row r="557" spans="2:51" s="13" customFormat="1" ht="12">
      <c r="B557" s="209"/>
      <c r="C557" s="210"/>
      <c r="D557" s="204" t="s">
        <v>176</v>
      </c>
      <c r="E557" s="211" t="s">
        <v>1</v>
      </c>
      <c r="F557" s="212" t="s">
        <v>1090</v>
      </c>
      <c r="G557" s="210"/>
      <c r="H557" s="211" t="s">
        <v>1</v>
      </c>
      <c r="I557" s="213"/>
      <c r="J557" s="210"/>
      <c r="K557" s="210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176</v>
      </c>
      <c r="AU557" s="218" t="s">
        <v>84</v>
      </c>
      <c r="AV557" s="13" t="s">
        <v>82</v>
      </c>
      <c r="AW557" s="13" t="s">
        <v>30</v>
      </c>
      <c r="AX557" s="13" t="s">
        <v>74</v>
      </c>
      <c r="AY557" s="218" t="s">
        <v>165</v>
      </c>
    </row>
    <row r="558" spans="2:51" s="14" customFormat="1" ht="12">
      <c r="B558" s="219"/>
      <c r="C558" s="220"/>
      <c r="D558" s="204" t="s">
        <v>176</v>
      </c>
      <c r="E558" s="221" t="s">
        <v>1</v>
      </c>
      <c r="F558" s="222" t="s">
        <v>1091</v>
      </c>
      <c r="G558" s="220"/>
      <c r="H558" s="223">
        <v>0.66</v>
      </c>
      <c r="I558" s="224"/>
      <c r="J558" s="220"/>
      <c r="K558" s="220"/>
      <c r="L558" s="225"/>
      <c r="M558" s="226"/>
      <c r="N558" s="227"/>
      <c r="O558" s="227"/>
      <c r="P558" s="227"/>
      <c r="Q558" s="227"/>
      <c r="R558" s="227"/>
      <c r="S558" s="227"/>
      <c r="T558" s="228"/>
      <c r="AT558" s="229" t="s">
        <v>176</v>
      </c>
      <c r="AU558" s="229" t="s">
        <v>84</v>
      </c>
      <c r="AV558" s="14" t="s">
        <v>84</v>
      </c>
      <c r="AW558" s="14" t="s">
        <v>30</v>
      </c>
      <c r="AX558" s="14" t="s">
        <v>74</v>
      </c>
      <c r="AY558" s="229" t="s">
        <v>165</v>
      </c>
    </row>
    <row r="559" spans="1:65" s="2" customFormat="1" ht="24.2" customHeight="1">
      <c r="A559" s="34"/>
      <c r="B559" s="35"/>
      <c r="C559" s="191" t="s">
        <v>227</v>
      </c>
      <c r="D559" s="191" t="s">
        <v>167</v>
      </c>
      <c r="E559" s="192" t="s">
        <v>1092</v>
      </c>
      <c r="F559" s="193" t="s">
        <v>1093</v>
      </c>
      <c r="G559" s="194" t="s">
        <v>242</v>
      </c>
      <c r="H559" s="195">
        <v>0.75</v>
      </c>
      <c r="I559" s="196"/>
      <c r="J559" s="197">
        <f>ROUND(I559*H559,2)</f>
        <v>0</v>
      </c>
      <c r="K559" s="193" t="s">
        <v>1</v>
      </c>
      <c r="L559" s="39"/>
      <c r="M559" s="198" t="s">
        <v>1</v>
      </c>
      <c r="N559" s="199" t="s">
        <v>39</v>
      </c>
      <c r="O559" s="71"/>
      <c r="P559" s="200">
        <f>O559*H559</f>
        <v>0</v>
      </c>
      <c r="Q559" s="200">
        <v>2.1</v>
      </c>
      <c r="R559" s="200">
        <f>Q559*H559</f>
        <v>1.5750000000000002</v>
      </c>
      <c r="S559" s="200">
        <v>0</v>
      </c>
      <c r="T559" s="201">
        <f>S559*H559</f>
        <v>0</v>
      </c>
      <c r="U559" s="34"/>
      <c r="V559" s="34"/>
      <c r="W559" s="34"/>
      <c r="X559" s="34"/>
      <c r="Y559" s="34"/>
      <c r="Z559" s="34"/>
      <c r="AA559" s="34"/>
      <c r="AB559" s="34"/>
      <c r="AC559" s="34"/>
      <c r="AD559" s="34"/>
      <c r="AE559" s="34"/>
      <c r="AR559" s="202" t="s">
        <v>172</v>
      </c>
      <c r="AT559" s="202" t="s">
        <v>167</v>
      </c>
      <c r="AU559" s="202" t="s">
        <v>84</v>
      </c>
      <c r="AY559" s="17" t="s">
        <v>165</v>
      </c>
      <c r="BE559" s="203">
        <f>IF(N559="základní",J559,0)</f>
        <v>0</v>
      </c>
      <c r="BF559" s="203">
        <f>IF(N559="snížená",J559,0)</f>
        <v>0</v>
      </c>
      <c r="BG559" s="203">
        <f>IF(N559="zákl. přenesená",J559,0)</f>
        <v>0</v>
      </c>
      <c r="BH559" s="203">
        <f>IF(N559="sníž. přenesená",J559,0)</f>
        <v>0</v>
      </c>
      <c r="BI559" s="203">
        <f>IF(N559="nulová",J559,0)</f>
        <v>0</v>
      </c>
      <c r="BJ559" s="17" t="s">
        <v>82</v>
      </c>
      <c r="BK559" s="203">
        <f>ROUND(I559*H559,2)</f>
        <v>0</v>
      </c>
      <c r="BL559" s="17" t="s">
        <v>172</v>
      </c>
      <c r="BM559" s="202" t="s">
        <v>1094</v>
      </c>
    </row>
    <row r="560" spans="1:47" s="2" customFormat="1" ht="19.5">
      <c r="A560" s="34"/>
      <c r="B560" s="35"/>
      <c r="C560" s="36"/>
      <c r="D560" s="204" t="s">
        <v>174</v>
      </c>
      <c r="E560" s="36"/>
      <c r="F560" s="205" t="s">
        <v>1093</v>
      </c>
      <c r="G560" s="36"/>
      <c r="H560" s="36"/>
      <c r="I560" s="206"/>
      <c r="J560" s="36"/>
      <c r="K560" s="36"/>
      <c r="L560" s="39"/>
      <c r="M560" s="207"/>
      <c r="N560" s="208"/>
      <c r="O560" s="71"/>
      <c r="P560" s="71"/>
      <c r="Q560" s="71"/>
      <c r="R560" s="71"/>
      <c r="S560" s="71"/>
      <c r="T560" s="72"/>
      <c r="U560" s="34"/>
      <c r="V560" s="34"/>
      <c r="W560" s="34"/>
      <c r="X560" s="34"/>
      <c r="Y560" s="34"/>
      <c r="Z560" s="34"/>
      <c r="AA560" s="34"/>
      <c r="AB560" s="34"/>
      <c r="AC560" s="34"/>
      <c r="AD560" s="34"/>
      <c r="AE560" s="34"/>
      <c r="AT560" s="17" t="s">
        <v>174</v>
      </c>
      <c r="AU560" s="17" t="s">
        <v>84</v>
      </c>
    </row>
    <row r="561" spans="2:51" s="13" customFormat="1" ht="12">
      <c r="B561" s="209"/>
      <c r="C561" s="210"/>
      <c r="D561" s="204" t="s">
        <v>176</v>
      </c>
      <c r="E561" s="211" t="s">
        <v>1</v>
      </c>
      <c r="F561" s="212" t="s">
        <v>1041</v>
      </c>
      <c r="G561" s="210"/>
      <c r="H561" s="211" t="s">
        <v>1</v>
      </c>
      <c r="I561" s="213"/>
      <c r="J561" s="210"/>
      <c r="K561" s="210"/>
      <c r="L561" s="214"/>
      <c r="M561" s="215"/>
      <c r="N561" s="216"/>
      <c r="O561" s="216"/>
      <c r="P561" s="216"/>
      <c r="Q561" s="216"/>
      <c r="R561" s="216"/>
      <c r="S561" s="216"/>
      <c r="T561" s="217"/>
      <c r="AT561" s="218" t="s">
        <v>176</v>
      </c>
      <c r="AU561" s="218" t="s">
        <v>84</v>
      </c>
      <c r="AV561" s="13" t="s">
        <v>82</v>
      </c>
      <c r="AW561" s="13" t="s">
        <v>30</v>
      </c>
      <c r="AX561" s="13" t="s">
        <v>74</v>
      </c>
      <c r="AY561" s="218" t="s">
        <v>165</v>
      </c>
    </row>
    <row r="562" spans="2:51" s="13" customFormat="1" ht="12">
      <c r="B562" s="209"/>
      <c r="C562" s="210"/>
      <c r="D562" s="204" t="s">
        <v>176</v>
      </c>
      <c r="E562" s="211" t="s">
        <v>1</v>
      </c>
      <c r="F562" s="212" t="s">
        <v>1095</v>
      </c>
      <c r="G562" s="210"/>
      <c r="H562" s="211" t="s">
        <v>1</v>
      </c>
      <c r="I562" s="213"/>
      <c r="J562" s="210"/>
      <c r="K562" s="210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176</v>
      </c>
      <c r="AU562" s="218" t="s">
        <v>84</v>
      </c>
      <c r="AV562" s="13" t="s">
        <v>82</v>
      </c>
      <c r="AW562" s="13" t="s">
        <v>30</v>
      </c>
      <c r="AX562" s="13" t="s">
        <v>74</v>
      </c>
      <c r="AY562" s="218" t="s">
        <v>165</v>
      </c>
    </row>
    <row r="563" spans="2:51" s="14" customFormat="1" ht="12">
      <c r="B563" s="219"/>
      <c r="C563" s="220"/>
      <c r="D563" s="204" t="s">
        <v>176</v>
      </c>
      <c r="E563" s="221" t="s">
        <v>1</v>
      </c>
      <c r="F563" s="222" t="s">
        <v>1096</v>
      </c>
      <c r="G563" s="220"/>
      <c r="H563" s="223">
        <v>0.75</v>
      </c>
      <c r="I563" s="224"/>
      <c r="J563" s="220"/>
      <c r="K563" s="220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176</v>
      </c>
      <c r="AU563" s="229" t="s">
        <v>84</v>
      </c>
      <c r="AV563" s="14" t="s">
        <v>84</v>
      </c>
      <c r="AW563" s="14" t="s">
        <v>30</v>
      </c>
      <c r="AX563" s="14" t="s">
        <v>74</v>
      </c>
      <c r="AY563" s="229" t="s">
        <v>165</v>
      </c>
    </row>
    <row r="564" spans="1:65" s="2" customFormat="1" ht="16.5" customHeight="1">
      <c r="A564" s="34"/>
      <c r="B564" s="35"/>
      <c r="C564" s="191" t="s">
        <v>232</v>
      </c>
      <c r="D564" s="191" t="s">
        <v>167</v>
      </c>
      <c r="E564" s="192" t="s">
        <v>1097</v>
      </c>
      <c r="F564" s="193" t="s">
        <v>1098</v>
      </c>
      <c r="G564" s="194" t="s">
        <v>170</v>
      </c>
      <c r="H564" s="195">
        <v>36.6</v>
      </c>
      <c r="I564" s="196"/>
      <c r="J564" s="197">
        <f>ROUND(I564*H564,2)</f>
        <v>0</v>
      </c>
      <c r="K564" s="193" t="s">
        <v>171</v>
      </c>
      <c r="L564" s="39"/>
      <c r="M564" s="198" t="s">
        <v>1</v>
      </c>
      <c r="N564" s="199" t="s">
        <v>39</v>
      </c>
      <c r="O564" s="71"/>
      <c r="P564" s="200">
        <f>O564*H564</f>
        <v>0</v>
      </c>
      <c r="Q564" s="200">
        <v>0</v>
      </c>
      <c r="R564" s="200">
        <f>Q564*H564</f>
        <v>0</v>
      </c>
      <c r="S564" s="200">
        <v>0</v>
      </c>
      <c r="T564" s="201">
        <f>S564*H564</f>
        <v>0</v>
      </c>
      <c r="U564" s="34"/>
      <c r="V564" s="34"/>
      <c r="W564" s="34"/>
      <c r="X564" s="34"/>
      <c r="Y564" s="34"/>
      <c r="Z564" s="34"/>
      <c r="AA564" s="34"/>
      <c r="AB564" s="34"/>
      <c r="AC564" s="34"/>
      <c r="AD564" s="34"/>
      <c r="AE564" s="34"/>
      <c r="AR564" s="202" t="s">
        <v>172</v>
      </c>
      <c r="AT564" s="202" t="s">
        <v>167</v>
      </c>
      <c r="AU564" s="202" t="s">
        <v>84</v>
      </c>
      <c r="AY564" s="17" t="s">
        <v>165</v>
      </c>
      <c r="BE564" s="203">
        <f>IF(N564="základní",J564,0)</f>
        <v>0</v>
      </c>
      <c r="BF564" s="203">
        <f>IF(N564="snížená",J564,0)</f>
        <v>0</v>
      </c>
      <c r="BG564" s="203">
        <f>IF(N564="zákl. přenesená",J564,0)</f>
        <v>0</v>
      </c>
      <c r="BH564" s="203">
        <f>IF(N564="sníž. přenesená",J564,0)</f>
        <v>0</v>
      </c>
      <c r="BI564" s="203">
        <f>IF(N564="nulová",J564,0)</f>
        <v>0</v>
      </c>
      <c r="BJ564" s="17" t="s">
        <v>82</v>
      </c>
      <c r="BK564" s="203">
        <f>ROUND(I564*H564,2)</f>
        <v>0</v>
      </c>
      <c r="BL564" s="17" t="s">
        <v>172</v>
      </c>
      <c r="BM564" s="202" t="s">
        <v>1099</v>
      </c>
    </row>
    <row r="565" spans="1:47" s="2" customFormat="1" ht="19.5">
      <c r="A565" s="34"/>
      <c r="B565" s="35"/>
      <c r="C565" s="36"/>
      <c r="D565" s="204" t="s">
        <v>174</v>
      </c>
      <c r="E565" s="36"/>
      <c r="F565" s="205" t="s">
        <v>1100</v>
      </c>
      <c r="G565" s="36"/>
      <c r="H565" s="36"/>
      <c r="I565" s="206"/>
      <c r="J565" s="36"/>
      <c r="K565" s="36"/>
      <c r="L565" s="39"/>
      <c r="M565" s="207"/>
      <c r="N565" s="208"/>
      <c r="O565" s="71"/>
      <c r="P565" s="71"/>
      <c r="Q565" s="71"/>
      <c r="R565" s="71"/>
      <c r="S565" s="71"/>
      <c r="T565" s="72"/>
      <c r="U565" s="34"/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T565" s="17" t="s">
        <v>174</v>
      </c>
      <c r="AU565" s="17" t="s">
        <v>84</v>
      </c>
    </row>
    <row r="566" spans="2:51" s="13" customFormat="1" ht="12">
      <c r="B566" s="209"/>
      <c r="C566" s="210"/>
      <c r="D566" s="204" t="s">
        <v>176</v>
      </c>
      <c r="E566" s="211" t="s">
        <v>1</v>
      </c>
      <c r="F566" s="212" t="s">
        <v>989</v>
      </c>
      <c r="G566" s="210"/>
      <c r="H566" s="211" t="s">
        <v>1</v>
      </c>
      <c r="I566" s="213"/>
      <c r="J566" s="210"/>
      <c r="K566" s="210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176</v>
      </c>
      <c r="AU566" s="218" t="s">
        <v>84</v>
      </c>
      <c r="AV566" s="13" t="s">
        <v>82</v>
      </c>
      <c r="AW566" s="13" t="s">
        <v>30</v>
      </c>
      <c r="AX566" s="13" t="s">
        <v>74</v>
      </c>
      <c r="AY566" s="218" t="s">
        <v>165</v>
      </c>
    </row>
    <row r="567" spans="2:51" s="13" customFormat="1" ht="12">
      <c r="B567" s="209"/>
      <c r="C567" s="210"/>
      <c r="D567" s="204" t="s">
        <v>176</v>
      </c>
      <c r="E567" s="211" t="s">
        <v>1</v>
      </c>
      <c r="F567" s="212" t="s">
        <v>1101</v>
      </c>
      <c r="G567" s="210"/>
      <c r="H567" s="211" t="s">
        <v>1</v>
      </c>
      <c r="I567" s="213"/>
      <c r="J567" s="210"/>
      <c r="K567" s="210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176</v>
      </c>
      <c r="AU567" s="218" t="s">
        <v>84</v>
      </c>
      <c r="AV567" s="13" t="s">
        <v>82</v>
      </c>
      <c r="AW567" s="13" t="s">
        <v>30</v>
      </c>
      <c r="AX567" s="13" t="s">
        <v>74</v>
      </c>
      <c r="AY567" s="218" t="s">
        <v>165</v>
      </c>
    </row>
    <row r="568" spans="2:51" s="14" customFormat="1" ht="12">
      <c r="B568" s="219"/>
      <c r="C568" s="220"/>
      <c r="D568" s="204" t="s">
        <v>176</v>
      </c>
      <c r="E568" s="221" t="s">
        <v>1</v>
      </c>
      <c r="F568" s="222" t="s">
        <v>1102</v>
      </c>
      <c r="G568" s="220"/>
      <c r="H568" s="223">
        <v>36.6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176</v>
      </c>
      <c r="AU568" s="229" t="s">
        <v>84</v>
      </c>
      <c r="AV568" s="14" t="s">
        <v>84</v>
      </c>
      <c r="AW568" s="14" t="s">
        <v>30</v>
      </c>
      <c r="AX568" s="14" t="s">
        <v>74</v>
      </c>
      <c r="AY568" s="229" t="s">
        <v>165</v>
      </c>
    </row>
    <row r="569" spans="2:63" s="12" customFormat="1" ht="22.9" customHeight="1">
      <c r="B569" s="175"/>
      <c r="C569" s="176"/>
      <c r="D569" s="177" t="s">
        <v>73</v>
      </c>
      <c r="E569" s="189" t="s">
        <v>194</v>
      </c>
      <c r="F569" s="189" t="s">
        <v>394</v>
      </c>
      <c r="G569" s="176"/>
      <c r="H569" s="176"/>
      <c r="I569" s="179"/>
      <c r="J569" s="190">
        <f>BK569</f>
        <v>0</v>
      </c>
      <c r="K569" s="176"/>
      <c r="L569" s="181"/>
      <c r="M569" s="182"/>
      <c r="N569" s="183"/>
      <c r="O569" s="183"/>
      <c r="P569" s="184">
        <f>SUM(P570:P581)</f>
        <v>0</v>
      </c>
      <c r="Q569" s="183"/>
      <c r="R569" s="184">
        <f>SUM(R570:R581)</f>
        <v>5.173044</v>
      </c>
      <c r="S569" s="183"/>
      <c r="T569" s="185">
        <f>SUM(T570:T581)</f>
        <v>0</v>
      </c>
      <c r="AR569" s="186" t="s">
        <v>82</v>
      </c>
      <c r="AT569" s="187" t="s">
        <v>73</v>
      </c>
      <c r="AU569" s="187" t="s">
        <v>82</v>
      </c>
      <c r="AY569" s="186" t="s">
        <v>165</v>
      </c>
      <c r="BK569" s="188">
        <f>SUM(BK570:BK581)</f>
        <v>0</v>
      </c>
    </row>
    <row r="570" spans="1:65" s="2" customFormat="1" ht="16.5" customHeight="1">
      <c r="A570" s="34"/>
      <c r="B570" s="35"/>
      <c r="C570" s="191" t="s">
        <v>239</v>
      </c>
      <c r="D570" s="191" t="s">
        <v>167</v>
      </c>
      <c r="E570" s="192" t="s">
        <v>475</v>
      </c>
      <c r="F570" s="193" t="s">
        <v>476</v>
      </c>
      <c r="G570" s="194" t="s">
        <v>170</v>
      </c>
      <c r="H570" s="195">
        <v>12.2</v>
      </c>
      <c r="I570" s="196"/>
      <c r="J570" s="197">
        <f>ROUND(I570*H570,2)</f>
        <v>0</v>
      </c>
      <c r="K570" s="193" t="s">
        <v>171</v>
      </c>
      <c r="L570" s="39"/>
      <c r="M570" s="198" t="s">
        <v>1</v>
      </c>
      <c r="N570" s="199" t="s">
        <v>39</v>
      </c>
      <c r="O570" s="71"/>
      <c r="P570" s="200">
        <f>O570*H570</f>
        <v>0</v>
      </c>
      <c r="Q570" s="200">
        <v>0.19536</v>
      </c>
      <c r="R570" s="200">
        <f>Q570*H570</f>
        <v>2.3833919999999997</v>
      </c>
      <c r="S570" s="200">
        <v>0</v>
      </c>
      <c r="T570" s="201">
        <f>S570*H570</f>
        <v>0</v>
      </c>
      <c r="U570" s="34"/>
      <c r="V570" s="34"/>
      <c r="W570" s="34"/>
      <c r="X570" s="34"/>
      <c r="Y570" s="34"/>
      <c r="Z570" s="34"/>
      <c r="AA570" s="34"/>
      <c r="AB570" s="34"/>
      <c r="AC570" s="34"/>
      <c r="AD570" s="34"/>
      <c r="AE570" s="34"/>
      <c r="AR570" s="202" t="s">
        <v>172</v>
      </c>
      <c r="AT570" s="202" t="s">
        <v>167</v>
      </c>
      <c r="AU570" s="202" t="s">
        <v>84</v>
      </c>
      <c r="AY570" s="17" t="s">
        <v>165</v>
      </c>
      <c r="BE570" s="203">
        <f>IF(N570="základní",J570,0)</f>
        <v>0</v>
      </c>
      <c r="BF570" s="203">
        <f>IF(N570="snížená",J570,0)</f>
        <v>0</v>
      </c>
      <c r="BG570" s="203">
        <f>IF(N570="zákl. přenesená",J570,0)</f>
        <v>0</v>
      </c>
      <c r="BH570" s="203">
        <f>IF(N570="sníž. přenesená",J570,0)</f>
        <v>0</v>
      </c>
      <c r="BI570" s="203">
        <f>IF(N570="nulová",J570,0)</f>
        <v>0</v>
      </c>
      <c r="BJ570" s="17" t="s">
        <v>82</v>
      </c>
      <c r="BK570" s="203">
        <f>ROUND(I570*H570,2)</f>
        <v>0</v>
      </c>
      <c r="BL570" s="17" t="s">
        <v>172</v>
      </c>
      <c r="BM570" s="202" t="s">
        <v>1103</v>
      </c>
    </row>
    <row r="571" spans="1:47" s="2" customFormat="1" ht="19.5">
      <c r="A571" s="34"/>
      <c r="B571" s="35"/>
      <c r="C571" s="36"/>
      <c r="D571" s="204" t="s">
        <v>174</v>
      </c>
      <c r="E571" s="36"/>
      <c r="F571" s="205" t="s">
        <v>478</v>
      </c>
      <c r="G571" s="36"/>
      <c r="H571" s="36"/>
      <c r="I571" s="206"/>
      <c r="J571" s="36"/>
      <c r="K571" s="36"/>
      <c r="L571" s="39"/>
      <c r="M571" s="207"/>
      <c r="N571" s="208"/>
      <c r="O571" s="71"/>
      <c r="P571" s="71"/>
      <c r="Q571" s="71"/>
      <c r="R571" s="71"/>
      <c r="S571" s="71"/>
      <c r="T571" s="72"/>
      <c r="U571" s="34"/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T571" s="17" t="s">
        <v>174</v>
      </c>
      <c r="AU571" s="17" t="s">
        <v>84</v>
      </c>
    </row>
    <row r="572" spans="1:47" s="2" customFormat="1" ht="29.25">
      <c r="A572" s="34"/>
      <c r="B572" s="35"/>
      <c r="C572" s="36"/>
      <c r="D572" s="204" t="s">
        <v>333</v>
      </c>
      <c r="E572" s="36"/>
      <c r="F572" s="240" t="s">
        <v>1104</v>
      </c>
      <c r="G572" s="36"/>
      <c r="H572" s="36"/>
      <c r="I572" s="206"/>
      <c r="J572" s="36"/>
      <c r="K572" s="36"/>
      <c r="L572" s="39"/>
      <c r="M572" s="207"/>
      <c r="N572" s="208"/>
      <c r="O572" s="71"/>
      <c r="P572" s="71"/>
      <c r="Q572" s="71"/>
      <c r="R572" s="71"/>
      <c r="S572" s="71"/>
      <c r="T572" s="72"/>
      <c r="U572" s="34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333</v>
      </c>
      <c r="AU572" s="17" t="s">
        <v>84</v>
      </c>
    </row>
    <row r="573" spans="2:51" s="13" customFormat="1" ht="12">
      <c r="B573" s="209"/>
      <c r="C573" s="210"/>
      <c r="D573" s="204" t="s">
        <v>176</v>
      </c>
      <c r="E573" s="211" t="s">
        <v>1</v>
      </c>
      <c r="F573" s="212" t="s">
        <v>989</v>
      </c>
      <c r="G573" s="210"/>
      <c r="H573" s="211" t="s">
        <v>1</v>
      </c>
      <c r="I573" s="213"/>
      <c r="J573" s="210"/>
      <c r="K573" s="210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176</v>
      </c>
      <c r="AU573" s="218" t="s">
        <v>84</v>
      </c>
      <c r="AV573" s="13" t="s">
        <v>82</v>
      </c>
      <c r="AW573" s="13" t="s">
        <v>30</v>
      </c>
      <c r="AX573" s="13" t="s">
        <v>74</v>
      </c>
      <c r="AY573" s="218" t="s">
        <v>165</v>
      </c>
    </row>
    <row r="574" spans="2:51" s="13" customFormat="1" ht="12">
      <c r="B574" s="209"/>
      <c r="C574" s="210"/>
      <c r="D574" s="204" t="s">
        <v>176</v>
      </c>
      <c r="E574" s="211" t="s">
        <v>1</v>
      </c>
      <c r="F574" s="212" t="s">
        <v>1101</v>
      </c>
      <c r="G574" s="210"/>
      <c r="H574" s="211" t="s">
        <v>1</v>
      </c>
      <c r="I574" s="213"/>
      <c r="J574" s="210"/>
      <c r="K574" s="210"/>
      <c r="L574" s="214"/>
      <c r="M574" s="215"/>
      <c r="N574" s="216"/>
      <c r="O574" s="216"/>
      <c r="P574" s="216"/>
      <c r="Q574" s="216"/>
      <c r="R574" s="216"/>
      <c r="S574" s="216"/>
      <c r="T574" s="217"/>
      <c r="AT574" s="218" t="s">
        <v>176</v>
      </c>
      <c r="AU574" s="218" t="s">
        <v>84</v>
      </c>
      <c r="AV574" s="13" t="s">
        <v>82</v>
      </c>
      <c r="AW574" s="13" t="s">
        <v>30</v>
      </c>
      <c r="AX574" s="13" t="s">
        <v>74</v>
      </c>
      <c r="AY574" s="218" t="s">
        <v>165</v>
      </c>
    </row>
    <row r="575" spans="2:51" s="14" customFormat="1" ht="12">
      <c r="B575" s="219"/>
      <c r="C575" s="220"/>
      <c r="D575" s="204" t="s">
        <v>176</v>
      </c>
      <c r="E575" s="221" t="s">
        <v>1</v>
      </c>
      <c r="F575" s="222" t="s">
        <v>1105</v>
      </c>
      <c r="G575" s="220"/>
      <c r="H575" s="223">
        <v>12.2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176</v>
      </c>
      <c r="AU575" s="229" t="s">
        <v>84</v>
      </c>
      <c r="AV575" s="14" t="s">
        <v>84</v>
      </c>
      <c r="AW575" s="14" t="s">
        <v>30</v>
      </c>
      <c r="AX575" s="14" t="s">
        <v>74</v>
      </c>
      <c r="AY575" s="229" t="s">
        <v>165</v>
      </c>
    </row>
    <row r="576" spans="1:65" s="2" customFormat="1" ht="16.5" customHeight="1">
      <c r="A576" s="34"/>
      <c r="B576" s="35"/>
      <c r="C576" s="230" t="s">
        <v>247</v>
      </c>
      <c r="D576" s="230" t="s">
        <v>290</v>
      </c>
      <c r="E576" s="231" t="s">
        <v>482</v>
      </c>
      <c r="F576" s="232" t="s">
        <v>483</v>
      </c>
      <c r="G576" s="233" t="s">
        <v>170</v>
      </c>
      <c r="H576" s="234">
        <v>12.566</v>
      </c>
      <c r="I576" s="235"/>
      <c r="J576" s="236">
        <f>ROUND(I576*H576,2)</f>
        <v>0</v>
      </c>
      <c r="K576" s="232" t="s">
        <v>1</v>
      </c>
      <c r="L576" s="237"/>
      <c r="M576" s="238" t="s">
        <v>1</v>
      </c>
      <c r="N576" s="239" t="s">
        <v>39</v>
      </c>
      <c r="O576" s="71"/>
      <c r="P576" s="200">
        <f>O576*H576</f>
        <v>0</v>
      </c>
      <c r="Q576" s="200">
        <v>0.222</v>
      </c>
      <c r="R576" s="200">
        <f>Q576*H576</f>
        <v>2.7896520000000002</v>
      </c>
      <c r="S576" s="200">
        <v>0</v>
      </c>
      <c r="T576" s="201">
        <f>S576*H576</f>
        <v>0</v>
      </c>
      <c r="U576" s="34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R576" s="202" t="s">
        <v>213</v>
      </c>
      <c r="AT576" s="202" t="s">
        <v>290</v>
      </c>
      <c r="AU576" s="202" t="s">
        <v>84</v>
      </c>
      <c r="AY576" s="17" t="s">
        <v>165</v>
      </c>
      <c r="BE576" s="203">
        <f>IF(N576="základní",J576,0)</f>
        <v>0</v>
      </c>
      <c r="BF576" s="203">
        <f>IF(N576="snížená",J576,0)</f>
        <v>0</v>
      </c>
      <c r="BG576" s="203">
        <f>IF(N576="zákl. přenesená",J576,0)</f>
        <v>0</v>
      </c>
      <c r="BH576" s="203">
        <f>IF(N576="sníž. přenesená",J576,0)</f>
        <v>0</v>
      </c>
      <c r="BI576" s="203">
        <f>IF(N576="nulová",J576,0)</f>
        <v>0</v>
      </c>
      <c r="BJ576" s="17" t="s">
        <v>82</v>
      </c>
      <c r="BK576" s="203">
        <f>ROUND(I576*H576,2)</f>
        <v>0</v>
      </c>
      <c r="BL576" s="17" t="s">
        <v>172</v>
      </c>
      <c r="BM576" s="202" t="s">
        <v>1106</v>
      </c>
    </row>
    <row r="577" spans="1:47" s="2" customFormat="1" ht="12">
      <c r="A577" s="34"/>
      <c r="B577" s="35"/>
      <c r="C577" s="36"/>
      <c r="D577" s="204" t="s">
        <v>174</v>
      </c>
      <c r="E577" s="36"/>
      <c r="F577" s="205" t="s">
        <v>483</v>
      </c>
      <c r="G577" s="36"/>
      <c r="H577" s="36"/>
      <c r="I577" s="206"/>
      <c r="J577" s="36"/>
      <c r="K577" s="36"/>
      <c r="L577" s="39"/>
      <c r="M577" s="207"/>
      <c r="N577" s="208"/>
      <c r="O577" s="71"/>
      <c r="P577" s="71"/>
      <c r="Q577" s="71"/>
      <c r="R577" s="71"/>
      <c r="S577" s="71"/>
      <c r="T577" s="72"/>
      <c r="U577" s="34"/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T577" s="17" t="s">
        <v>174</v>
      </c>
      <c r="AU577" s="17" t="s">
        <v>84</v>
      </c>
    </row>
    <row r="578" spans="1:47" s="2" customFormat="1" ht="58.5">
      <c r="A578" s="34"/>
      <c r="B578" s="35"/>
      <c r="C578" s="36"/>
      <c r="D578" s="204" t="s">
        <v>333</v>
      </c>
      <c r="E578" s="36"/>
      <c r="F578" s="240" t="s">
        <v>485</v>
      </c>
      <c r="G578" s="36"/>
      <c r="H578" s="36"/>
      <c r="I578" s="206"/>
      <c r="J578" s="36"/>
      <c r="K578" s="36"/>
      <c r="L578" s="39"/>
      <c r="M578" s="207"/>
      <c r="N578" s="208"/>
      <c r="O578" s="71"/>
      <c r="P578" s="71"/>
      <c r="Q578" s="71"/>
      <c r="R578" s="71"/>
      <c r="S578" s="71"/>
      <c r="T578" s="72"/>
      <c r="U578" s="34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333</v>
      </c>
      <c r="AU578" s="17" t="s">
        <v>84</v>
      </c>
    </row>
    <row r="579" spans="2:51" s="13" customFormat="1" ht="12">
      <c r="B579" s="209"/>
      <c r="C579" s="210"/>
      <c r="D579" s="204" t="s">
        <v>176</v>
      </c>
      <c r="E579" s="211" t="s">
        <v>1</v>
      </c>
      <c r="F579" s="212" t="s">
        <v>989</v>
      </c>
      <c r="G579" s="210"/>
      <c r="H579" s="211" t="s">
        <v>1</v>
      </c>
      <c r="I579" s="213"/>
      <c r="J579" s="210"/>
      <c r="K579" s="210"/>
      <c r="L579" s="214"/>
      <c r="M579" s="215"/>
      <c r="N579" s="216"/>
      <c r="O579" s="216"/>
      <c r="P579" s="216"/>
      <c r="Q579" s="216"/>
      <c r="R579" s="216"/>
      <c r="S579" s="216"/>
      <c r="T579" s="217"/>
      <c r="AT579" s="218" t="s">
        <v>176</v>
      </c>
      <c r="AU579" s="218" t="s">
        <v>84</v>
      </c>
      <c r="AV579" s="13" t="s">
        <v>82</v>
      </c>
      <c r="AW579" s="13" t="s">
        <v>30</v>
      </c>
      <c r="AX579" s="13" t="s">
        <v>74</v>
      </c>
      <c r="AY579" s="218" t="s">
        <v>165</v>
      </c>
    </row>
    <row r="580" spans="2:51" s="13" customFormat="1" ht="12">
      <c r="B580" s="209"/>
      <c r="C580" s="210"/>
      <c r="D580" s="204" t="s">
        <v>176</v>
      </c>
      <c r="E580" s="211" t="s">
        <v>1</v>
      </c>
      <c r="F580" s="212" t="s">
        <v>1101</v>
      </c>
      <c r="G580" s="210"/>
      <c r="H580" s="211" t="s">
        <v>1</v>
      </c>
      <c r="I580" s="213"/>
      <c r="J580" s="210"/>
      <c r="K580" s="210"/>
      <c r="L580" s="214"/>
      <c r="M580" s="215"/>
      <c r="N580" s="216"/>
      <c r="O580" s="216"/>
      <c r="P580" s="216"/>
      <c r="Q580" s="216"/>
      <c r="R580" s="216"/>
      <c r="S580" s="216"/>
      <c r="T580" s="217"/>
      <c r="AT580" s="218" t="s">
        <v>176</v>
      </c>
      <c r="AU580" s="218" t="s">
        <v>84</v>
      </c>
      <c r="AV580" s="13" t="s">
        <v>82</v>
      </c>
      <c r="AW580" s="13" t="s">
        <v>30</v>
      </c>
      <c r="AX580" s="13" t="s">
        <v>74</v>
      </c>
      <c r="AY580" s="218" t="s">
        <v>165</v>
      </c>
    </row>
    <row r="581" spans="2:51" s="14" customFormat="1" ht="12">
      <c r="B581" s="219"/>
      <c r="C581" s="220"/>
      <c r="D581" s="204" t="s">
        <v>176</v>
      </c>
      <c r="E581" s="221" t="s">
        <v>1</v>
      </c>
      <c r="F581" s="222" t="s">
        <v>1107</v>
      </c>
      <c r="G581" s="220"/>
      <c r="H581" s="223">
        <v>12.566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176</v>
      </c>
      <c r="AU581" s="229" t="s">
        <v>84</v>
      </c>
      <c r="AV581" s="14" t="s">
        <v>84</v>
      </c>
      <c r="AW581" s="14" t="s">
        <v>30</v>
      </c>
      <c r="AX581" s="14" t="s">
        <v>74</v>
      </c>
      <c r="AY581" s="229" t="s">
        <v>165</v>
      </c>
    </row>
    <row r="582" spans="2:63" s="12" customFormat="1" ht="22.9" customHeight="1">
      <c r="B582" s="175"/>
      <c r="C582" s="176"/>
      <c r="D582" s="177" t="s">
        <v>73</v>
      </c>
      <c r="E582" s="189" t="s">
        <v>201</v>
      </c>
      <c r="F582" s="189" t="s">
        <v>1108</v>
      </c>
      <c r="G582" s="176"/>
      <c r="H582" s="176"/>
      <c r="I582" s="179"/>
      <c r="J582" s="190">
        <f>BK582</f>
        <v>0</v>
      </c>
      <c r="K582" s="176"/>
      <c r="L582" s="181"/>
      <c r="M582" s="182"/>
      <c r="N582" s="183"/>
      <c r="O582" s="183"/>
      <c r="P582" s="184">
        <f>SUM(P583:P586)</f>
        <v>0</v>
      </c>
      <c r="Q582" s="183"/>
      <c r="R582" s="184">
        <f>SUM(R583:R586)</f>
        <v>0</v>
      </c>
      <c r="S582" s="183"/>
      <c r="T582" s="185">
        <f>SUM(T583:T586)</f>
        <v>0</v>
      </c>
      <c r="AR582" s="186" t="s">
        <v>82</v>
      </c>
      <c r="AT582" s="187" t="s">
        <v>73</v>
      </c>
      <c r="AU582" s="187" t="s">
        <v>82</v>
      </c>
      <c r="AY582" s="186" t="s">
        <v>165</v>
      </c>
      <c r="BK582" s="188">
        <f>SUM(BK583:BK586)</f>
        <v>0</v>
      </c>
    </row>
    <row r="583" spans="1:65" s="2" customFormat="1" ht="16.5" customHeight="1">
      <c r="A583" s="34"/>
      <c r="B583" s="35"/>
      <c r="C583" s="191" t="s">
        <v>258</v>
      </c>
      <c r="D583" s="191" t="s">
        <v>167</v>
      </c>
      <c r="E583" s="192" t="s">
        <v>1109</v>
      </c>
      <c r="F583" s="193" t="s">
        <v>1110</v>
      </c>
      <c r="G583" s="194" t="s">
        <v>170</v>
      </c>
      <c r="H583" s="195">
        <v>10.24</v>
      </c>
      <c r="I583" s="196"/>
      <c r="J583" s="197">
        <f>ROUND(I583*H583,2)</f>
        <v>0</v>
      </c>
      <c r="K583" s="193" t="s">
        <v>171</v>
      </c>
      <c r="L583" s="39"/>
      <c r="M583" s="198" t="s">
        <v>1</v>
      </c>
      <c r="N583" s="199" t="s">
        <v>39</v>
      </c>
      <c r="O583" s="71"/>
      <c r="P583" s="200">
        <f>O583*H583</f>
        <v>0</v>
      </c>
      <c r="Q583" s="200">
        <v>0</v>
      </c>
      <c r="R583" s="200">
        <f>Q583*H583</f>
        <v>0</v>
      </c>
      <c r="S583" s="200">
        <v>0</v>
      </c>
      <c r="T583" s="201">
        <f>S583*H583</f>
        <v>0</v>
      </c>
      <c r="U583" s="34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R583" s="202" t="s">
        <v>172</v>
      </c>
      <c r="AT583" s="202" t="s">
        <v>167</v>
      </c>
      <c r="AU583" s="202" t="s">
        <v>84</v>
      </c>
      <c r="AY583" s="17" t="s">
        <v>165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17" t="s">
        <v>82</v>
      </c>
      <c r="BK583" s="203">
        <f>ROUND(I583*H583,2)</f>
        <v>0</v>
      </c>
      <c r="BL583" s="17" t="s">
        <v>172</v>
      </c>
      <c r="BM583" s="202" t="s">
        <v>1111</v>
      </c>
    </row>
    <row r="584" spans="1:47" s="2" customFormat="1" ht="12">
      <c r="A584" s="34"/>
      <c r="B584" s="35"/>
      <c r="C584" s="36"/>
      <c r="D584" s="204" t="s">
        <v>174</v>
      </c>
      <c r="E584" s="36"/>
      <c r="F584" s="205" t="s">
        <v>1112</v>
      </c>
      <c r="G584" s="36"/>
      <c r="H584" s="36"/>
      <c r="I584" s="206"/>
      <c r="J584" s="36"/>
      <c r="K584" s="36"/>
      <c r="L584" s="39"/>
      <c r="M584" s="207"/>
      <c r="N584" s="208"/>
      <c r="O584" s="71"/>
      <c r="P584" s="71"/>
      <c r="Q584" s="71"/>
      <c r="R584" s="71"/>
      <c r="S584" s="71"/>
      <c r="T584" s="72"/>
      <c r="U584" s="34"/>
      <c r="V584" s="34"/>
      <c r="W584" s="34"/>
      <c r="X584" s="34"/>
      <c r="Y584" s="34"/>
      <c r="Z584" s="34"/>
      <c r="AA584" s="34"/>
      <c r="AB584" s="34"/>
      <c r="AC584" s="34"/>
      <c r="AD584" s="34"/>
      <c r="AE584" s="34"/>
      <c r="AT584" s="17" t="s">
        <v>174</v>
      </c>
      <c r="AU584" s="17" t="s">
        <v>84</v>
      </c>
    </row>
    <row r="585" spans="2:51" s="13" customFormat="1" ht="12">
      <c r="B585" s="209"/>
      <c r="C585" s="210"/>
      <c r="D585" s="204" t="s">
        <v>176</v>
      </c>
      <c r="E585" s="211" t="s">
        <v>1</v>
      </c>
      <c r="F585" s="212" t="s">
        <v>1038</v>
      </c>
      <c r="G585" s="210"/>
      <c r="H585" s="211" t="s">
        <v>1</v>
      </c>
      <c r="I585" s="213"/>
      <c r="J585" s="210"/>
      <c r="K585" s="210"/>
      <c r="L585" s="214"/>
      <c r="M585" s="215"/>
      <c r="N585" s="216"/>
      <c r="O585" s="216"/>
      <c r="P585" s="216"/>
      <c r="Q585" s="216"/>
      <c r="R585" s="216"/>
      <c r="S585" s="216"/>
      <c r="T585" s="217"/>
      <c r="AT585" s="218" t="s">
        <v>176</v>
      </c>
      <c r="AU585" s="218" t="s">
        <v>84</v>
      </c>
      <c r="AV585" s="13" t="s">
        <v>82</v>
      </c>
      <c r="AW585" s="13" t="s">
        <v>30</v>
      </c>
      <c r="AX585" s="13" t="s">
        <v>74</v>
      </c>
      <c r="AY585" s="218" t="s">
        <v>165</v>
      </c>
    </row>
    <row r="586" spans="2:51" s="14" customFormat="1" ht="12">
      <c r="B586" s="219"/>
      <c r="C586" s="220"/>
      <c r="D586" s="204" t="s">
        <v>176</v>
      </c>
      <c r="E586" s="221" t="s">
        <v>1</v>
      </c>
      <c r="F586" s="222" t="s">
        <v>1113</v>
      </c>
      <c r="G586" s="220"/>
      <c r="H586" s="223">
        <v>10.24</v>
      </c>
      <c r="I586" s="224"/>
      <c r="J586" s="220"/>
      <c r="K586" s="220"/>
      <c r="L586" s="225"/>
      <c r="M586" s="226"/>
      <c r="N586" s="227"/>
      <c r="O586" s="227"/>
      <c r="P586" s="227"/>
      <c r="Q586" s="227"/>
      <c r="R586" s="227"/>
      <c r="S586" s="227"/>
      <c r="T586" s="228"/>
      <c r="AT586" s="229" t="s">
        <v>176</v>
      </c>
      <c r="AU586" s="229" t="s">
        <v>84</v>
      </c>
      <c r="AV586" s="14" t="s">
        <v>84</v>
      </c>
      <c r="AW586" s="14" t="s">
        <v>30</v>
      </c>
      <c r="AX586" s="14" t="s">
        <v>74</v>
      </c>
      <c r="AY586" s="229" t="s">
        <v>165</v>
      </c>
    </row>
    <row r="587" spans="2:63" s="12" customFormat="1" ht="22.9" customHeight="1">
      <c r="B587" s="175"/>
      <c r="C587" s="176"/>
      <c r="D587" s="177" t="s">
        <v>73</v>
      </c>
      <c r="E587" s="189" t="s">
        <v>218</v>
      </c>
      <c r="F587" s="189" t="s">
        <v>616</v>
      </c>
      <c r="G587" s="176"/>
      <c r="H587" s="176"/>
      <c r="I587" s="179"/>
      <c r="J587" s="190">
        <f>BK587</f>
        <v>0</v>
      </c>
      <c r="K587" s="176"/>
      <c r="L587" s="181"/>
      <c r="M587" s="182"/>
      <c r="N587" s="183"/>
      <c r="O587" s="183"/>
      <c r="P587" s="184">
        <f>SUM(P588:P693)</f>
        <v>0</v>
      </c>
      <c r="Q587" s="183"/>
      <c r="R587" s="184">
        <f>SUM(R588:R693)</f>
        <v>6.129289999999999</v>
      </c>
      <c r="S587" s="183"/>
      <c r="T587" s="185">
        <f>SUM(T588:T693)</f>
        <v>4.444</v>
      </c>
      <c r="AR587" s="186" t="s">
        <v>82</v>
      </c>
      <c r="AT587" s="187" t="s">
        <v>73</v>
      </c>
      <c r="AU587" s="187" t="s">
        <v>82</v>
      </c>
      <c r="AY587" s="186" t="s">
        <v>165</v>
      </c>
      <c r="BK587" s="188">
        <f>SUM(BK588:BK693)</f>
        <v>0</v>
      </c>
    </row>
    <row r="588" spans="1:65" s="2" customFormat="1" ht="37.9" customHeight="1">
      <c r="A588" s="34"/>
      <c r="B588" s="35"/>
      <c r="C588" s="191" t="s">
        <v>8</v>
      </c>
      <c r="D588" s="191" t="s">
        <v>167</v>
      </c>
      <c r="E588" s="192" t="s">
        <v>1114</v>
      </c>
      <c r="F588" s="193" t="s">
        <v>1115</v>
      </c>
      <c r="G588" s="194" t="s">
        <v>564</v>
      </c>
      <c r="H588" s="195">
        <v>1</v>
      </c>
      <c r="I588" s="196"/>
      <c r="J588" s="197">
        <f>ROUND(I588*H588,2)</f>
        <v>0</v>
      </c>
      <c r="K588" s="193" t="s">
        <v>1</v>
      </c>
      <c r="L588" s="39"/>
      <c r="M588" s="198" t="s">
        <v>1</v>
      </c>
      <c r="N588" s="199" t="s">
        <v>39</v>
      </c>
      <c r="O588" s="71"/>
      <c r="P588" s="200">
        <f>O588*H588</f>
        <v>0</v>
      </c>
      <c r="Q588" s="200">
        <v>0.00074</v>
      </c>
      <c r="R588" s="200">
        <f>Q588*H588</f>
        <v>0.00074</v>
      </c>
      <c r="S588" s="200">
        <v>0</v>
      </c>
      <c r="T588" s="201">
        <f>S588*H588</f>
        <v>0</v>
      </c>
      <c r="U588" s="34"/>
      <c r="V588" s="34"/>
      <c r="W588" s="34"/>
      <c r="X588" s="34"/>
      <c r="Y588" s="34"/>
      <c r="Z588" s="34"/>
      <c r="AA588" s="34"/>
      <c r="AB588" s="34"/>
      <c r="AC588" s="34"/>
      <c r="AD588" s="34"/>
      <c r="AE588" s="34"/>
      <c r="AR588" s="202" t="s">
        <v>172</v>
      </c>
      <c r="AT588" s="202" t="s">
        <v>167</v>
      </c>
      <c r="AU588" s="202" t="s">
        <v>84</v>
      </c>
      <c r="AY588" s="17" t="s">
        <v>165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17" t="s">
        <v>82</v>
      </c>
      <c r="BK588" s="203">
        <f>ROUND(I588*H588,2)</f>
        <v>0</v>
      </c>
      <c r="BL588" s="17" t="s">
        <v>172</v>
      </c>
      <c r="BM588" s="202" t="s">
        <v>1116</v>
      </c>
    </row>
    <row r="589" spans="1:47" s="2" customFormat="1" ht="58.5">
      <c r="A589" s="34"/>
      <c r="B589" s="35"/>
      <c r="C589" s="36"/>
      <c r="D589" s="204" t="s">
        <v>174</v>
      </c>
      <c r="E589" s="36"/>
      <c r="F589" s="205" t="s">
        <v>1117</v>
      </c>
      <c r="G589" s="36"/>
      <c r="H589" s="36"/>
      <c r="I589" s="206"/>
      <c r="J589" s="36"/>
      <c r="K589" s="36"/>
      <c r="L589" s="39"/>
      <c r="M589" s="207"/>
      <c r="N589" s="208"/>
      <c r="O589" s="71"/>
      <c r="P589" s="71"/>
      <c r="Q589" s="71"/>
      <c r="R589" s="71"/>
      <c r="S589" s="71"/>
      <c r="T589" s="72"/>
      <c r="U589" s="34"/>
      <c r="V589" s="34"/>
      <c r="W589" s="34"/>
      <c r="X589" s="34"/>
      <c r="Y589" s="34"/>
      <c r="Z589" s="34"/>
      <c r="AA589" s="34"/>
      <c r="AB589" s="34"/>
      <c r="AC589" s="34"/>
      <c r="AD589" s="34"/>
      <c r="AE589" s="34"/>
      <c r="AT589" s="17" t="s">
        <v>174</v>
      </c>
      <c r="AU589" s="17" t="s">
        <v>84</v>
      </c>
    </row>
    <row r="590" spans="1:47" s="2" customFormat="1" ht="136.5">
      <c r="A590" s="34"/>
      <c r="B590" s="35"/>
      <c r="C590" s="36"/>
      <c r="D590" s="204" t="s">
        <v>333</v>
      </c>
      <c r="E590" s="36"/>
      <c r="F590" s="240" t="s">
        <v>1118</v>
      </c>
      <c r="G590" s="36"/>
      <c r="H590" s="36"/>
      <c r="I590" s="206"/>
      <c r="J590" s="36"/>
      <c r="K590" s="36"/>
      <c r="L590" s="39"/>
      <c r="M590" s="207"/>
      <c r="N590" s="208"/>
      <c r="O590" s="71"/>
      <c r="P590" s="71"/>
      <c r="Q590" s="71"/>
      <c r="R590" s="71"/>
      <c r="S590" s="71"/>
      <c r="T590" s="72"/>
      <c r="U590" s="34"/>
      <c r="V590" s="34"/>
      <c r="W590" s="34"/>
      <c r="X590" s="34"/>
      <c r="Y590" s="34"/>
      <c r="Z590" s="34"/>
      <c r="AA590" s="34"/>
      <c r="AB590" s="34"/>
      <c r="AC590" s="34"/>
      <c r="AD590" s="34"/>
      <c r="AE590" s="34"/>
      <c r="AT590" s="17" t="s">
        <v>333</v>
      </c>
      <c r="AU590" s="17" t="s">
        <v>84</v>
      </c>
    </row>
    <row r="591" spans="2:51" s="13" customFormat="1" ht="12">
      <c r="B591" s="209"/>
      <c r="C591" s="210"/>
      <c r="D591" s="204" t="s">
        <v>176</v>
      </c>
      <c r="E591" s="211" t="s">
        <v>1</v>
      </c>
      <c r="F591" s="212" t="s">
        <v>1058</v>
      </c>
      <c r="G591" s="210"/>
      <c r="H591" s="211" t="s">
        <v>1</v>
      </c>
      <c r="I591" s="213"/>
      <c r="J591" s="210"/>
      <c r="K591" s="210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176</v>
      </c>
      <c r="AU591" s="218" t="s">
        <v>84</v>
      </c>
      <c r="AV591" s="13" t="s">
        <v>82</v>
      </c>
      <c r="AW591" s="13" t="s">
        <v>30</v>
      </c>
      <c r="AX591" s="13" t="s">
        <v>74</v>
      </c>
      <c r="AY591" s="218" t="s">
        <v>165</v>
      </c>
    </row>
    <row r="592" spans="2:51" s="14" customFormat="1" ht="12">
      <c r="B592" s="219"/>
      <c r="C592" s="220"/>
      <c r="D592" s="204" t="s">
        <v>176</v>
      </c>
      <c r="E592" s="221" t="s">
        <v>1</v>
      </c>
      <c r="F592" s="222" t="s">
        <v>82</v>
      </c>
      <c r="G592" s="220"/>
      <c r="H592" s="223">
        <v>1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176</v>
      </c>
      <c r="AU592" s="229" t="s">
        <v>84</v>
      </c>
      <c r="AV592" s="14" t="s">
        <v>84</v>
      </c>
      <c r="AW592" s="14" t="s">
        <v>30</v>
      </c>
      <c r="AX592" s="14" t="s">
        <v>74</v>
      </c>
      <c r="AY592" s="229" t="s">
        <v>165</v>
      </c>
    </row>
    <row r="593" spans="1:65" s="2" customFormat="1" ht="16.5" customHeight="1">
      <c r="A593" s="34"/>
      <c r="B593" s="35"/>
      <c r="C593" s="191" t="s">
        <v>271</v>
      </c>
      <c r="D593" s="191" t="s">
        <v>167</v>
      </c>
      <c r="E593" s="192" t="s">
        <v>1119</v>
      </c>
      <c r="F593" s="193" t="s">
        <v>1120</v>
      </c>
      <c r="G593" s="194" t="s">
        <v>221</v>
      </c>
      <c r="H593" s="195">
        <v>60</v>
      </c>
      <c r="I593" s="196"/>
      <c r="J593" s="197">
        <f>ROUND(I593*H593,2)</f>
        <v>0</v>
      </c>
      <c r="K593" s="193" t="s">
        <v>171</v>
      </c>
      <c r="L593" s="39"/>
      <c r="M593" s="198" t="s">
        <v>1</v>
      </c>
      <c r="N593" s="199" t="s">
        <v>39</v>
      </c>
      <c r="O593" s="71"/>
      <c r="P593" s="200">
        <f>O593*H593</f>
        <v>0</v>
      </c>
      <c r="Q593" s="200">
        <v>0.00074</v>
      </c>
      <c r="R593" s="200">
        <f>Q593*H593</f>
        <v>0.0444</v>
      </c>
      <c r="S593" s="200">
        <v>0</v>
      </c>
      <c r="T593" s="201">
        <f>S593*H593</f>
        <v>0</v>
      </c>
      <c r="U593" s="34"/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202" t="s">
        <v>172</v>
      </c>
      <c r="AT593" s="202" t="s">
        <v>167</v>
      </c>
      <c r="AU593" s="202" t="s">
        <v>84</v>
      </c>
      <c r="AY593" s="17" t="s">
        <v>165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17" t="s">
        <v>82</v>
      </c>
      <c r="BK593" s="203">
        <f>ROUND(I593*H593,2)</f>
        <v>0</v>
      </c>
      <c r="BL593" s="17" t="s">
        <v>172</v>
      </c>
      <c r="BM593" s="202" t="s">
        <v>1121</v>
      </c>
    </row>
    <row r="594" spans="1:47" s="2" customFormat="1" ht="12">
      <c r="A594" s="34"/>
      <c r="B594" s="35"/>
      <c r="C594" s="36"/>
      <c r="D594" s="204" t="s">
        <v>174</v>
      </c>
      <c r="E594" s="36"/>
      <c r="F594" s="205" t="s">
        <v>1122</v>
      </c>
      <c r="G594" s="36"/>
      <c r="H594" s="36"/>
      <c r="I594" s="206"/>
      <c r="J594" s="36"/>
      <c r="K594" s="36"/>
      <c r="L594" s="39"/>
      <c r="M594" s="207"/>
      <c r="N594" s="208"/>
      <c r="O594" s="71"/>
      <c r="P594" s="71"/>
      <c r="Q594" s="71"/>
      <c r="R594" s="71"/>
      <c r="S594" s="71"/>
      <c r="T594" s="72"/>
      <c r="U594" s="34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174</v>
      </c>
      <c r="AU594" s="17" t="s">
        <v>84</v>
      </c>
    </row>
    <row r="595" spans="1:47" s="2" customFormat="1" ht="19.5">
      <c r="A595" s="34"/>
      <c r="B595" s="35"/>
      <c r="C595" s="36"/>
      <c r="D595" s="204" t="s">
        <v>333</v>
      </c>
      <c r="E595" s="36"/>
      <c r="F595" s="240" t="s">
        <v>1123</v>
      </c>
      <c r="G595" s="36"/>
      <c r="H595" s="36"/>
      <c r="I595" s="206"/>
      <c r="J595" s="36"/>
      <c r="K595" s="36"/>
      <c r="L595" s="39"/>
      <c r="M595" s="207"/>
      <c r="N595" s="208"/>
      <c r="O595" s="71"/>
      <c r="P595" s="71"/>
      <c r="Q595" s="71"/>
      <c r="R595" s="71"/>
      <c r="S595" s="71"/>
      <c r="T595" s="72"/>
      <c r="U595" s="34"/>
      <c r="V595" s="34"/>
      <c r="W595" s="34"/>
      <c r="X595" s="34"/>
      <c r="Y595" s="34"/>
      <c r="Z595" s="34"/>
      <c r="AA595" s="34"/>
      <c r="AB595" s="34"/>
      <c r="AC595" s="34"/>
      <c r="AD595" s="34"/>
      <c r="AE595" s="34"/>
      <c r="AT595" s="17" t="s">
        <v>333</v>
      </c>
      <c r="AU595" s="17" t="s">
        <v>84</v>
      </c>
    </row>
    <row r="596" spans="2:51" s="13" customFormat="1" ht="12">
      <c r="B596" s="209"/>
      <c r="C596" s="210"/>
      <c r="D596" s="204" t="s">
        <v>176</v>
      </c>
      <c r="E596" s="211" t="s">
        <v>1</v>
      </c>
      <c r="F596" s="212" t="s">
        <v>1049</v>
      </c>
      <c r="G596" s="210"/>
      <c r="H596" s="211" t="s">
        <v>1</v>
      </c>
      <c r="I596" s="213"/>
      <c r="J596" s="210"/>
      <c r="K596" s="210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176</v>
      </c>
      <c r="AU596" s="218" t="s">
        <v>84</v>
      </c>
      <c r="AV596" s="13" t="s">
        <v>82</v>
      </c>
      <c r="AW596" s="13" t="s">
        <v>30</v>
      </c>
      <c r="AX596" s="13" t="s">
        <v>74</v>
      </c>
      <c r="AY596" s="218" t="s">
        <v>165</v>
      </c>
    </row>
    <row r="597" spans="2:51" s="13" customFormat="1" ht="12">
      <c r="B597" s="209"/>
      <c r="C597" s="210"/>
      <c r="D597" s="204" t="s">
        <v>176</v>
      </c>
      <c r="E597" s="211" t="s">
        <v>1</v>
      </c>
      <c r="F597" s="212" t="s">
        <v>1050</v>
      </c>
      <c r="G597" s="210"/>
      <c r="H597" s="211" t="s">
        <v>1</v>
      </c>
      <c r="I597" s="213"/>
      <c r="J597" s="210"/>
      <c r="K597" s="210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176</v>
      </c>
      <c r="AU597" s="218" t="s">
        <v>84</v>
      </c>
      <c r="AV597" s="13" t="s">
        <v>82</v>
      </c>
      <c r="AW597" s="13" t="s">
        <v>30</v>
      </c>
      <c r="AX597" s="13" t="s">
        <v>74</v>
      </c>
      <c r="AY597" s="218" t="s">
        <v>165</v>
      </c>
    </row>
    <row r="598" spans="2:51" s="14" customFormat="1" ht="12">
      <c r="B598" s="219"/>
      <c r="C598" s="220"/>
      <c r="D598" s="204" t="s">
        <v>176</v>
      </c>
      <c r="E598" s="221" t="s">
        <v>1</v>
      </c>
      <c r="F598" s="222" t="s">
        <v>1124</v>
      </c>
      <c r="G598" s="220"/>
      <c r="H598" s="223">
        <v>19.5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176</v>
      </c>
      <c r="AU598" s="229" t="s">
        <v>84</v>
      </c>
      <c r="AV598" s="14" t="s">
        <v>84</v>
      </c>
      <c r="AW598" s="14" t="s">
        <v>30</v>
      </c>
      <c r="AX598" s="14" t="s">
        <v>74</v>
      </c>
      <c r="AY598" s="229" t="s">
        <v>165</v>
      </c>
    </row>
    <row r="599" spans="2:51" s="13" customFormat="1" ht="12">
      <c r="B599" s="209"/>
      <c r="C599" s="210"/>
      <c r="D599" s="204" t="s">
        <v>176</v>
      </c>
      <c r="E599" s="211" t="s">
        <v>1</v>
      </c>
      <c r="F599" s="212" t="s">
        <v>1053</v>
      </c>
      <c r="G599" s="210"/>
      <c r="H599" s="211" t="s">
        <v>1</v>
      </c>
      <c r="I599" s="213"/>
      <c r="J599" s="210"/>
      <c r="K599" s="210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176</v>
      </c>
      <c r="AU599" s="218" t="s">
        <v>84</v>
      </c>
      <c r="AV599" s="13" t="s">
        <v>82</v>
      </c>
      <c r="AW599" s="13" t="s">
        <v>30</v>
      </c>
      <c r="AX599" s="13" t="s">
        <v>74</v>
      </c>
      <c r="AY599" s="218" t="s">
        <v>165</v>
      </c>
    </row>
    <row r="600" spans="2:51" s="14" customFormat="1" ht="12">
      <c r="B600" s="219"/>
      <c r="C600" s="220"/>
      <c r="D600" s="204" t="s">
        <v>176</v>
      </c>
      <c r="E600" s="221" t="s">
        <v>1</v>
      </c>
      <c r="F600" s="222" t="s">
        <v>1125</v>
      </c>
      <c r="G600" s="220"/>
      <c r="H600" s="223">
        <v>28.5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176</v>
      </c>
      <c r="AU600" s="229" t="s">
        <v>84</v>
      </c>
      <c r="AV600" s="14" t="s">
        <v>84</v>
      </c>
      <c r="AW600" s="14" t="s">
        <v>30</v>
      </c>
      <c r="AX600" s="14" t="s">
        <v>74</v>
      </c>
      <c r="AY600" s="229" t="s">
        <v>165</v>
      </c>
    </row>
    <row r="601" spans="2:51" s="13" customFormat="1" ht="12">
      <c r="B601" s="209"/>
      <c r="C601" s="210"/>
      <c r="D601" s="204" t="s">
        <v>176</v>
      </c>
      <c r="E601" s="211" t="s">
        <v>1</v>
      </c>
      <c r="F601" s="212" t="s">
        <v>1055</v>
      </c>
      <c r="G601" s="210"/>
      <c r="H601" s="211" t="s">
        <v>1</v>
      </c>
      <c r="I601" s="213"/>
      <c r="J601" s="210"/>
      <c r="K601" s="210"/>
      <c r="L601" s="214"/>
      <c r="M601" s="215"/>
      <c r="N601" s="216"/>
      <c r="O601" s="216"/>
      <c r="P601" s="216"/>
      <c r="Q601" s="216"/>
      <c r="R601" s="216"/>
      <c r="S601" s="216"/>
      <c r="T601" s="217"/>
      <c r="AT601" s="218" t="s">
        <v>176</v>
      </c>
      <c r="AU601" s="218" t="s">
        <v>84</v>
      </c>
      <c r="AV601" s="13" t="s">
        <v>82</v>
      </c>
      <c r="AW601" s="13" t="s">
        <v>30</v>
      </c>
      <c r="AX601" s="13" t="s">
        <v>74</v>
      </c>
      <c r="AY601" s="218" t="s">
        <v>165</v>
      </c>
    </row>
    <row r="602" spans="2:51" s="13" customFormat="1" ht="12">
      <c r="B602" s="209"/>
      <c r="C602" s="210"/>
      <c r="D602" s="204" t="s">
        <v>176</v>
      </c>
      <c r="E602" s="211" t="s">
        <v>1</v>
      </c>
      <c r="F602" s="212" t="s">
        <v>1050</v>
      </c>
      <c r="G602" s="210"/>
      <c r="H602" s="211" t="s">
        <v>1</v>
      </c>
      <c r="I602" s="213"/>
      <c r="J602" s="210"/>
      <c r="K602" s="210"/>
      <c r="L602" s="214"/>
      <c r="M602" s="215"/>
      <c r="N602" s="216"/>
      <c r="O602" s="216"/>
      <c r="P602" s="216"/>
      <c r="Q602" s="216"/>
      <c r="R602" s="216"/>
      <c r="S602" s="216"/>
      <c r="T602" s="217"/>
      <c r="AT602" s="218" t="s">
        <v>176</v>
      </c>
      <c r="AU602" s="218" t="s">
        <v>84</v>
      </c>
      <c r="AV602" s="13" t="s">
        <v>82</v>
      </c>
      <c r="AW602" s="13" t="s">
        <v>30</v>
      </c>
      <c r="AX602" s="13" t="s">
        <v>74</v>
      </c>
      <c r="AY602" s="218" t="s">
        <v>165</v>
      </c>
    </row>
    <row r="603" spans="2:51" s="14" customFormat="1" ht="12">
      <c r="B603" s="219"/>
      <c r="C603" s="220"/>
      <c r="D603" s="204" t="s">
        <v>176</v>
      </c>
      <c r="E603" s="221" t="s">
        <v>1</v>
      </c>
      <c r="F603" s="222" t="s">
        <v>1126</v>
      </c>
      <c r="G603" s="220"/>
      <c r="H603" s="223">
        <v>9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176</v>
      </c>
      <c r="AU603" s="229" t="s">
        <v>84</v>
      </c>
      <c r="AV603" s="14" t="s">
        <v>84</v>
      </c>
      <c r="AW603" s="14" t="s">
        <v>30</v>
      </c>
      <c r="AX603" s="14" t="s">
        <v>74</v>
      </c>
      <c r="AY603" s="229" t="s">
        <v>165</v>
      </c>
    </row>
    <row r="604" spans="2:51" s="13" customFormat="1" ht="12">
      <c r="B604" s="209"/>
      <c r="C604" s="210"/>
      <c r="D604" s="204" t="s">
        <v>176</v>
      </c>
      <c r="E604" s="211" t="s">
        <v>1</v>
      </c>
      <c r="F604" s="212" t="s">
        <v>1053</v>
      </c>
      <c r="G604" s="210"/>
      <c r="H604" s="211" t="s">
        <v>1</v>
      </c>
      <c r="I604" s="213"/>
      <c r="J604" s="210"/>
      <c r="K604" s="210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176</v>
      </c>
      <c r="AU604" s="218" t="s">
        <v>84</v>
      </c>
      <c r="AV604" s="13" t="s">
        <v>82</v>
      </c>
      <c r="AW604" s="13" t="s">
        <v>30</v>
      </c>
      <c r="AX604" s="13" t="s">
        <v>74</v>
      </c>
      <c r="AY604" s="218" t="s">
        <v>165</v>
      </c>
    </row>
    <row r="605" spans="2:51" s="14" customFormat="1" ht="12">
      <c r="B605" s="219"/>
      <c r="C605" s="220"/>
      <c r="D605" s="204" t="s">
        <v>176</v>
      </c>
      <c r="E605" s="221" t="s">
        <v>1</v>
      </c>
      <c r="F605" s="222" t="s">
        <v>270</v>
      </c>
      <c r="G605" s="220"/>
      <c r="H605" s="223">
        <v>3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176</v>
      </c>
      <c r="AU605" s="229" t="s">
        <v>84</v>
      </c>
      <c r="AV605" s="14" t="s">
        <v>84</v>
      </c>
      <c r="AW605" s="14" t="s">
        <v>30</v>
      </c>
      <c r="AX605" s="14" t="s">
        <v>74</v>
      </c>
      <c r="AY605" s="229" t="s">
        <v>165</v>
      </c>
    </row>
    <row r="606" spans="1:65" s="2" customFormat="1" ht="37.9" customHeight="1">
      <c r="A606" s="34"/>
      <c r="B606" s="35"/>
      <c r="C606" s="230" t="s">
        <v>276</v>
      </c>
      <c r="D606" s="230" t="s">
        <v>290</v>
      </c>
      <c r="E606" s="231" t="s">
        <v>1127</v>
      </c>
      <c r="F606" s="232" t="s">
        <v>1128</v>
      </c>
      <c r="G606" s="233" t="s">
        <v>221</v>
      </c>
      <c r="H606" s="234">
        <v>19.5</v>
      </c>
      <c r="I606" s="235"/>
      <c r="J606" s="236">
        <f>ROUND(I606*H606,2)</f>
        <v>0</v>
      </c>
      <c r="K606" s="232" t="s">
        <v>171</v>
      </c>
      <c r="L606" s="237"/>
      <c r="M606" s="238" t="s">
        <v>1</v>
      </c>
      <c r="N606" s="239" t="s">
        <v>39</v>
      </c>
      <c r="O606" s="71"/>
      <c r="P606" s="200">
        <f>O606*H606</f>
        <v>0</v>
      </c>
      <c r="Q606" s="200">
        <v>0.0705</v>
      </c>
      <c r="R606" s="200">
        <f>Q606*H606</f>
        <v>1.37475</v>
      </c>
      <c r="S606" s="200">
        <v>0</v>
      </c>
      <c r="T606" s="201">
        <f>S606*H606</f>
        <v>0</v>
      </c>
      <c r="U606" s="34"/>
      <c r="V606" s="34"/>
      <c r="W606" s="34"/>
      <c r="X606" s="34"/>
      <c r="Y606" s="34"/>
      <c r="Z606" s="34"/>
      <c r="AA606" s="34"/>
      <c r="AB606" s="34"/>
      <c r="AC606" s="34"/>
      <c r="AD606" s="34"/>
      <c r="AE606" s="34"/>
      <c r="AR606" s="202" t="s">
        <v>213</v>
      </c>
      <c r="AT606" s="202" t="s">
        <v>290</v>
      </c>
      <c r="AU606" s="202" t="s">
        <v>84</v>
      </c>
      <c r="AY606" s="17" t="s">
        <v>165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17" t="s">
        <v>82</v>
      </c>
      <c r="BK606" s="203">
        <f>ROUND(I606*H606,2)</f>
        <v>0</v>
      </c>
      <c r="BL606" s="17" t="s">
        <v>172</v>
      </c>
      <c r="BM606" s="202" t="s">
        <v>1129</v>
      </c>
    </row>
    <row r="607" spans="1:47" s="2" customFormat="1" ht="58.5">
      <c r="A607" s="34"/>
      <c r="B607" s="35"/>
      <c r="C607" s="36"/>
      <c r="D607" s="204" t="s">
        <v>174</v>
      </c>
      <c r="E607" s="36"/>
      <c r="F607" s="205" t="s">
        <v>1130</v>
      </c>
      <c r="G607" s="36"/>
      <c r="H607" s="36"/>
      <c r="I607" s="206"/>
      <c r="J607" s="36"/>
      <c r="K607" s="36"/>
      <c r="L607" s="39"/>
      <c r="M607" s="207"/>
      <c r="N607" s="208"/>
      <c r="O607" s="71"/>
      <c r="P607" s="71"/>
      <c r="Q607" s="71"/>
      <c r="R607" s="71"/>
      <c r="S607" s="71"/>
      <c r="T607" s="72"/>
      <c r="U607" s="34"/>
      <c r="V607" s="34"/>
      <c r="W607" s="34"/>
      <c r="X607" s="34"/>
      <c r="Y607" s="34"/>
      <c r="Z607" s="34"/>
      <c r="AA607" s="34"/>
      <c r="AB607" s="34"/>
      <c r="AC607" s="34"/>
      <c r="AD607" s="34"/>
      <c r="AE607" s="34"/>
      <c r="AT607" s="17" t="s">
        <v>174</v>
      </c>
      <c r="AU607" s="17" t="s">
        <v>84</v>
      </c>
    </row>
    <row r="608" spans="1:47" s="2" customFormat="1" ht="97.5">
      <c r="A608" s="34"/>
      <c r="B608" s="35"/>
      <c r="C608" s="36"/>
      <c r="D608" s="204" t="s">
        <v>333</v>
      </c>
      <c r="E608" s="36"/>
      <c r="F608" s="240" t="s">
        <v>1131</v>
      </c>
      <c r="G608" s="36"/>
      <c r="H608" s="36"/>
      <c r="I608" s="206"/>
      <c r="J608" s="36"/>
      <c r="K608" s="36"/>
      <c r="L608" s="39"/>
      <c r="M608" s="207"/>
      <c r="N608" s="208"/>
      <c r="O608" s="71"/>
      <c r="P608" s="71"/>
      <c r="Q608" s="71"/>
      <c r="R608" s="71"/>
      <c r="S608" s="71"/>
      <c r="T608" s="72"/>
      <c r="U608" s="34"/>
      <c r="V608" s="34"/>
      <c r="W608" s="34"/>
      <c r="X608" s="34"/>
      <c r="Y608" s="34"/>
      <c r="Z608" s="34"/>
      <c r="AA608" s="34"/>
      <c r="AB608" s="34"/>
      <c r="AC608" s="34"/>
      <c r="AD608" s="34"/>
      <c r="AE608" s="34"/>
      <c r="AT608" s="17" t="s">
        <v>333</v>
      </c>
      <c r="AU608" s="17" t="s">
        <v>84</v>
      </c>
    </row>
    <row r="609" spans="2:51" s="13" customFormat="1" ht="12">
      <c r="B609" s="209"/>
      <c r="C609" s="210"/>
      <c r="D609" s="204" t="s">
        <v>176</v>
      </c>
      <c r="E609" s="211" t="s">
        <v>1</v>
      </c>
      <c r="F609" s="212" t="s">
        <v>1049</v>
      </c>
      <c r="G609" s="210"/>
      <c r="H609" s="211" t="s">
        <v>1</v>
      </c>
      <c r="I609" s="213"/>
      <c r="J609" s="210"/>
      <c r="K609" s="210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176</v>
      </c>
      <c r="AU609" s="218" t="s">
        <v>84</v>
      </c>
      <c r="AV609" s="13" t="s">
        <v>82</v>
      </c>
      <c r="AW609" s="13" t="s">
        <v>30</v>
      </c>
      <c r="AX609" s="13" t="s">
        <v>74</v>
      </c>
      <c r="AY609" s="218" t="s">
        <v>165</v>
      </c>
    </row>
    <row r="610" spans="2:51" s="13" customFormat="1" ht="12">
      <c r="B610" s="209"/>
      <c r="C610" s="210"/>
      <c r="D610" s="204" t="s">
        <v>176</v>
      </c>
      <c r="E610" s="211" t="s">
        <v>1</v>
      </c>
      <c r="F610" s="212" t="s">
        <v>1050</v>
      </c>
      <c r="G610" s="210"/>
      <c r="H610" s="211" t="s">
        <v>1</v>
      </c>
      <c r="I610" s="213"/>
      <c r="J610" s="210"/>
      <c r="K610" s="210"/>
      <c r="L610" s="214"/>
      <c r="M610" s="215"/>
      <c r="N610" s="216"/>
      <c r="O610" s="216"/>
      <c r="P610" s="216"/>
      <c r="Q610" s="216"/>
      <c r="R610" s="216"/>
      <c r="S610" s="216"/>
      <c r="T610" s="217"/>
      <c r="AT610" s="218" t="s">
        <v>176</v>
      </c>
      <c r="AU610" s="218" t="s">
        <v>84</v>
      </c>
      <c r="AV610" s="13" t="s">
        <v>82</v>
      </c>
      <c r="AW610" s="13" t="s">
        <v>30</v>
      </c>
      <c r="AX610" s="13" t="s">
        <v>74</v>
      </c>
      <c r="AY610" s="218" t="s">
        <v>165</v>
      </c>
    </row>
    <row r="611" spans="2:51" s="14" customFormat="1" ht="12">
      <c r="B611" s="219"/>
      <c r="C611" s="220"/>
      <c r="D611" s="204" t="s">
        <v>176</v>
      </c>
      <c r="E611" s="221" t="s">
        <v>1</v>
      </c>
      <c r="F611" s="222" t="s">
        <v>1124</v>
      </c>
      <c r="G611" s="220"/>
      <c r="H611" s="223">
        <v>19.5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176</v>
      </c>
      <c r="AU611" s="229" t="s">
        <v>84</v>
      </c>
      <c r="AV611" s="14" t="s">
        <v>84</v>
      </c>
      <c r="AW611" s="14" t="s">
        <v>30</v>
      </c>
      <c r="AX611" s="14" t="s">
        <v>74</v>
      </c>
      <c r="AY611" s="229" t="s">
        <v>165</v>
      </c>
    </row>
    <row r="612" spans="1:65" s="2" customFormat="1" ht="37.9" customHeight="1">
      <c r="A612" s="34"/>
      <c r="B612" s="35"/>
      <c r="C612" s="230" t="s">
        <v>282</v>
      </c>
      <c r="D612" s="230" t="s">
        <v>290</v>
      </c>
      <c r="E612" s="231" t="s">
        <v>1132</v>
      </c>
      <c r="F612" s="232" t="s">
        <v>1133</v>
      </c>
      <c r="G612" s="233" t="s">
        <v>221</v>
      </c>
      <c r="H612" s="234">
        <v>28.5</v>
      </c>
      <c r="I612" s="235"/>
      <c r="J612" s="236">
        <f>ROUND(I612*H612,2)</f>
        <v>0</v>
      </c>
      <c r="K612" s="232" t="s">
        <v>1</v>
      </c>
      <c r="L612" s="237"/>
      <c r="M612" s="238" t="s">
        <v>1</v>
      </c>
      <c r="N612" s="239" t="s">
        <v>39</v>
      </c>
      <c r="O612" s="71"/>
      <c r="P612" s="200">
        <f>O612*H612</f>
        <v>0</v>
      </c>
      <c r="Q612" s="200">
        <v>0.0705</v>
      </c>
      <c r="R612" s="200">
        <f>Q612*H612</f>
        <v>2.0092499999999998</v>
      </c>
      <c r="S612" s="200">
        <v>0</v>
      </c>
      <c r="T612" s="201">
        <f>S612*H612</f>
        <v>0</v>
      </c>
      <c r="U612" s="34"/>
      <c r="V612" s="34"/>
      <c r="W612" s="34"/>
      <c r="X612" s="34"/>
      <c r="Y612" s="34"/>
      <c r="Z612" s="34"/>
      <c r="AA612" s="34"/>
      <c r="AB612" s="34"/>
      <c r="AC612" s="34"/>
      <c r="AD612" s="34"/>
      <c r="AE612" s="34"/>
      <c r="AR612" s="202" t="s">
        <v>213</v>
      </c>
      <c r="AT612" s="202" t="s">
        <v>290</v>
      </c>
      <c r="AU612" s="202" t="s">
        <v>84</v>
      </c>
      <c r="AY612" s="17" t="s">
        <v>165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17" t="s">
        <v>82</v>
      </c>
      <c r="BK612" s="203">
        <f>ROUND(I612*H612,2)</f>
        <v>0</v>
      </c>
      <c r="BL612" s="17" t="s">
        <v>172</v>
      </c>
      <c r="BM612" s="202" t="s">
        <v>1134</v>
      </c>
    </row>
    <row r="613" spans="1:47" s="2" customFormat="1" ht="58.5">
      <c r="A613" s="34"/>
      <c r="B613" s="35"/>
      <c r="C613" s="36"/>
      <c r="D613" s="204" t="s">
        <v>174</v>
      </c>
      <c r="E613" s="36"/>
      <c r="F613" s="205" t="s">
        <v>1135</v>
      </c>
      <c r="G613" s="36"/>
      <c r="H613" s="36"/>
      <c r="I613" s="206"/>
      <c r="J613" s="36"/>
      <c r="K613" s="36"/>
      <c r="L613" s="39"/>
      <c r="M613" s="207"/>
      <c r="N613" s="208"/>
      <c r="O613" s="71"/>
      <c r="P613" s="71"/>
      <c r="Q613" s="71"/>
      <c r="R613" s="71"/>
      <c r="S613" s="71"/>
      <c r="T613" s="72"/>
      <c r="U613" s="34"/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T613" s="17" t="s">
        <v>174</v>
      </c>
      <c r="AU613" s="17" t="s">
        <v>84</v>
      </c>
    </row>
    <row r="614" spans="1:47" s="2" customFormat="1" ht="117">
      <c r="A614" s="34"/>
      <c r="B614" s="35"/>
      <c r="C614" s="36"/>
      <c r="D614" s="204" t="s">
        <v>333</v>
      </c>
      <c r="E614" s="36"/>
      <c r="F614" s="240" t="s">
        <v>1136</v>
      </c>
      <c r="G614" s="36"/>
      <c r="H614" s="36"/>
      <c r="I614" s="206"/>
      <c r="J614" s="36"/>
      <c r="K614" s="36"/>
      <c r="L614" s="39"/>
      <c r="M614" s="207"/>
      <c r="N614" s="208"/>
      <c r="O614" s="71"/>
      <c r="P614" s="71"/>
      <c r="Q614" s="71"/>
      <c r="R614" s="71"/>
      <c r="S614" s="71"/>
      <c r="T614" s="72"/>
      <c r="U614" s="34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333</v>
      </c>
      <c r="AU614" s="17" t="s">
        <v>84</v>
      </c>
    </row>
    <row r="615" spans="2:51" s="13" customFormat="1" ht="12">
      <c r="B615" s="209"/>
      <c r="C615" s="210"/>
      <c r="D615" s="204" t="s">
        <v>176</v>
      </c>
      <c r="E615" s="211" t="s">
        <v>1</v>
      </c>
      <c r="F615" s="212" t="s">
        <v>1049</v>
      </c>
      <c r="G615" s="210"/>
      <c r="H615" s="211" t="s">
        <v>1</v>
      </c>
      <c r="I615" s="213"/>
      <c r="J615" s="210"/>
      <c r="K615" s="210"/>
      <c r="L615" s="214"/>
      <c r="M615" s="215"/>
      <c r="N615" s="216"/>
      <c r="O615" s="216"/>
      <c r="P615" s="216"/>
      <c r="Q615" s="216"/>
      <c r="R615" s="216"/>
      <c r="S615" s="216"/>
      <c r="T615" s="217"/>
      <c r="AT615" s="218" t="s">
        <v>176</v>
      </c>
      <c r="AU615" s="218" t="s">
        <v>84</v>
      </c>
      <c r="AV615" s="13" t="s">
        <v>82</v>
      </c>
      <c r="AW615" s="13" t="s">
        <v>30</v>
      </c>
      <c r="AX615" s="13" t="s">
        <v>74</v>
      </c>
      <c r="AY615" s="218" t="s">
        <v>165</v>
      </c>
    </row>
    <row r="616" spans="2:51" s="13" customFormat="1" ht="12">
      <c r="B616" s="209"/>
      <c r="C616" s="210"/>
      <c r="D616" s="204" t="s">
        <v>176</v>
      </c>
      <c r="E616" s="211" t="s">
        <v>1</v>
      </c>
      <c r="F616" s="212" t="s">
        <v>1053</v>
      </c>
      <c r="G616" s="210"/>
      <c r="H616" s="211" t="s">
        <v>1</v>
      </c>
      <c r="I616" s="213"/>
      <c r="J616" s="210"/>
      <c r="K616" s="210"/>
      <c r="L616" s="214"/>
      <c r="M616" s="215"/>
      <c r="N616" s="216"/>
      <c r="O616" s="216"/>
      <c r="P616" s="216"/>
      <c r="Q616" s="216"/>
      <c r="R616" s="216"/>
      <c r="S616" s="216"/>
      <c r="T616" s="217"/>
      <c r="AT616" s="218" t="s">
        <v>176</v>
      </c>
      <c r="AU616" s="218" t="s">
        <v>84</v>
      </c>
      <c r="AV616" s="13" t="s">
        <v>82</v>
      </c>
      <c r="AW616" s="13" t="s">
        <v>30</v>
      </c>
      <c r="AX616" s="13" t="s">
        <v>74</v>
      </c>
      <c r="AY616" s="218" t="s">
        <v>165</v>
      </c>
    </row>
    <row r="617" spans="2:51" s="14" customFormat="1" ht="12">
      <c r="B617" s="219"/>
      <c r="C617" s="220"/>
      <c r="D617" s="204" t="s">
        <v>176</v>
      </c>
      <c r="E617" s="221" t="s">
        <v>1</v>
      </c>
      <c r="F617" s="222" t="s">
        <v>1125</v>
      </c>
      <c r="G617" s="220"/>
      <c r="H617" s="223">
        <v>28.5</v>
      </c>
      <c r="I617" s="224"/>
      <c r="J617" s="220"/>
      <c r="K617" s="220"/>
      <c r="L617" s="225"/>
      <c r="M617" s="226"/>
      <c r="N617" s="227"/>
      <c r="O617" s="227"/>
      <c r="P617" s="227"/>
      <c r="Q617" s="227"/>
      <c r="R617" s="227"/>
      <c r="S617" s="227"/>
      <c r="T617" s="228"/>
      <c r="AT617" s="229" t="s">
        <v>176</v>
      </c>
      <c r="AU617" s="229" t="s">
        <v>84</v>
      </c>
      <c r="AV617" s="14" t="s">
        <v>84</v>
      </c>
      <c r="AW617" s="14" t="s">
        <v>30</v>
      </c>
      <c r="AX617" s="14" t="s">
        <v>74</v>
      </c>
      <c r="AY617" s="229" t="s">
        <v>165</v>
      </c>
    </row>
    <row r="618" spans="1:65" s="2" customFormat="1" ht="37.9" customHeight="1">
      <c r="A618" s="34"/>
      <c r="B618" s="35"/>
      <c r="C618" s="230" t="s">
        <v>289</v>
      </c>
      <c r="D618" s="230" t="s">
        <v>290</v>
      </c>
      <c r="E618" s="231" t="s">
        <v>1137</v>
      </c>
      <c r="F618" s="232" t="s">
        <v>1138</v>
      </c>
      <c r="G618" s="233" t="s">
        <v>221</v>
      </c>
      <c r="H618" s="234">
        <v>9</v>
      </c>
      <c r="I618" s="235"/>
      <c r="J618" s="236">
        <f>ROUND(I618*H618,2)</f>
        <v>0</v>
      </c>
      <c r="K618" s="232" t="s">
        <v>1</v>
      </c>
      <c r="L618" s="237"/>
      <c r="M618" s="238" t="s">
        <v>1</v>
      </c>
      <c r="N618" s="239" t="s">
        <v>39</v>
      </c>
      <c r="O618" s="71"/>
      <c r="P618" s="200">
        <f>O618*H618</f>
        <v>0</v>
      </c>
      <c r="Q618" s="200">
        <v>0.0705</v>
      </c>
      <c r="R618" s="200">
        <f>Q618*H618</f>
        <v>0.6345</v>
      </c>
      <c r="S618" s="200">
        <v>0</v>
      </c>
      <c r="T618" s="201">
        <f>S618*H618</f>
        <v>0</v>
      </c>
      <c r="U618" s="34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R618" s="202" t="s">
        <v>213</v>
      </c>
      <c r="AT618" s="202" t="s">
        <v>290</v>
      </c>
      <c r="AU618" s="202" t="s">
        <v>84</v>
      </c>
      <c r="AY618" s="17" t="s">
        <v>165</v>
      </c>
      <c r="BE618" s="203">
        <f>IF(N618="základní",J618,0)</f>
        <v>0</v>
      </c>
      <c r="BF618" s="203">
        <f>IF(N618="snížená",J618,0)</f>
        <v>0</v>
      </c>
      <c r="BG618" s="203">
        <f>IF(N618="zákl. přenesená",J618,0)</f>
        <v>0</v>
      </c>
      <c r="BH618" s="203">
        <f>IF(N618="sníž. přenesená",J618,0)</f>
        <v>0</v>
      </c>
      <c r="BI618" s="203">
        <f>IF(N618="nulová",J618,0)</f>
        <v>0</v>
      </c>
      <c r="BJ618" s="17" t="s">
        <v>82</v>
      </c>
      <c r="BK618" s="203">
        <f>ROUND(I618*H618,2)</f>
        <v>0</v>
      </c>
      <c r="BL618" s="17" t="s">
        <v>172</v>
      </c>
      <c r="BM618" s="202" t="s">
        <v>1139</v>
      </c>
    </row>
    <row r="619" spans="1:47" s="2" customFormat="1" ht="48.75">
      <c r="A619" s="34"/>
      <c r="B619" s="35"/>
      <c r="C619" s="36"/>
      <c r="D619" s="204" t="s">
        <v>174</v>
      </c>
      <c r="E619" s="36"/>
      <c r="F619" s="205" t="s">
        <v>1140</v>
      </c>
      <c r="G619" s="36"/>
      <c r="H619" s="36"/>
      <c r="I619" s="206"/>
      <c r="J619" s="36"/>
      <c r="K619" s="36"/>
      <c r="L619" s="39"/>
      <c r="M619" s="207"/>
      <c r="N619" s="208"/>
      <c r="O619" s="71"/>
      <c r="P619" s="71"/>
      <c r="Q619" s="71"/>
      <c r="R619" s="71"/>
      <c r="S619" s="71"/>
      <c r="T619" s="72"/>
      <c r="U619" s="34"/>
      <c r="V619" s="34"/>
      <c r="W619" s="34"/>
      <c r="X619" s="34"/>
      <c r="Y619" s="34"/>
      <c r="Z619" s="34"/>
      <c r="AA619" s="34"/>
      <c r="AB619" s="34"/>
      <c r="AC619" s="34"/>
      <c r="AD619" s="34"/>
      <c r="AE619" s="34"/>
      <c r="AT619" s="17" t="s">
        <v>174</v>
      </c>
      <c r="AU619" s="17" t="s">
        <v>84</v>
      </c>
    </row>
    <row r="620" spans="1:47" s="2" customFormat="1" ht="107.25">
      <c r="A620" s="34"/>
      <c r="B620" s="35"/>
      <c r="C620" s="36"/>
      <c r="D620" s="204" t="s">
        <v>333</v>
      </c>
      <c r="E620" s="36"/>
      <c r="F620" s="240" t="s">
        <v>1141</v>
      </c>
      <c r="G620" s="36"/>
      <c r="H620" s="36"/>
      <c r="I620" s="206"/>
      <c r="J620" s="36"/>
      <c r="K620" s="36"/>
      <c r="L620" s="39"/>
      <c r="M620" s="207"/>
      <c r="N620" s="208"/>
      <c r="O620" s="71"/>
      <c r="P620" s="71"/>
      <c r="Q620" s="71"/>
      <c r="R620" s="71"/>
      <c r="S620" s="71"/>
      <c r="T620" s="72"/>
      <c r="U620" s="34"/>
      <c r="V620" s="34"/>
      <c r="W620" s="34"/>
      <c r="X620" s="34"/>
      <c r="Y620" s="34"/>
      <c r="Z620" s="34"/>
      <c r="AA620" s="34"/>
      <c r="AB620" s="34"/>
      <c r="AC620" s="34"/>
      <c r="AD620" s="34"/>
      <c r="AE620" s="34"/>
      <c r="AT620" s="17" t="s">
        <v>333</v>
      </c>
      <c r="AU620" s="17" t="s">
        <v>84</v>
      </c>
    </row>
    <row r="621" spans="2:51" s="13" customFormat="1" ht="12">
      <c r="B621" s="209"/>
      <c r="C621" s="210"/>
      <c r="D621" s="204" t="s">
        <v>176</v>
      </c>
      <c r="E621" s="211" t="s">
        <v>1</v>
      </c>
      <c r="F621" s="212" t="s">
        <v>1055</v>
      </c>
      <c r="G621" s="210"/>
      <c r="H621" s="211" t="s">
        <v>1</v>
      </c>
      <c r="I621" s="213"/>
      <c r="J621" s="210"/>
      <c r="K621" s="210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176</v>
      </c>
      <c r="AU621" s="218" t="s">
        <v>84</v>
      </c>
      <c r="AV621" s="13" t="s">
        <v>82</v>
      </c>
      <c r="AW621" s="13" t="s">
        <v>30</v>
      </c>
      <c r="AX621" s="13" t="s">
        <v>74</v>
      </c>
      <c r="AY621" s="218" t="s">
        <v>165</v>
      </c>
    </row>
    <row r="622" spans="2:51" s="13" customFormat="1" ht="12">
      <c r="B622" s="209"/>
      <c r="C622" s="210"/>
      <c r="D622" s="204" t="s">
        <v>176</v>
      </c>
      <c r="E622" s="211" t="s">
        <v>1</v>
      </c>
      <c r="F622" s="212" t="s">
        <v>1050</v>
      </c>
      <c r="G622" s="210"/>
      <c r="H622" s="211" t="s">
        <v>1</v>
      </c>
      <c r="I622" s="213"/>
      <c r="J622" s="210"/>
      <c r="K622" s="210"/>
      <c r="L622" s="214"/>
      <c r="M622" s="215"/>
      <c r="N622" s="216"/>
      <c r="O622" s="216"/>
      <c r="P622" s="216"/>
      <c r="Q622" s="216"/>
      <c r="R622" s="216"/>
      <c r="S622" s="216"/>
      <c r="T622" s="217"/>
      <c r="AT622" s="218" t="s">
        <v>176</v>
      </c>
      <c r="AU622" s="218" t="s">
        <v>84</v>
      </c>
      <c r="AV622" s="13" t="s">
        <v>82</v>
      </c>
      <c r="AW622" s="13" t="s">
        <v>30</v>
      </c>
      <c r="AX622" s="13" t="s">
        <v>74</v>
      </c>
      <c r="AY622" s="218" t="s">
        <v>165</v>
      </c>
    </row>
    <row r="623" spans="2:51" s="14" customFormat="1" ht="12">
      <c r="B623" s="219"/>
      <c r="C623" s="220"/>
      <c r="D623" s="204" t="s">
        <v>176</v>
      </c>
      <c r="E623" s="221" t="s">
        <v>1</v>
      </c>
      <c r="F623" s="222" t="s">
        <v>1126</v>
      </c>
      <c r="G623" s="220"/>
      <c r="H623" s="223">
        <v>9</v>
      </c>
      <c r="I623" s="224"/>
      <c r="J623" s="220"/>
      <c r="K623" s="220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176</v>
      </c>
      <c r="AU623" s="229" t="s">
        <v>84</v>
      </c>
      <c r="AV623" s="14" t="s">
        <v>84</v>
      </c>
      <c r="AW623" s="14" t="s">
        <v>30</v>
      </c>
      <c r="AX623" s="14" t="s">
        <v>74</v>
      </c>
      <c r="AY623" s="229" t="s">
        <v>165</v>
      </c>
    </row>
    <row r="624" spans="1:65" s="2" customFormat="1" ht="37.9" customHeight="1">
      <c r="A624" s="34"/>
      <c r="B624" s="35"/>
      <c r="C624" s="230" t="s">
        <v>296</v>
      </c>
      <c r="D624" s="230" t="s">
        <v>290</v>
      </c>
      <c r="E624" s="231" t="s">
        <v>1142</v>
      </c>
      <c r="F624" s="232" t="s">
        <v>1143</v>
      </c>
      <c r="G624" s="233" t="s">
        <v>221</v>
      </c>
      <c r="H624" s="234">
        <v>3</v>
      </c>
      <c r="I624" s="235"/>
      <c r="J624" s="236">
        <f>ROUND(I624*H624,2)</f>
        <v>0</v>
      </c>
      <c r="K624" s="232" t="s">
        <v>1</v>
      </c>
      <c r="L624" s="237"/>
      <c r="M624" s="238" t="s">
        <v>1</v>
      </c>
      <c r="N624" s="239" t="s">
        <v>39</v>
      </c>
      <c r="O624" s="71"/>
      <c r="P624" s="200">
        <f>O624*H624</f>
        <v>0</v>
      </c>
      <c r="Q624" s="200">
        <v>0.0705</v>
      </c>
      <c r="R624" s="200">
        <f>Q624*H624</f>
        <v>0.21149999999999997</v>
      </c>
      <c r="S624" s="200">
        <v>0</v>
      </c>
      <c r="T624" s="201">
        <f>S624*H624</f>
        <v>0</v>
      </c>
      <c r="U624" s="34"/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202" t="s">
        <v>213</v>
      </c>
      <c r="AT624" s="202" t="s">
        <v>290</v>
      </c>
      <c r="AU624" s="202" t="s">
        <v>84</v>
      </c>
      <c r="AY624" s="17" t="s">
        <v>165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17" t="s">
        <v>82</v>
      </c>
      <c r="BK624" s="203">
        <f>ROUND(I624*H624,2)</f>
        <v>0</v>
      </c>
      <c r="BL624" s="17" t="s">
        <v>172</v>
      </c>
      <c r="BM624" s="202" t="s">
        <v>1144</v>
      </c>
    </row>
    <row r="625" spans="1:47" s="2" customFormat="1" ht="48.75">
      <c r="A625" s="34"/>
      <c r="B625" s="35"/>
      <c r="C625" s="36"/>
      <c r="D625" s="204" t="s">
        <v>174</v>
      </c>
      <c r="E625" s="36"/>
      <c r="F625" s="205" t="s">
        <v>1145</v>
      </c>
      <c r="G625" s="36"/>
      <c r="H625" s="36"/>
      <c r="I625" s="206"/>
      <c r="J625" s="36"/>
      <c r="K625" s="36"/>
      <c r="L625" s="39"/>
      <c r="M625" s="207"/>
      <c r="N625" s="208"/>
      <c r="O625" s="71"/>
      <c r="P625" s="71"/>
      <c r="Q625" s="71"/>
      <c r="R625" s="71"/>
      <c r="S625" s="71"/>
      <c r="T625" s="72"/>
      <c r="U625" s="34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174</v>
      </c>
      <c r="AU625" s="17" t="s">
        <v>84</v>
      </c>
    </row>
    <row r="626" spans="1:47" s="2" customFormat="1" ht="107.25">
      <c r="A626" s="34"/>
      <c r="B626" s="35"/>
      <c r="C626" s="36"/>
      <c r="D626" s="204" t="s">
        <v>333</v>
      </c>
      <c r="E626" s="36"/>
      <c r="F626" s="240" t="s">
        <v>1146</v>
      </c>
      <c r="G626" s="36"/>
      <c r="H626" s="36"/>
      <c r="I626" s="206"/>
      <c r="J626" s="36"/>
      <c r="K626" s="36"/>
      <c r="L626" s="39"/>
      <c r="M626" s="207"/>
      <c r="N626" s="208"/>
      <c r="O626" s="71"/>
      <c r="P626" s="71"/>
      <c r="Q626" s="71"/>
      <c r="R626" s="71"/>
      <c r="S626" s="71"/>
      <c r="T626" s="72"/>
      <c r="U626" s="34"/>
      <c r="V626" s="34"/>
      <c r="W626" s="34"/>
      <c r="X626" s="34"/>
      <c r="Y626" s="34"/>
      <c r="Z626" s="34"/>
      <c r="AA626" s="34"/>
      <c r="AB626" s="34"/>
      <c r="AC626" s="34"/>
      <c r="AD626" s="34"/>
      <c r="AE626" s="34"/>
      <c r="AT626" s="17" t="s">
        <v>333</v>
      </c>
      <c r="AU626" s="17" t="s">
        <v>84</v>
      </c>
    </row>
    <row r="627" spans="2:51" s="13" customFormat="1" ht="12">
      <c r="B627" s="209"/>
      <c r="C627" s="210"/>
      <c r="D627" s="204" t="s">
        <v>176</v>
      </c>
      <c r="E627" s="211" t="s">
        <v>1</v>
      </c>
      <c r="F627" s="212" t="s">
        <v>1055</v>
      </c>
      <c r="G627" s="210"/>
      <c r="H627" s="211" t="s">
        <v>1</v>
      </c>
      <c r="I627" s="213"/>
      <c r="J627" s="210"/>
      <c r="K627" s="210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176</v>
      </c>
      <c r="AU627" s="218" t="s">
        <v>84</v>
      </c>
      <c r="AV627" s="13" t="s">
        <v>82</v>
      </c>
      <c r="AW627" s="13" t="s">
        <v>30</v>
      </c>
      <c r="AX627" s="13" t="s">
        <v>74</v>
      </c>
      <c r="AY627" s="218" t="s">
        <v>165</v>
      </c>
    </row>
    <row r="628" spans="2:51" s="13" customFormat="1" ht="12">
      <c r="B628" s="209"/>
      <c r="C628" s="210"/>
      <c r="D628" s="204" t="s">
        <v>176</v>
      </c>
      <c r="E628" s="211" t="s">
        <v>1</v>
      </c>
      <c r="F628" s="212" t="s">
        <v>1053</v>
      </c>
      <c r="G628" s="210"/>
      <c r="H628" s="211" t="s">
        <v>1</v>
      </c>
      <c r="I628" s="213"/>
      <c r="J628" s="210"/>
      <c r="K628" s="210"/>
      <c r="L628" s="214"/>
      <c r="M628" s="215"/>
      <c r="N628" s="216"/>
      <c r="O628" s="216"/>
      <c r="P628" s="216"/>
      <c r="Q628" s="216"/>
      <c r="R628" s="216"/>
      <c r="S628" s="216"/>
      <c r="T628" s="217"/>
      <c r="AT628" s="218" t="s">
        <v>176</v>
      </c>
      <c r="AU628" s="218" t="s">
        <v>84</v>
      </c>
      <c r="AV628" s="13" t="s">
        <v>82</v>
      </c>
      <c r="AW628" s="13" t="s">
        <v>30</v>
      </c>
      <c r="AX628" s="13" t="s">
        <v>74</v>
      </c>
      <c r="AY628" s="218" t="s">
        <v>165</v>
      </c>
    </row>
    <row r="629" spans="2:51" s="14" customFormat="1" ht="12">
      <c r="B629" s="219"/>
      <c r="C629" s="220"/>
      <c r="D629" s="204" t="s">
        <v>176</v>
      </c>
      <c r="E629" s="221" t="s">
        <v>1</v>
      </c>
      <c r="F629" s="222" t="s">
        <v>270</v>
      </c>
      <c r="G629" s="220"/>
      <c r="H629" s="223">
        <v>3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176</v>
      </c>
      <c r="AU629" s="229" t="s">
        <v>84</v>
      </c>
      <c r="AV629" s="14" t="s">
        <v>84</v>
      </c>
      <c r="AW629" s="14" t="s">
        <v>30</v>
      </c>
      <c r="AX629" s="14" t="s">
        <v>74</v>
      </c>
      <c r="AY629" s="229" t="s">
        <v>165</v>
      </c>
    </row>
    <row r="630" spans="1:65" s="2" customFormat="1" ht="37.9" customHeight="1">
      <c r="A630" s="34"/>
      <c r="B630" s="35"/>
      <c r="C630" s="191" t="s">
        <v>7</v>
      </c>
      <c r="D630" s="191" t="s">
        <v>167</v>
      </c>
      <c r="E630" s="192" t="s">
        <v>1147</v>
      </c>
      <c r="F630" s="193" t="s">
        <v>1148</v>
      </c>
      <c r="G630" s="194" t="s">
        <v>564</v>
      </c>
      <c r="H630" s="195">
        <v>17</v>
      </c>
      <c r="I630" s="196"/>
      <c r="J630" s="197">
        <f>ROUND(I630*H630,2)</f>
        <v>0</v>
      </c>
      <c r="K630" s="193" t="s">
        <v>1</v>
      </c>
      <c r="L630" s="39"/>
      <c r="M630" s="198" t="s">
        <v>1</v>
      </c>
      <c r="N630" s="199" t="s">
        <v>39</v>
      </c>
      <c r="O630" s="71"/>
      <c r="P630" s="200">
        <f>O630*H630</f>
        <v>0</v>
      </c>
      <c r="Q630" s="200">
        <v>0</v>
      </c>
      <c r="R630" s="200">
        <f>Q630*H630</f>
        <v>0</v>
      </c>
      <c r="S630" s="200">
        <v>0</v>
      </c>
      <c r="T630" s="201">
        <f>S630*H630</f>
        <v>0</v>
      </c>
      <c r="U630" s="34"/>
      <c r="V630" s="34"/>
      <c r="W630" s="34"/>
      <c r="X630" s="34"/>
      <c r="Y630" s="34"/>
      <c r="Z630" s="34"/>
      <c r="AA630" s="34"/>
      <c r="AB630" s="34"/>
      <c r="AC630" s="34"/>
      <c r="AD630" s="34"/>
      <c r="AE630" s="34"/>
      <c r="AR630" s="202" t="s">
        <v>172</v>
      </c>
      <c r="AT630" s="202" t="s">
        <v>167</v>
      </c>
      <c r="AU630" s="202" t="s">
        <v>84</v>
      </c>
      <c r="AY630" s="17" t="s">
        <v>165</v>
      </c>
      <c r="BE630" s="203">
        <f>IF(N630="základní",J630,0)</f>
        <v>0</v>
      </c>
      <c r="BF630" s="203">
        <f>IF(N630="snížená",J630,0)</f>
        <v>0</v>
      </c>
      <c r="BG630" s="203">
        <f>IF(N630="zákl. přenesená",J630,0)</f>
        <v>0</v>
      </c>
      <c r="BH630" s="203">
        <f>IF(N630="sníž. přenesená",J630,0)</f>
        <v>0</v>
      </c>
      <c r="BI630" s="203">
        <f>IF(N630="nulová",J630,0)</f>
        <v>0</v>
      </c>
      <c r="BJ630" s="17" t="s">
        <v>82</v>
      </c>
      <c r="BK630" s="203">
        <f>ROUND(I630*H630,2)</f>
        <v>0</v>
      </c>
      <c r="BL630" s="17" t="s">
        <v>172</v>
      </c>
      <c r="BM630" s="202" t="s">
        <v>1149</v>
      </c>
    </row>
    <row r="631" spans="1:47" s="2" customFormat="1" ht="29.25">
      <c r="A631" s="34"/>
      <c r="B631" s="35"/>
      <c r="C631" s="36"/>
      <c r="D631" s="204" t="s">
        <v>174</v>
      </c>
      <c r="E631" s="36"/>
      <c r="F631" s="205" t="s">
        <v>1150</v>
      </c>
      <c r="G631" s="36"/>
      <c r="H631" s="36"/>
      <c r="I631" s="206"/>
      <c r="J631" s="36"/>
      <c r="K631" s="36"/>
      <c r="L631" s="39"/>
      <c r="M631" s="207"/>
      <c r="N631" s="208"/>
      <c r="O631" s="71"/>
      <c r="P631" s="71"/>
      <c r="Q631" s="71"/>
      <c r="R631" s="71"/>
      <c r="S631" s="71"/>
      <c r="T631" s="72"/>
      <c r="U631" s="34"/>
      <c r="V631" s="34"/>
      <c r="W631" s="34"/>
      <c r="X631" s="34"/>
      <c r="Y631" s="34"/>
      <c r="Z631" s="34"/>
      <c r="AA631" s="34"/>
      <c r="AB631" s="34"/>
      <c r="AC631" s="34"/>
      <c r="AD631" s="34"/>
      <c r="AE631" s="34"/>
      <c r="AT631" s="17" t="s">
        <v>174</v>
      </c>
      <c r="AU631" s="17" t="s">
        <v>84</v>
      </c>
    </row>
    <row r="632" spans="2:51" s="13" customFormat="1" ht="12">
      <c r="B632" s="209"/>
      <c r="C632" s="210"/>
      <c r="D632" s="204" t="s">
        <v>176</v>
      </c>
      <c r="E632" s="211" t="s">
        <v>1</v>
      </c>
      <c r="F632" s="212" t="s">
        <v>1020</v>
      </c>
      <c r="G632" s="210"/>
      <c r="H632" s="211" t="s">
        <v>1</v>
      </c>
      <c r="I632" s="213"/>
      <c r="J632" s="210"/>
      <c r="K632" s="210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176</v>
      </c>
      <c r="AU632" s="218" t="s">
        <v>84</v>
      </c>
      <c r="AV632" s="13" t="s">
        <v>82</v>
      </c>
      <c r="AW632" s="13" t="s">
        <v>30</v>
      </c>
      <c r="AX632" s="13" t="s">
        <v>74</v>
      </c>
      <c r="AY632" s="218" t="s">
        <v>165</v>
      </c>
    </row>
    <row r="633" spans="2:51" s="14" customFormat="1" ht="12">
      <c r="B633" s="219"/>
      <c r="C633" s="220"/>
      <c r="D633" s="204" t="s">
        <v>176</v>
      </c>
      <c r="E633" s="221" t="s">
        <v>1</v>
      </c>
      <c r="F633" s="222" t="s">
        <v>276</v>
      </c>
      <c r="G633" s="220"/>
      <c r="H633" s="223">
        <v>17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176</v>
      </c>
      <c r="AU633" s="229" t="s">
        <v>84</v>
      </c>
      <c r="AV633" s="14" t="s">
        <v>84</v>
      </c>
      <c r="AW633" s="14" t="s">
        <v>30</v>
      </c>
      <c r="AX633" s="14" t="s">
        <v>74</v>
      </c>
      <c r="AY633" s="229" t="s">
        <v>165</v>
      </c>
    </row>
    <row r="634" spans="1:65" s="2" customFormat="1" ht="37.9" customHeight="1">
      <c r="A634" s="34"/>
      <c r="B634" s="35"/>
      <c r="C634" s="191" t="s">
        <v>305</v>
      </c>
      <c r="D634" s="191" t="s">
        <v>167</v>
      </c>
      <c r="E634" s="192" t="s">
        <v>1151</v>
      </c>
      <c r="F634" s="193" t="s">
        <v>1152</v>
      </c>
      <c r="G634" s="194" t="s">
        <v>564</v>
      </c>
      <c r="H634" s="195">
        <v>4</v>
      </c>
      <c r="I634" s="196"/>
      <c r="J634" s="197">
        <f>ROUND(I634*H634,2)</f>
        <v>0</v>
      </c>
      <c r="K634" s="193" t="s">
        <v>1</v>
      </c>
      <c r="L634" s="39"/>
      <c r="M634" s="198" t="s">
        <v>1</v>
      </c>
      <c r="N634" s="199" t="s">
        <v>39</v>
      </c>
      <c r="O634" s="71"/>
      <c r="P634" s="200">
        <f>O634*H634</f>
        <v>0</v>
      </c>
      <c r="Q634" s="200">
        <v>0</v>
      </c>
      <c r="R634" s="200">
        <f>Q634*H634</f>
        <v>0</v>
      </c>
      <c r="S634" s="200">
        <v>0</v>
      </c>
      <c r="T634" s="201">
        <f>S634*H634</f>
        <v>0</v>
      </c>
      <c r="U634" s="34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R634" s="202" t="s">
        <v>172</v>
      </c>
      <c r="AT634" s="202" t="s">
        <v>167</v>
      </c>
      <c r="AU634" s="202" t="s">
        <v>84</v>
      </c>
      <c r="AY634" s="17" t="s">
        <v>165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17" t="s">
        <v>82</v>
      </c>
      <c r="BK634" s="203">
        <f>ROUND(I634*H634,2)</f>
        <v>0</v>
      </c>
      <c r="BL634" s="17" t="s">
        <v>172</v>
      </c>
      <c r="BM634" s="202" t="s">
        <v>1153</v>
      </c>
    </row>
    <row r="635" spans="1:47" s="2" customFormat="1" ht="29.25">
      <c r="A635" s="34"/>
      <c r="B635" s="35"/>
      <c r="C635" s="36"/>
      <c r="D635" s="204" t="s">
        <v>174</v>
      </c>
      <c r="E635" s="36"/>
      <c r="F635" s="205" t="s">
        <v>1154</v>
      </c>
      <c r="G635" s="36"/>
      <c r="H635" s="36"/>
      <c r="I635" s="206"/>
      <c r="J635" s="36"/>
      <c r="K635" s="36"/>
      <c r="L635" s="39"/>
      <c r="M635" s="207"/>
      <c r="N635" s="208"/>
      <c r="O635" s="71"/>
      <c r="P635" s="71"/>
      <c r="Q635" s="71"/>
      <c r="R635" s="71"/>
      <c r="S635" s="71"/>
      <c r="T635" s="72"/>
      <c r="U635" s="34"/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T635" s="17" t="s">
        <v>174</v>
      </c>
      <c r="AU635" s="17" t="s">
        <v>84</v>
      </c>
    </row>
    <row r="636" spans="2:51" s="13" customFormat="1" ht="12">
      <c r="B636" s="209"/>
      <c r="C636" s="210"/>
      <c r="D636" s="204" t="s">
        <v>176</v>
      </c>
      <c r="E636" s="211" t="s">
        <v>1</v>
      </c>
      <c r="F636" s="212" t="s">
        <v>1022</v>
      </c>
      <c r="G636" s="210"/>
      <c r="H636" s="211" t="s">
        <v>1</v>
      </c>
      <c r="I636" s="213"/>
      <c r="J636" s="210"/>
      <c r="K636" s="210"/>
      <c r="L636" s="214"/>
      <c r="M636" s="215"/>
      <c r="N636" s="216"/>
      <c r="O636" s="216"/>
      <c r="P636" s="216"/>
      <c r="Q636" s="216"/>
      <c r="R636" s="216"/>
      <c r="S636" s="216"/>
      <c r="T636" s="217"/>
      <c r="AT636" s="218" t="s">
        <v>176</v>
      </c>
      <c r="AU636" s="218" t="s">
        <v>84</v>
      </c>
      <c r="AV636" s="13" t="s">
        <v>82</v>
      </c>
      <c r="AW636" s="13" t="s">
        <v>30</v>
      </c>
      <c r="AX636" s="13" t="s">
        <v>74</v>
      </c>
      <c r="AY636" s="218" t="s">
        <v>165</v>
      </c>
    </row>
    <row r="637" spans="2:51" s="14" customFormat="1" ht="12">
      <c r="B637" s="219"/>
      <c r="C637" s="220"/>
      <c r="D637" s="204" t="s">
        <v>176</v>
      </c>
      <c r="E637" s="221" t="s">
        <v>1</v>
      </c>
      <c r="F637" s="222" t="s">
        <v>172</v>
      </c>
      <c r="G637" s="220"/>
      <c r="H637" s="223">
        <v>4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176</v>
      </c>
      <c r="AU637" s="229" t="s">
        <v>84</v>
      </c>
      <c r="AV637" s="14" t="s">
        <v>84</v>
      </c>
      <c r="AW637" s="14" t="s">
        <v>30</v>
      </c>
      <c r="AX637" s="14" t="s">
        <v>74</v>
      </c>
      <c r="AY637" s="229" t="s">
        <v>165</v>
      </c>
    </row>
    <row r="638" spans="1:65" s="2" customFormat="1" ht="37.9" customHeight="1">
      <c r="A638" s="34"/>
      <c r="B638" s="35"/>
      <c r="C638" s="191" t="s">
        <v>311</v>
      </c>
      <c r="D638" s="191" t="s">
        <v>167</v>
      </c>
      <c r="E638" s="192" t="s">
        <v>1155</v>
      </c>
      <c r="F638" s="193" t="s">
        <v>1156</v>
      </c>
      <c r="G638" s="194" t="s">
        <v>564</v>
      </c>
      <c r="H638" s="195">
        <v>5</v>
      </c>
      <c r="I638" s="196"/>
      <c r="J638" s="197">
        <f>ROUND(I638*H638,2)</f>
        <v>0</v>
      </c>
      <c r="K638" s="193" t="s">
        <v>1</v>
      </c>
      <c r="L638" s="39"/>
      <c r="M638" s="198" t="s">
        <v>1</v>
      </c>
      <c r="N638" s="199" t="s">
        <v>39</v>
      </c>
      <c r="O638" s="71"/>
      <c r="P638" s="200">
        <f>O638*H638</f>
        <v>0</v>
      </c>
      <c r="Q638" s="200">
        <v>0.07287</v>
      </c>
      <c r="R638" s="200">
        <f>Q638*H638</f>
        <v>0.36435</v>
      </c>
      <c r="S638" s="200">
        <v>0</v>
      </c>
      <c r="T638" s="201">
        <f>S638*H638</f>
        <v>0</v>
      </c>
      <c r="U638" s="34"/>
      <c r="V638" s="34"/>
      <c r="W638" s="34"/>
      <c r="X638" s="34"/>
      <c r="Y638" s="34"/>
      <c r="Z638" s="34"/>
      <c r="AA638" s="34"/>
      <c r="AB638" s="34"/>
      <c r="AC638" s="34"/>
      <c r="AD638" s="34"/>
      <c r="AE638" s="34"/>
      <c r="AR638" s="202" t="s">
        <v>172</v>
      </c>
      <c r="AT638" s="202" t="s">
        <v>167</v>
      </c>
      <c r="AU638" s="202" t="s">
        <v>84</v>
      </c>
      <c r="AY638" s="17" t="s">
        <v>165</v>
      </c>
      <c r="BE638" s="203">
        <f>IF(N638="základní",J638,0)</f>
        <v>0</v>
      </c>
      <c r="BF638" s="203">
        <f>IF(N638="snížená",J638,0)</f>
        <v>0</v>
      </c>
      <c r="BG638" s="203">
        <f>IF(N638="zákl. přenesená",J638,0)</f>
        <v>0</v>
      </c>
      <c r="BH638" s="203">
        <f>IF(N638="sníž. přenesená",J638,0)</f>
        <v>0</v>
      </c>
      <c r="BI638" s="203">
        <f>IF(N638="nulová",J638,0)</f>
        <v>0</v>
      </c>
      <c r="BJ638" s="17" t="s">
        <v>82</v>
      </c>
      <c r="BK638" s="203">
        <f>ROUND(I638*H638,2)</f>
        <v>0</v>
      </c>
      <c r="BL638" s="17" t="s">
        <v>172</v>
      </c>
      <c r="BM638" s="202" t="s">
        <v>1157</v>
      </c>
    </row>
    <row r="639" spans="1:47" s="2" customFormat="1" ht="39">
      <c r="A639" s="34"/>
      <c r="B639" s="35"/>
      <c r="C639" s="36"/>
      <c r="D639" s="204" t="s">
        <v>174</v>
      </c>
      <c r="E639" s="36"/>
      <c r="F639" s="205" t="s">
        <v>1158</v>
      </c>
      <c r="G639" s="36"/>
      <c r="H639" s="36"/>
      <c r="I639" s="206"/>
      <c r="J639" s="36"/>
      <c r="K639" s="36"/>
      <c r="L639" s="39"/>
      <c r="M639" s="207"/>
      <c r="N639" s="208"/>
      <c r="O639" s="71"/>
      <c r="P639" s="71"/>
      <c r="Q639" s="71"/>
      <c r="R639" s="71"/>
      <c r="S639" s="71"/>
      <c r="T639" s="72"/>
      <c r="U639" s="34"/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T639" s="17" t="s">
        <v>174</v>
      </c>
      <c r="AU639" s="17" t="s">
        <v>84</v>
      </c>
    </row>
    <row r="640" spans="2:51" s="13" customFormat="1" ht="12">
      <c r="B640" s="209"/>
      <c r="C640" s="210"/>
      <c r="D640" s="204" t="s">
        <v>176</v>
      </c>
      <c r="E640" s="211" t="s">
        <v>1</v>
      </c>
      <c r="F640" s="212" t="s">
        <v>1012</v>
      </c>
      <c r="G640" s="210"/>
      <c r="H640" s="211" t="s">
        <v>1</v>
      </c>
      <c r="I640" s="213"/>
      <c r="J640" s="210"/>
      <c r="K640" s="210"/>
      <c r="L640" s="214"/>
      <c r="M640" s="215"/>
      <c r="N640" s="216"/>
      <c r="O640" s="216"/>
      <c r="P640" s="216"/>
      <c r="Q640" s="216"/>
      <c r="R640" s="216"/>
      <c r="S640" s="216"/>
      <c r="T640" s="217"/>
      <c r="AT640" s="218" t="s">
        <v>176</v>
      </c>
      <c r="AU640" s="218" t="s">
        <v>84</v>
      </c>
      <c r="AV640" s="13" t="s">
        <v>82</v>
      </c>
      <c r="AW640" s="13" t="s">
        <v>30</v>
      </c>
      <c r="AX640" s="13" t="s">
        <v>74</v>
      </c>
      <c r="AY640" s="218" t="s">
        <v>165</v>
      </c>
    </row>
    <row r="641" spans="2:51" s="14" customFormat="1" ht="12">
      <c r="B641" s="219"/>
      <c r="C641" s="220"/>
      <c r="D641" s="204" t="s">
        <v>176</v>
      </c>
      <c r="E641" s="221" t="s">
        <v>1</v>
      </c>
      <c r="F641" s="222" t="s">
        <v>194</v>
      </c>
      <c r="G641" s="220"/>
      <c r="H641" s="223">
        <v>5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176</v>
      </c>
      <c r="AU641" s="229" t="s">
        <v>84</v>
      </c>
      <c r="AV641" s="14" t="s">
        <v>84</v>
      </c>
      <c r="AW641" s="14" t="s">
        <v>30</v>
      </c>
      <c r="AX641" s="14" t="s">
        <v>74</v>
      </c>
      <c r="AY641" s="229" t="s">
        <v>165</v>
      </c>
    </row>
    <row r="642" spans="1:65" s="2" customFormat="1" ht="37.9" customHeight="1">
      <c r="A642" s="34"/>
      <c r="B642" s="35"/>
      <c r="C642" s="191" t="s">
        <v>317</v>
      </c>
      <c r="D642" s="191" t="s">
        <v>167</v>
      </c>
      <c r="E642" s="192" t="s">
        <v>1159</v>
      </c>
      <c r="F642" s="193" t="s">
        <v>1160</v>
      </c>
      <c r="G642" s="194" t="s">
        <v>564</v>
      </c>
      <c r="H642" s="195">
        <v>2</v>
      </c>
      <c r="I642" s="196"/>
      <c r="J642" s="197">
        <f>ROUND(I642*H642,2)</f>
        <v>0</v>
      </c>
      <c r="K642" s="193" t="s">
        <v>1</v>
      </c>
      <c r="L642" s="39"/>
      <c r="M642" s="198" t="s">
        <v>1</v>
      </c>
      <c r="N642" s="199" t="s">
        <v>39</v>
      </c>
      <c r="O642" s="71"/>
      <c r="P642" s="200">
        <f>O642*H642</f>
        <v>0</v>
      </c>
      <c r="Q642" s="200">
        <v>0.07287</v>
      </c>
      <c r="R642" s="200">
        <f>Q642*H642</f>
        <v>0.14574</v>
      </c>
      <c r="S642" s="200">
        <v>0</v>
      </c>
      <c r="T642" s="201">
        <f>S642*H642</f>
        <v>0</v>
      </c>
      <c r="U642" s="34"/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202" t="s">
        <v>172</v>
      </c>
      <c r="AT642" s="202" t="s">
        <v>167</v>
      </c>
      <c r="AU642" s="202" t="s">
        <v>84</v>
      </c>
      <c r="AY642" s="17" t="s">
        <v>165</v>
      </c>
      <c r="BE642" s="203">
        <f>IF(N642="základní",J642,0)</f>
        <v>0</v>
      </c>
      <c r="BF642" s="203">
        <f>IF(N642="snížená",J642,0)</f>
        <v>0</v>
      </c>
      <c r="BG642" s="203">
        <f>IF(N642="zákl. přenesená",J642,0)</f>
        <v>0</v>
      </c>
      <c r="BH642" s="203">
        <f>IF(N642="sníž. přenesená",J642,0)</f>
        <v>0</v>
      </c>
      <c r="BI642" s="203">
        <f>IF(N642="nulová",J642,0)</f>
        <v>0</v>
      </c>
      <c r="BJ642" s="17" t="s">
        <v>82</v>
      </c>
      <c r="BK642" s="203">
        <f>ROUND(I642*H642,2)</f>
        <v>0</v>
      </c>
      <c r="BL642" s="17" t="s">
        <v>172</v>
      </c>
      <c r="BM642" s="202" t="s">
        <v>1161</v>
      </c>
    </row>
    <row r="643" spans="1:47" s="2" customFormat="1" ht="39">
      <c r="A643" s="34"/>
      <c r="B643" s="35"/>
      <c r="C643" s="36"/>
      <c r="D643" s="204" t="s">
        <v>174</v>
      </c>
      <c r="E643" s="36"/>
      <c r="F643" s="205" t="s">
        <v>1162</v>
      </c>
      <c r="G643" s="36"/>
      <c r="H643" s="36"/>
      <c r="I643" s="206"/>
      <c r="J643" s="36"/>
      <c r="K643" s="36"/>
      <c r="L643" s="39"/>
      <c r="M643" s="207"/>
      <c r="N643" s="208"/>
      <c r="O643" s="71"/>
      <c r="P643" s="71"/>
      <c r="Q643" s="71"/>
      <c r="R643" s="71"/>
      <c r="S643" s="71"/>
      <c r="T643" s="72"/>
      <c r="U643" s="34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7" t="s">
        <v>174</v>
      </c>
      <c r="AU643" s="17" t="s">
        <v>84</v>
      </c>
    </row>
    <row r="644" spans="2:51" s="13" customFormat="1" ht="12">
      <c r="B644" s="209"/>
      <c r="C644" s="210"/>
      <c r="D644" s="204" t="s">
        <v>176</v>
      </c>
      <c r="E644" s="211" t="s">
        <v>1</v>
      </c>
      <c r="F644" s="212" t="s">
        <v>1014</v>
      </c>
      <c r="G644" s="210"/>
      <c r="H644" s="211" t="s">
        <v>1</v>
      </c>
      <c r="I644" s="213"/>
      <c r="J644" s="210"/>
      <c r="K644" s="210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176</v>
      </c>
      <c r="AU644" s="218" t="s">
        <v>84</v>
      </c>
      <c r="AV644" s="13" t="s">
        <v>82</v>
      </c>
      <c r="AW644" s="13" t="s">
        <v>30</v>
      </c>
      <c r="AX644" s="13" t="s">
        <v>74</v>
      </c>
      <c r="AY644" s="218" t="s">
        <v>165</v>
      </c>
    </row>
    <row r="645" spans="2:51" s="14" customFormat="1" ht="12">
      <c r="B645" s="219"/>
      <c r="C645" s="220"/>
      <c r="D645" s="204" t="s">
        <v>176</v>
      </c>
      <c r="E645" s="221" t="s">
        <v>1</v>
      </c>
      <c r="F645" s="222" t="s">
        <v>84</v>
      </c>
      <c r="G645" s="220"/>
      <c r="H645" s="223">
        <v>2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176</v>
      </c>
      <c r="AU645" s="229" t="s">
        <v>84</v>
      </c>
      <c r="AV645" s="14" t="s">
        <v>84</v>
      </c>
      <c r="AW645" s="14" t="s">
        <v>30</v>
      </c>
      <c r="AX645" s="14" t="s">
        <v>74</v>
      </c>
      <c r="AY645" s="229" t="s">
        <v>165</v>
      </c>
    </row>
    <row r="646" spans="1:65" s="2" customFormat="1" ht="37.9" customHeight="1">
      <c r="A646" s="34"/>
      <c r="B646" s="35"/>
      <c r="C646" s="191" t="s">
        <v>323</v>
      </c>
      <c r="D646" s="191" t="s">
        <v>167</v>
      </c>
      <c r="E646" s="192" t="s">
        <v>1163</v>
      </c>
      <c r="F646" s="193" t="s">
        <v>1164</v>
      </c>
      <c r="G646" s="194" t="s">
        <v>564</v>
      </c>
      <c r="H646" s="195">
        <v>4</v>
      </c>
      <c r="I646" s="196"/>
      <c r="J646" s="197">
        <f>ROUND(I646*H646,2)</f>
        <v>0</v>
      </c>
      <c r="K646" s="193" t="s">
        <v>171</v>
      </c>
      <c r="L646" s="39"/>
      <c r="M646" s="198" t="s">
        <v>1</v>
      </c>
      <c r="N646" s="199" t="s">
        <v>39</v>
      </c>
      <c r="O646" s="71"/>
      <c r="P646" s="200">
        <f>O646*H646</f>
        <v>0</v>
      </c>
      <c r="Q646" s="200">
        <v>0.001</v>
      </c>
      <c r="R646" s="200">
        <f>Q646*H646</f>
        <v>0.004</v>
      </c>
      <c r="S646" s="200">
        <v>0</v>
      </c>
      <c r="T646" s="201">
        <f>S646*H646</f>
        <v>0</v>
      </c>
      <c r="U646" s="34"/>
      <c r="V646" s="34"/>
      <c r="W646" s="34"/>
      <c r="X646" s="34"/>
      <c r="Y646" s="34"/>
      <c r="Z646" s="34"/>
      <c r="AA646" s="34"/>
      <c r="AB646" s="34"/>
      <c r="AC646" s="34"/>
      <c r="AD646" s="34"/>
      <c r="AE646" s="34"/>
      <c r="AR646" s="202" t="s">
        <v>172</v>
      </c>
      <c r="AT646" s="202" t="s">
        <v>167</v>
      </c>
      <c r="AU646" s="202" t="s">
        <v>84</v>
      </c>
      <c r="AY646" s="17" t="s">
        <v>165</v>
      </c>
      <c r="BE646" s="203">
        <f>IF(N646="základní",J646,0)</f>
        <v>0</v>
      </c>
      <c r="BF646" s="203">
        <f>IF(N646="snížená",J646,0)</f>
        <v>0</v>
      </c>
      <c r="BG646" s="203">
        <f>IF(N646="zákl. přenesená",J646,0)</f>
        <v>0</v>
      </c>
      <c r="BH646" s="203">
        <f>IF(N646="sníž. přenesená",J646,0)</f>
        <v>0</v>
      </c>
      <c r="BI646" s="203">
        <f>IF(N646="nulová",J646,0)</f>
        <v>0</v>
      </c>
      <c r="BJ646" s="17" t="s">
        <v>82</v>
      </c>
      <c r="BK646" s="203">
        <f>ROUND(I646*H646,2)</f>
        <v>0</v>
      </c>
      <c r="BL646" s="17" t="s">
        <v>172</v>
      </c>
      <c r="BM646" s="202" t="s">
        <v>1165</v>
      </c>
    </row>
    <row r="647" spans="1:47" s="2" customFormat="1" ht="29.25">
      <c r="A647" s="34"/>
      <c r="B647" s="35"/>
      <c r="C647" s="36"/>
      <c r="D647" s="204" t="s">
        <v>174</v>
      </c>
      <c r="E647" s="36"/>
      <c r="F647" s="205" t="s">
        <v>1166</v>
      </c>
      <c r="G647" s="36"/>
      <c r="H647" s="36"/>
      <c r="I647" s="206"/>
      <c r="J647" s="36"/>
      <c r="K647" s="36"/>
      <c r="L647" s="39"/>
      <c r="M647" s="207"/>
      <c r="N647" s="208"/>
      <c r="O647" s="71"/>
      <c r="P647" s="71"/>
      <c r="Q647" s="71"/>
      <c r="R647" s="71"/>
      <c r="S647" s="71"/>
      <c r="T647" s="72"/>
      <c r="U647" s="34"/>
      <c r="V647" s="34"/>
      <c r="W647" s="34"/>
      <c r="X647" s="34"/>
      <c r="Y647" s="34"/>
      <c r="Z647" s="34"/>
      <c r="AA647" s="34"/>
      <c r="AB647" s="34"/>
      <c r="AC647" s="34"/>
      <c r="AD647" s="34"/>
      <c r="AE647" s="34"/>
      <c r="AT647" s="17" t="s">
        <v>174</v>
      </c>
      <c r="AU647" s="17" t="s">
        <v>84</v>
      </c>
    </row>
    <row r="648" spans="2:51" s="13" customFormat="1" ht="12">
      <c r="B648" s="209"/>
      <c r="C648" s="210"/>
      <c r="D648" s="204" t="s">
        <v>176</v>
      </c>
      <c r="E648" s="211" t="s">
        <v>1</v>
      </c>
      <c r="F648" s="212" t="s">
        <v>1024</v>
      </c>
      <c r="G648" s="210"/>
      <c r="H648" s="211" t="s">
        <v>1</v>
      </c>
      <c r="I648" s="213"/>
      <c r="J648" s="210"/>
      <c r="K648" s="210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176</v>
      </c>
      <c r="AU648" s="218" t="s">
        <v>84</v>
      </c>
      <c r="AV648" s="13" t="s">
        <v>82</v>
      </c>
      <c r="AW648" s="13" t="s">
        <v>30</v>
      </c>
      <c r="AX648" s="13" t="s">
        <v>74</v>
      </c>
      <c r="AY648" s="218" t="s">
        <v>165</v>
      </c>
    </row>
    <row r="649" spans="2:51" s="14" customFormat="1" ht="12">
      <c r="B649" s="219"/>
      <c r="C649" s="220"/>
      <c r="D649" s="204" t="s">
        <v>176</v>
      </c>
      <c r="E649" s="221" t="s">
        <v>1</v>
      </c>
      <c r="F649" s="222" t="s">
        <v>172</v>
      </c>
      <c r="G649" s="220"/>
      <c r="H649" s="223">
        <v>4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176</v>
      </c>
      <c r="AU649" s="229" t="s">
        <v>84</v>
      </c>
      <c r="AV649" s="14" t="s">
        <v>84</v>
      </c>
      <c r="AW649" s="14" t="s">
        <v>30</v>
      </c>
      <c r="AX649" s="14" t="s">
        <v>74</v>
      </c>
      <c r="AY649" s="229" t="s">
        <v>165</v>
      </c>
    </row>
    <row r="650" spans="1:65" s="2" customFormat="1" ht="37.9" customHeight="1">
      <c r="A650" s="34"/>
      <c r="B650" s="35"/>
      <c r="C650" s="191" t="s">
        <v>328</v>
      </c>
      <c r="D650" s="191" t="s">
        <v>167</v>
      </c>
      <c r="E650" s="192" t="s">
        <v>1167</v>
      </c>
      <c r="F650" s="193" t="s">
        <v>1168</v>
      </c>
      <c r="G650" s="194" t="s">
        <v>564</v>
      </c>
      <c r="H650" s="195">
        <v>6</v>
      </c>
      <c r="I650" s="196"/>
      <c r="J650" s="197">
        <f>ROUND(I650*H650,2)</f>
        <v>0</v>
      </c>
      <c r="K650" s="193" t="s">
        <v>1</v>
      </c>
      <c r="L650" s="39"/>
      <c r="M650" s="198" t="s">
        <v>1</v>
      </c>
      <c r="N650" s="199" t="s">
        <v>39</v>
      </c>
      <c r="O650" s="71"/>
      <c r="P650" s="200">
        <f>O650*H650</f>
        <v>0</v>
      </c>
      <c r="Q650" s="200">
        <v>0.001</v>
      </c>
      <c r="R650" s="200">
        <f>Q650*H650</f>
        <v>0.006</v>
      </c>
      <c r="S650" s="200">
        <v>0</v>
      </c>
      <c r="T650" s="201">
        <f>S650*H650</f>
        <v>0</v>
      </c>
      <c r="U650" s="34"/>
      <c r="V650" s="34"/>
      <c r="W650" s="34"/>
      <c r="X650" s="34"/>
      <c r="Y650" s="34"/>
      <c r="Z650" s="34"/>
      <c r="AA650" s="34"/>
      <c r="AB650" s="34"/>
      <c r="AC650" s="34"/>
      <c r="AD650" s="34"/>
      <c r="AE650" s="34"/>
      <c r="AR650" s="202" t="s">
        <v>172</v>
      </c>
      <c r="AT650" s="202" t="s">
        <v>167</v>
      </c>
      <c r="AU650" s="202" t="s">
        <v>84</v>
      </c>
      <c r="AY650" s="17" t="s">
        <v>165</v>
      </c>
      <c r="BE650" s="203">
        <f>IF(N650="základní",J650,0)</f>
        <v>0</v>
      </c>
      <c r="BF650" s="203">
        <f>IF(N650="snížená",J650,0)</f>
        <v>0</v>
      </c>
      <c r="BG650" s="203">
        <f>IF(N650="zákl. přenesená",J650,0)</f>
        <v>0</v>
      </c>
      <c r="BH650" s="203">
        <f>IF(N650="sníž. přenesená",J650,0)</f>
        <v>0</v>
      </c>
      <c r="BI650" s="203">
        <f>IF(N650="nulová",J650,0)</f>
        <v>0</v>
      </c>
      <c r="BJ650" s="17" t="s">
        <v>82</v>
      </c>
      <c r="BK650" s="203">
        <f>ROUND(I650*H650,2)</f>
        <v>0</v>
      </c>
      <c r="BL650" s="17" t="s">
        <v>172</v>
      </c>
      <c r="BM650" s="202" t="s">
        <v>1169</v>
      </c>
    </row>
    <row r="651" spans="1:47" s="2" customFormat="1" ht="29.25">
      <c r="A651" s="34"/>
      <c r="B651" s="35"/>
      <c r="C651" s="36"/>
      <c r="D651" s="204" t="s">
        <v>174</v>
      </c>
      <c r="E651" s="36"/>
      <c r="F651" s="205" t="s">
        <v>1170</v>
      </c>
      <c r="G651" s="36"/>
      <c r="H651" s="36"/>
      <c r="I651" s="206"/>
      <c r="J651" s="36"/>
      <c r="K651" s="36"/>
      <c r="L651" s="39"/>
      <c r="M651" s="207"/>
      <c r="N651" s="208"/>
      <c r="O651" s="71"/>
      <c r="P651" s="71"/>
      <c r="Q651" s="71"/>
      <c r="R651" s="71"/>
      <c r="S651" s="71"/>
      <c r="T651" s="72"/>
      <c r="U651" s="34"/>
      <c r="V651" s="34"/>
      <c r="W651" s="34"/>
      <c r="X651" s="34"/>
      <c r="Y651" s="34"/>
      <c r="Z651" s="34"/>
      <c r="AA651" s="34"/>
      <c r="AB651" s="34"/>
      <c r="AC651" s="34"/>
      <c r="AD651" s="34"/>
      <c r="AE651" s="34"/>
      <c r="AT651" s="17" t="s">
        <v>174</v>
      </c>
      <c r="AU651" s="17" t="s">
        <v>84</v>
      </c>
    </row>
    <row r="652" spans="2:51" s="13" customFormat="1" ht="12">
      <c r="B652" s="209"/>
      <c r="C652" s="210"/>
      <c r="D652" s="204" t="s">
        <v>176</v>
      </c>
      <c r="E652" s="211" t="s">
        <v>1</v>
      </c>
      <c r="F652" s="212" t="s">
        <v>1171</v>
      </c>
      <c r="G652" s="210"/>
      <c r="H652" s="211" t="s">
        <v>1</v>
      </c>
      <c r="I652" s="213"/>
      <c r="J652" s="210"/>
      <c r="K652" s="210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176</v>
      </c>
      <c r="AU652" s="218" t="s">
        <v>84</v>
      </c>
      <c r="AV652" s="13" t="s">
        <v>82</v>
      </c>
      <c r="AW652" s="13" t="s">
        <v>30</v>
      </c>
      <c r="AX652" s="13" t="s">
        <v>74</v>
      </c>
      <c r="AY652" s="218" t="s">
        <v>165</v>
      </c>
    </row>
    <row r="653" spans="2:51" s="14" customFormat="1" ht="12">
      <c r="B653" s="219"/>
      <c r="C653" s="220"/>
      <c r="D653" s="204" t="s">
        <v>176</v>
      </c>
      <c r="E653" s="221" t="s">
        <v>1</v>
      </c>
      <c r="F653" s="222" t="s">
        <v>201</v>
      </c>
      <c r="G653" s="220"/>
      <c r="H653" s="223">
        <v>6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176</v>
      </c>
      <c r="AU653" s="229" t="s">
        <v>84</v>
      </c>
      <c r="AV653" s="14" t="s">
        <v>84</v>
      </c>
      <c r="AW653" s="14" t="s">
        <v>30</v>
      </c>
      <c r="AX653" s="14" t="s">
        <v>74</v>
      </c>
      <c r="AY653" s="229" t="s">
        <v>165</v>
      </c>
    </row>
    <row r="654" spans="1:65" s="2" customFormat="1" ht="37.9" customHeight="1">
      <c r="A654" s="34"/>
      <c r="B654" s="35"/>
      <c r="C654" s="191" t="s">
        <v>342</v>
      </c>
      <c r="D654" s="191" t="s">
        <v>167</v>
      </c>
      <c r="E654" s="192" t="s">
        <v>1172</v>
      </c>
      <c r="F654" s="193" t="s">
        <v>1173</v>
      </c>
      <c r="G654" s="194" t="s">
        <v>564</v>
      </c>
      <c r="H654" s="195">
        <v>1</v>
      </c>
      <c r="I654" s="196"/>
      <c r="J654" s="197">
        <f>ROUND(I654*H654,2)</f>
        <v>0</v>
      </c>
      <c r="K654" s="193" t="s">
        <v>1</v>
      </c>
      <c r="L654" s="39"/>
      <c r="M654" s="198" t="s">
        <v>1</v>
      </c>
      <c r="N654" s="199" t="s">
        <v>39</v>
      </c>
      <c r="O654" s="71"/>
      <c r="P654" s="200">
        <f>O654*H654</f>
        <v>0</v>
      </c>
      <c r="Q654" s="200">
        <v>0.001</v>
      </c>
      <c r="R654" s="200">
        <f>Q654*H654</f>
        <v>0.001</v>
      </c>
      <c r="S654" s="200">
        <v>0</v>
      </c>
      <c r="T654" s="201">
        <f>S654*H654</f>
        <v>0</v>
      </c>
      <c r="U654" s="34"/>
      <c r="V654" s="34"/>
      <c r="W654" s="34"/>
      <c r="X654" s="34"/>
      <c r="Y654" s="34"/>
      <c r="Z654" s="34"/>
      <c r="AA654" s="34"/>
      <c r="AB654" s="34"/>
      <c r="AC654" s="34"/>
      <c r="AD654" s="34"/>
      <c r="AE654" s="34"/>
      <c r="AR654" s="202" t="s">
        <v>172</v>
      </c>
      <c r="AT654" s="202" t="s">
        <v>167</v>
      </c>
      <c r="AU654" s="202" t="s">
        <v>84</v>
      </c>
      <c r="AY654" s="17" t="s">
        <v>165</v>
      </c>
      <c r="BE654" s="203">
        <f>IF(N654="základní",J654,0)</f>
        <v>0</v>
      </c>
      <c r="BF654" s="203">
        <f>IF(N654="snížená",J654,0)</f>
        <v>0</v>
      </c>
      <c r="BG654" s="203">
        <f>IF(N654="zákl. přenesená",J654,0)</f>
        <v>0</v>
      </c>
      <c r="BH654" s="203">
        <f>IF(N654="sníž. přenesená",J654,0)</f>
        <v>0</v>
      </c>
      <c r="BI654" s="203">
        <f>IF(N654="nulová",J654,0)</f>
        <v>0</v>
      </c>
      <c r="BJ654" s="17" t="s">
        <v>82</v>
      </c>
      <c r="BK654" s="203">
        <f>ROUND(I654*H654,2)</f>
        <v>0</v>
      </c>
      <c r="BL654" s="17" t="s">
        <v>172</v>
      </c>
      <c r="BM654" s="202" t="s">
        <v>1174</v>
      </c>
    </row>
    <row r="655" spans="1:47" s="2" customFormat="1" ht="39">
      <c r="A655" s="34"/>
      <c r="B655" s="35"/>
      <c r="C655" s="36"/>
      <c r="D655" s="204" t="s">
        <v>174</v>
      </c>
      <c r="E655" s="36"/>
      <c r="F655" s="205" t="s">
        <v>1175</v>
      </c>
      <c r="G655" s="36"/>
      <c r="H655" s="36"/>
      <c r="I655" s="206"/>
      <c r="J655" s="36"/>
      <c r="K655" s="36"/>
      <c r="L655" s="39"/>
      <c r="M655" s="207"/>
      <c r="N655" s="208"/>
      <c r="O655" s="71"/>
      <c r="P655" s="71"/>
      <c r="Q655" s="71"/>
      <c r="R655" s="71"/>
      <c r="S655" s="71"/>
      <c r="T655" s="72"/>
      <c r="U655" s="34"/>
      <c r="V655" s="34"/>
      <c r="W655" s="34"/>
      <c r="X655" s="34"/>
      <c r="Y655" s="34"/>
      <c r="Z655" s="34"/>
      <c r="AA655" s="34"/>
      <c r="AB655" s="34"/>
      <c r="AC655" s="34"/>
      <c r="AD655" s="34"/>
      <c r="AE655" s="34"/>
      <c r="AT655" s="17" t="s">
        <v>174</v>
      </c>
      <c r="AU655" s="17" t="s">
        <v>84</v>
      </c>
    </row>
    <row r="656" spans="2:51" s="13" customFormat="1" ht="12">
      <c r="B656" s="209"/>
      <c r="C656" s="210"/>
      <c r="D656" s="204" t="s">
        <v>176</v>
      </c>
      <c r="E656" s="211" t="s">
        <v>1</v>
      </c>
      <c r="F656" s="212" t="s">
        <v>1006</v>
      </c>
      <c r="G656" s="210"/>
      <c r="H656" s="211" t="s">
        <v>1</v>
      </c>
      <c r="I656" s="213"/>
      <c r="J656" s="210"/>
      <c r="K656" s="210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176</v>
      </c>
      <c r="AU656" s="218" t="s">
        <v>84</v>
      </c>
      <c r="AV656" s="13" t="s">
        <v>82</v>
      </c>
      <c r="AW656" s="13" t="s">
        <v>30</v>
      </c>
      <c r="AX656" s="13" t="s">
        <v>74</v>
      </c>
      <c r="AY656" s="218" t="s">
        <v>165</v>
      </c>
    </row>
    <row r="657" spans="2:51" s="14" customFormat="1" ht="12">
      <c r="B657" s="219"/>
      <c r="C657" s="220"/>
      <c r="D657" s="204" t="s">
        <v>176</v>
      </c>
      <c r="E657" s="221" t="s">
        <v>1</v>
      </c>
      <c r="F657" s="222" t="s">
        <v>82</v>
      </c>
      <c r="G657" s="220"/>
      <c r="H657" s="223">
        <v>1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176</v>
      </c>
      <c r="AU657" s="229" t="s">
        <v>84</v>
      </c>
      <c r="AV657" s="14" t="s">
        <v>84</v>
      </c>
      <c r="AW657" s="14" t="s">
        <v>30</v>
      </c>
      <c r="AX657" s="14" t="s">
        <v>74</v>
      </c>
      <c r="AY657" s="229" t="s">
        <v>165</v>
      </c>
    </row>
    <row r="658" spans="1:65" s="2" customFormat="1" ht="37.9" customHeight="1">
      <c r="A658" s="34"/>
      <c r="B658" s="35"/>
      <c r="C658" s="191" t="s">
        <v>363</v>
      </c>
      <c r="D658" s="191" t="s">
        <v>167</v>
      </c>
      <c r="E658" s="192" t="s">
        <v>1176</v>
      </c>
      <c r="F658" s="193" t="s">
        <v>1177</v>
      </c>
      <c r="G658" s="194" t="s">
        <v>564</v>
      </c>
      <c r="H658" s="195">
        <v>10</v>
      </c>
      <c r="I658" s="196"/>
      <c r="J658" s="197">
        <f>ROUND(I658*H658,2)</f>
        <v>0</v>
      </c>
      <c r="K658" s="193" t="s">
        <v>1</v>
      </c>
      <c r="L658" s="39"/>
      <c r="M658" s="198" t="s">
        <v>1</v>
      </c>
      <c r="N658" s="199" t="s">
        <v>39</v>
      </c>
      <c r="O658" s="71"/>
      <c r="P658" s="200">
        <f>O658*H658</f>
        <v>0</v>
      </c>
      <c r="Q658" s="200">
        <v>0.001</v>
      </c>
      <c r="R658" s="200">
        <f>Q658*H658</f>
        <v>0.01</v>
      </c>
      <c r="S658" s="200">
        <v>0</v>
      </c>
      <c r="T658" s="201">
        <f>S658*H658</f>
        <v>0</v>
      </c>
      <c r="U658" s="34"/>
      <c r="V658" s="34"/>
      <c r="W658" s="34"/>
      <c r="X658" s="34"/>
      <c r="Y658" s="34"/>
      <c r="Z658" s="34"/>
      <c r="AA658" s="34"/>
      <c r="AB658" s="34"/>
      <c r="AC658" s="34"/>
      <c r="AD658" s="34"/>
      <c r="AE658" s="34"/>
      <c r="AR658" s="202" t="s">
        <v>172</v>
      </c>
      <c r="AT658" s="202" t="s">
        <v>167</v>
      </c>
      <c r="AU658" s="202" t="s">
        <v>84</v>
      </c>
      <c r="AY658" s="17" t="s">
        <v>165</v>
      </c>
      <c r="BE658" s="203">
        <f>IF(N658="základní",J658,0)</f>
        <v>0</v>
      </c>
      <c r="BF658" s="203">
        <f>IF(N658="snížená",J658,0)</f>
        <v>0</v>
      </c>
      <c r="BG658" s="203">
        <f>IF(N658="zákl. přenesená",J658,0)</f>
        <v>0</v>
      </c>
      <c r="BH658" s="203">
        <f>IF(N658="sníž. přenesená",J658,0)</f>
        <v>0</v>
      </c>
      <c r="BI658" s="203">
        <f>IF(N658="nulová",J658,0)</f>
        <v>0</v>
      </c>
      <c r="BJ658" s="17" t="s">
        <v>82</v>
      </c>
      <c r="BK658" s="203">
        <f>ROUND(I658*H658,2)</f>
        <v>0</v>
      </c>
      <c r="BL658" s="17" t="s">
        <v>172</v>
      </c>
      <c r="BM658" s="202" t="s">
        <v>1178</v>
      </c>
    </row>
    <row r="659" spans="1:47" s="2" customFormat="1" ht="29.25">
      <c r="A659" s="34"/>
      <c r="B659" s="35"/>
      <c r="C659" s="36"/>
      <c r="D659" s="204" t="s">
        <v>174</v>
      </c>
      <c r="E659" s="36"/>
      <c r="F659" s="205" t="s">
        <v>1179</v>
      </c>
      <c r="G659" s="36"/>
      <c r="H659" s="36"/>
      <c r="I659" s="206"/>
      <c r="J659" s="36"/>
      <c r="K659" s="36"/>
      <c r="L659" s="39"/>
      <c r="M659" s="207"/>
      <c r="N659" s="208"/>
      <c r="O659" s="71"/>
      <c r="P659" s="71"/>
      <c r="Q659" s="71"/>
      <c r="R659" s="71"/>
      <c r="S659" s="71"/>
      <c r="T659" s="72"/>
      <c r="U659" s="34"/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T659" s="17" t="s">
        <v>174</v>
      </c>
      <c r="AU659" s="17" t="s">
        <v>84</v>
      </c>
    </row>
    <row r="660" spans="2:51" s="13" customFormat="1" ht="12">
      <c r="B660" s="209"/>
      <c r="C660" s="210"/>
      <c r="D660" s="204" t="s">
        <v>176</v>
      </c>
      <c r="E660" s="211" t="s">
        <v>1</v>
      </c>
      <c r="F660" s="212" t="s">
        <v>1008</v>
      </c>
      <c r="G660" s="210"/>
      <c r="H660" s="211" t="s">
        <v>1</v>
      </c>
      <c r="I660" s="213"/>
      <c r="J660" s="210"/>
      <c r="K660" s="210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176</v>
      </c>
      <c r="AU660" s="218" t="s">
        <v>84</v>
      </c>
      <c r="AV660" s="13" t="s">
        <v>82</v>
      </c>
      <c r="AW660" s="13" t="s">
        <v>30</v>
      </c>
      <c r="AX660" s="13" t="s">
        <v>74</v>
      </c>
      <c r="AY660" s="218" t="s">
        <v>165</v>
      </c>
    </row>
    <row r="661" spans="2:51" s="14" customFormat="1" ht="12">
      <c r="B661" s="219"/>
      <c r="C661" s="220"/>
      <c r="D661" s="204" t="s">
        <v>176</v>
      </c>
      <c r="E661" s="221" t="s">
        <v>1</v>
      </c>
      <c r="F661" s="222" t="s">
        <v>227</v>
      </c>
      <c r="G661" s="220"/>
      <c r="H661" s="223">
        <v>10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176</v>
      </c>
      <c r="AU661" s="229" t="s">
        <v>84</v>
      </c>
      <c r="AV661" s="14" t="s">
        <v>84</v>
      </c>
      <c r="AW661" s="14" t="s">
        <v>30</v>
      </c>
      <c r="AX661" s="14" t="s">
        <v>74</v>
      </c>
      <c r="AY661" s="229" t="s">
        <v>165</v>
      </c>
    </row>
    <row r="662" spans="1:65" s="2" customFormat="1" ht="37.9" customHeight="1">
      <c r="A662" s="34"/>
      <c r="B662" s="35"/>
      <c r="C662" s="191" t="s">
        <v>370</v>
      </c>
      <c r="D662" s="191" t="s">
        <v>167</v>
      </c>
      <c r="E662" s="192" t="s">
        <v>1180</v>
      </c>
      <c r="F662" s="193" t="s">
        <v>1181</v>
      </c>
      <c r="G662" s="194" t="s">
        <v>564</v>
      </c>
      <c r="H662" s="195">
        <v>1</v>
      </c>
      <c r="I662" s="196"/>
      <c r="J662" s="197">
        <f>ROUND(I662*H662,2)</f>
        <v>0</v>
      </c>
      <c r="K662" s="193" t="s">
        <v>1</v>
      </c>
      <c r="L662" s="39"/>
      <c r="M662" s="198" t="s">
        <v>1</v>
      </c>
      <c r="N662" s="199" t="s">
        <v>39</v>
      </c>
      <c r="O662" s="71"/>
      <c r="P662" s="200">
        <f>O662*H662</f>
        <v>0</v>
      </c>
      <c r="Q662" s="200">
        <v>0.001</v>
      </c>
      <c r="R662" s="200">
        <f>Q662*H662</f>
        <v>0.001</v>
      </c>
      <c r="S662" s="200">
        <v>0</v>
      </c>
      <c r="T662" s="201">
        <f>S662*H662</f>
        <v>0</v>
      </c>
      <c r="U662" s="34"/>
      <c r="V662" s="34"/>
      <c r="W662" s="34"/>
      <c r="X662" s="34"/>
      <c r="Y662" s="34"/>
      <c r="Z662" s="34"/>
      <c r="AA662" s="34"/>
      <c r="AB662" s="34"/>
      <c r="AC662" s="34"/>
      <c r="AD662" s="34"/>
      <c r="AE662" s="34"/>
      <c r="AR662" s="202" t="s">
        <v>172</v>
      </c>
      <c r="AT662" s="202" t="s">
        <v>167</v>
      </c>
      <c r="AU662" s="202" t="s">
        <v>84</v>
      </c>
      <c r="AY662" s="17" t="s">
        <v>165</v>
      </c>
      <c r="BE662" s="203">
        <f>IF(N662="základní",J662,0)</f>
        <v>0</v>
      </c>
      <c r="BF662" s="203">
        <f>IF(N662="snížená",J662,0)</f>
        <v>0</v>
      </c>
      <c r="BG662" s="203">
        <f>IF(N662="zákl. přenesená",J662,0)</f>
        <v>0</v>
      </c>
      <c r="BH662" s="203">
        <f>IF(N662="sníž. přenesená",J662,0)</f>
        <v>0</v>
      </c>
      <c r="BI662" s="203">
        <f>IF(N662="nulová",J662,0)</f>
        <v>0</v>
      </c>
      <c r="BJ662" s="17" t="s">
        <v>82</v>
      </c>
      <c r="BK662" s="203">
        <f>ROUND(I662*H662,2)</f>
        <v>0</v>
      </c>
      <c r="BL662" s="17" t="s">
        <v>172</v>
      </c>
      <c r="BM662" s="202" t="s">
        <v>1182</v>
      </c>
    </row>
    <row r="663" spans="1:47" s="2" customFormat="1" ht="29.25">
      <c r="A663" s="34"/>
      <c r="B663" s="35"/>
      <c r="C663" s="36"/>
      <c r="D663" s="204" t="s">
        <v>174</v>
      </c>
      <c r="E663" s="36"/>
      <c r="F663" s="205" t="s">
        <v>1183</v>
      </c>
      <c r="G663" s="36"/>
      <c r="H663" s="36"/>
      <c r="I663" s="206"/>
      <c r="J663" s="36"/>
      <c r="K663" s="36"/>
      <c r="L663" s="39"/>
      <c r="M663" s="207"/>
      <c r="N663" s="208"/>
      <c r="O663" s="71"/>
      <c r="P663" s="71"/>
      <c r="Q663" s="71"/>
      <c r="R663" s="71"/>
      <c r="S663" s="71"/>
      <c r="T663" s="72"/>
      <c r="U663" s="34"/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T663" s="17" t="s">
        <v>174</v>
      </c>
      <c r="AU663" s="17" t="s">
        <v>84</v>
      </c>
    </row>
    <row r="664" spans="2:51" s="13" customFormat="1" ht="12">
      <c r="B664" s="209"/>
      <c r="C664" s="210"/>
      <c r="D664" s="204" t="s">
        <v>176</v>
      </c>
      <c r="E664" s="211" t="s">
        <v>1</v>
      </c>
      <c r="F664" s="212" t="s">
        <v>1010</v>
      </c>
      <c r="G664" s="210"/>
      <c r="H664" s="211" t="s">
        <v>1</v>
      </c>
      <c r="I664" s="213"/>
      <c r="J664" s="210"/>
      <c r="K664" s="210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176</v>
      </c>
      <c r="AU664" s="218" t="s">
        <v>84</v>
      </c>
      <c r="AV664" s="13" t="s">
        <v>82</v>
      </c>
      <c r="AW664" s="13" t="s">
        <v>30</v>
      </c>
      <c r="AX664" s="13" t="s">
        <v>74</v>
      </c>
      <c r="AY664" s="218" t="s">
        <v>165</v>
      </c>
    </row>
    <row r="665" spans="2:51" s="14" customFormat="1" ht="12">
      <c r="B665" s="219"/>
      <c r="C665" s="220"/>
      <c r="D665" s="204" t="s">
        <v>176</v>
      </c>
      <c r="E665" s="221" t="s">
        <v>1</v>
      </c>
      <c r="F665" s="222" t="s">
        <v>82</v>
      </c>
      <c r="G665" s="220"/>
      <c r="H665" s="223">
        <v>1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176</v>
      </c>
      <c r="AU665" s="229" t="s">
        <v>84</v>
      </c>
      <c r="AV665" s="14" t="s">
        <v>84</v>
      </c>
      <c r="AW665" s="14" t="s">
        <v>30</v>
      </c>
      <c r="AX665" s="14" t="s">
        <v>74</v>
      </c>
      <c r="AY665" s="229" t="s">
        <v>165</v>
      </c>
    </row>
    <row r="666" spans="1:65" s="2" customFormat="1" ht="37.9" customHeight="1">
      <c r="A666" s="34"/>
      <c r="B666" s="35"/>
      <c r="C666" s="191" t="s">
        <v>377</v>
      </c>
      <c r="D666" s="191" t="s">
        <v>167</v>
      </c>
      <c r="E666" s="192" t="s">
        <v>1184</v>
      </c>
      <c r="F666" s="193" t="s">
        <v>1185</v>
      </c>
      <c r="G666" s="194" t="s">
        <v>564</v>
      </c>
      <c r="H666" s="195">
        <v>18</v>
      </c>
      <c r="I666" s="196"/>
      <c r="J666" s="197">
        <f>ROUND(I666*H666,2)</f>
        <v>0</v>
      </c>
      <c r="K666" s="193" t="s">
        <v>1</v>
      </c>
      <c r="L666" s="39"/>
      <c r="M666" s="198" t="s">
        <v>1</v>
      </c>
      <c r="N666" s="199" t="s">
        <v>39</v>
      </c>
      <c r="O666" s="71"/>
      <c r="P666" s="200">
        <f>O666*H666</f>
        <v>0</v>
      </c>
      <c r="Q666" s="200">
        <v>0.07287</v>
      </c>
      <c r="R666" s="200">
        <f>Q666*H666</f>
        <v>1.31166</v>
      </c>
      <c r="S666" s="200">
        <v>0</v>
      </c>
      <c r="T666" s="201">
        <f>S666*H666</f>
        <v>0</v>
      </c>
      <c r="U666" s="34"/>
      <c r="V666" s="34"/>
      <c r="W666" s="34"/>
      <c r="X666" s="34"/>
      <c r="Y666" s="34"/>
      <c r="Z666" s="34"/>
      <c r="AA666" s="34"/>
      <c r="AB666" s="34"/>
      <c r="AC666" s="34"/>
      <c r="AD666" s="34"/>
      <c r="AE666" s="34"/>
      <c r="AR666" s="202" t="s">
        <v>172</v>
      </c>
      <c r="AT666" s="202" t="s">
        <v>167</v>
      </c>
      <c r="AU666" s="202" t="s">
        <v>84</v>
      </c>
      <c r="AY666" s="17" t="s">
        <v>165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17" t="s">
        <v>82</v>
      </c>
      <c r="BK666" s="203">
        <f>ROUND(I666*H666,2)</f>
        <v>0</v>
      </c>
      <c r="BL666" s="17" t="s">
        <v>172</v>
      </c>
      <c r="BM666" s="202" t="s">
        <v>1186</v>
      </c>
    </row>
    <row r="667" spans="1:47" s="2" customFormat="1" ht="39">
      <c r="A667" s="34"/>
      <c r="B667" s="35"/>
      <c r="C667" s="36"/>
      <c r="D667" s="204" t="s">
        <v>174</v>
      </c>
      <c r="E667" s="36"/>
      <c r="F667" s="205" t="s">
        <v>1187</v>
      </c>
      <c r="G667" s="36"/>
      <c r="H667" s="36"/>
      <c r="I667" s="206"/>
      <c r="J667" s="36"/>
      <c r="K667" s="36"/>
      <c r="L667" s="39"/>
      <c r="M667" s="207"/>
      <c r="N667" s="208"/>
      <c r="O667" s="71"/>
      <c r="P667" s="71"/>
      <c r="Q667" s="71"/>
      <c r="R667" s="71"/>
      <c r="S667" s="71"/>
      <c r="T667" s="72"/>
      <c r="U667" s="34"/>
      <c r="V667" s="34"/>
      <c r="W667" s="34"/>
      <c r="X667" s="34"/>
      <c r="Y667" s="34"/>
      <c r="Z667" s="34"/>
      <c r="AA667" s="34"/>
      <c r="AB667" s="34"/>
      <c r="AC667" s="34"/>
      <c r="AD667" s="34"/>
      <c r="AE667" s="34"/>
      <c r="AT667" s="17" t="s">
        <v>174</v>
      </c>
      <c r="AU667" s="17" t="s">
        <v>84</v>
      </c>
    </row>
    <row r="668" spans="2:51" s="13" customFormat="1" ht="12">
      <c r="B668" s="209"/>
      <c r="C668" s="210"/>
      <c r="D668" s="204" t="s">
        <v>176</v>
      </c>
      <c r="E668" s="211" t="s">
        <v>1</v>
      </c>
      <c r="F668" s="212" t="s">
        <v>1016</v>
      </c>
      <c r="G668" s="210"/>
      <c r="H668" s="211" t="s">
        <v>1</v>
      </c>
      <c r="I668" s="213"/>
      <c r="J668" s="210"/>
      <c r="K668" s="210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176</v>
      </c>
      <c r="AU668" s="218" t="s">
        <v>84</v>
      </c>
      <c r="AV668" s="13" t="s">
        <v>82</v>
      </c>
      <c r="AW668" s="13" t="s">
        <v>30</v>
      </c>
      <c r="AX668" s="13" t="s">
        <v>74</v>
      </c>
      <c r="AY668" s="218" t="s">
        <v>165</v>
      </c>
    </row>
    <row r="669" spans="2:51" s="14" customFormat="1" ht="12">
      <c r="B669" s="219"/>
      <c r="C669" s="220"/>
      <c r="D669" s="204" t="s">
        <v>176</v>
      </c>
      <c r="E669" s="221" t="s">
        <v>1</v>
      </c>
      <c r="F669" s="222" t="s">
        <v>282</v>
      </c>
      <c r="G669" s="220"/>
      <c r="H669" s="223">
        <v>18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176</v>
      </c>
      <c r="AU669" s="229" t="s">
        <v>84</v>
      </c>
      <c r="AV669" s="14" t="s">
        <v>84</v>
      </c>
      <c r="AW669" s="14" t="s">
        <v>30</v>
      </c>
      <c r="AX669" s="14" t="s">
        <v>74</v>
      </c>
      <c r="AY669" s="229" t="s">
        <v>165</v>
      </c>
    </row>
    <row r="670" spans="1:65" s="2" customFormat="1" ht="37.9" customHeight="1">
      <c r="A670" s="34"/>
      <c r="B670" s="35"/>
      <c r="C670" s="191" t="s">
        <v>382</v>
      </c>
      <c r="D670" s="191" t="s">
        <v>167</v>
      </c>
      <c r="E670" s="192" t="s">
        <v>1188</v>
      </c>
      <c r="F670" s="193" t="s">
        <v>1189</v>
      </c>
      <c r="G670" s="194" t="s">
        <v>564</v>
      </c>
      <c r="H670" s="195">
        <v>10</v>
      </c>
      <c r="I670" s="196"/>
      <c r="J670" s="197">
        <f>ROUND(I670*H670,2)</f>
        <v>0</v>
      </c>
      <c r="K670" s="193" t="s">
        <v>1</v>
      </c>
      <c r="L670" s="39"/>
      <c r="M670" s="198" t="s">
        <v>1</v>
      </c>
      <c r="N670" s="199" t="s">
        <v>39</v>
      </c>
      <c r="O670" s="71"/>
      <c r="P670" s="200">
        <f>O670*H670</f>
        <v>0</v>
      </c>
      <c r="Q670" s="200">
        <v>0.0008</v>
      </c>
      <c r="R670" s="200">
        <f>Q670*H670</f>
        <v>0.008</v>
      </c>
      <c r="S670" s="200">
        <v>0</v>
      </c>
      <c r="T670" s="201">
        <f>S670*H670</f>
        <v>0</v>
      </c>
      <c r="U670" s="34"/>
      <c r="V670" s="34"/>
      <c r="W670" s="34"/>
      <c r="X670" s="34"/>
      <c r="Y670" s="34"/>
      <c r="Z670" s="34"/>
      <c r="AA670" s="34"/>
      <c r="AB670" s="34"/>
      <c r="AC670" s="34"/>
      <c r="AD670" s="34"/>
      <c r="AE670" s="34"/>
      <c r="AR670" s="202" t="s">
        <v>172</v>
      </c>
      <c r="AT670" s="202" t="s">
        <v>167</v>
      </c>
      <c r="AU670" s="202" t="s">
        <v>84</v>
      </c>
      <c r="AY670" s="17" t="s">
        <v>165</v>
      </c>
      <c r="BE670" s="203">
        <f>IF(N670="základní",J670,0)</f>
        <v>0</v>
      </c>
      <c r="BF670" s="203">
        <f>IF(N670="snížená",J670,0)</f>
        <v>0</v>
      </c>
      <c r="BG670" s="203">
        <f>IF(N670="zákl. přenesená",J670,0)</f>
        <v>0</v>
      </c>
      <c r="BH670" s="203">
        <f>IF(N670="sníž. přenesená",J670,0)</f>
        <v>0</v>
      </c>
      <c r="BI670" s="203">
        <f>IF(N670="nulová",J670,0)</f>
        <v>0</v>
      </c>
      <c r="BJ670" s="17" t="s">
        <v>82</v>
      </c>
      <c r="BK670" s="203">
        <f>ROUND(I670*H670,2)</f>
        <v>0</v>
      </c>
      <c r="BL670" s="17" t="s">
        <v>172</v>
      </c>
      <c r="BM670" s="202" t="s">
        <v>1190</v>
      </c>
    </row>
    <row r="671" spans="1:47" s="2" customFormat="1" ht="29.25">
      <c r="A671" s="34"/>
      <c r="B671" s="35"/>
      <c r="C671" s="36"/>
      <c r="D671" s="204" t="s">
        <v>174</v>
      </c>
      <c r="E671" s="36"/>
      <c r="F671" s="205" t="s">
        <v>1191</v>
      </c>
      <c r="G671" s="36"/>
      <c r="H671" s="36"/>
      <c r="I671" s="206"/>
      <c r="J671" s="36"/>
      <c r="K671" s="36"/>
      <c r="L671" s="39"/>
      <c r="M671" s="207"/>
      <c r="N671" s="208"/>
      <c r="O671" s="71"/>
      <c r="P671" s="71"/>
      <c r="Q671" s="71"/>
      <c r="R671" s="71"/>
      <c r="S671" s="71"/>
      <c r="T671" s="72"/>
      <c r="U671" s="34"/>
      <c r="V671" s="34"/>
      <c r="W671" s="34"/>
      <c r="X671" s="34"/>
      <c r="Y671" s="34"/>
      <c r="Z671" s="34"/>
      <c r="AA671" s="34"/>
      <c r="AB671" s="34"/>
      <c r="AC671" s="34"/>
      <c r="AD671" s="34"/>
      <c r="AE671" s="34"/>
      <c r="AT671" s="17" t="s">
        <v>174</v>
      </c>
      <c r="AU671" s="17" t="s">
        <v>84</v>
      </c>
    </row>
    <row r="672" spans="2:51" s="13" customFormat="1" ht="12">
      <c r="B672" s="209"/>
      <c r="C672" s="210"/>
      <c r="D672" s="204" t="s">
        <v>176</v>
      </c>
      <c r="E672" s="211" t="s">
        <v>1</v>
      </c>
      <c r="F672" s="212" t="s">
        <v>1018</v>
      </c>
      <c r="G672" s="210"/>
      <c r="H672" s="211" t="s">
        <v>1</v>
      </c>
      <c r="I672" s="213"/>
      <c r="J672" s="210"/>
      <c r="K672" s="210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176</v>
      </c>
      <c r="AU672" s="218" t="s">
        <v>84</v>
      </c>
      <c r="AV672" s="13" t="s">
        <v>82</v>
      </c>
      <c r="AW672" s="13" t="s">
        <v>30</v>
      </c>
      <c r="AX672" s="13" t="s">
        <v>74</v>
      </c>
      <c r="AY672" s="218" t="s">
        <v>165</v>
      </c>
    </row>
    <row r="673" spans="2:51" s="14" customFormat="1" ht="12">
      <c r="B673" s="219"/>
      <c r="C673" s="220"/>
      <c r="D673" s="204" t="s">
        <v>176</v>
      </c>
      <c r="E673" s="221" t="s">
        <v>1</v>
      </c>
      <c r="F673" s="222" t="s">
        <v>227</v>
      </c>
      <c r="G673" s="220"/>
      <c r="H673" s="223">
        <v>10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176</v>
      </c>
      <c r="AU673" s="229" t="s">
        <v>84</v>
      </c>
      <c r="AV673" s="14" t="s">
        <v>84</v>
      </c>
      <c r="AW673" s="14" t="s">
        <v>30</v>
      </c>
      <c r="AX673" s="14" t="s">
        <v>74</v>
      </c>
      <c r="AY673" s="229" t="s">
        <v>165</v>
      </c>
    </row>
    <row r="674" spans="1:65" s="2" customFormat="1" ht="37.9" customHeight="1">
      <c r="A674" s="34"/>
      <c r="B674" s="35"/>
      <c r="C674" s="191" t="s">
        <v>356</v>
      </c>
      <c r="D674" s="191" t="s">
        <v>167</v>
      </c>
      <c r="E674" s="192" t="s">
        <v>1192</v>
      </c>
      <c r="F674" s="193" t="s">
        <v>1193</v>
      </c>
      <c r="G674" s="194" t="s">
        <v>564</v>
      </c>
      <c r="H674" s="195">
        <v>1</v>
      </c>
      <c r="I674" s="196"/>
      <c r="J674" s="197">
        <f>ROUND(I674*H674,2)</f>
        <v>0</v>
      </c>
      <c r="K674" s="193" t="s">
        <v>1</v>
      </c>
      <c r="L674" s="39"/>
      <c r="M674" s="198" t="s">
        <v>1</v>
      </c>
      <c r="N674" s="199" t="s">
        <v>39</v>
      </c>
      <c r="O674" s="71"/>
      <c r="P674" s="200">
        <f>O674*H674</f>
        <v>0</v>
      </c>
      <c r="Q674" s="200">
        <v>0.0012</v>
      </c>
      <c r="R674" s="200">
        <f>Q674*H674</f>
        <v>0.0012</v>
      </c>
      <c r="S674" s="200">
        <v>0</v>
      </c>
      <c r="T674" s="201">
        <f>S674*H674</f>
        <v>0</v>
      </c>
      <c r="U674" s="34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R674" s="202" t="s">
        <v>172</v>
      </c>
      <c r="AT674" s="202" t="s">
        <v>167</v>
      </c>
      <c r="AU674" s="202" t="s">
        <v>84</v>
      </c>
      <c r="AY674" s="17" t="s">
        <v>165</v>
      </c>
      <c r="BE674" s="203">
        <f>IF(N674="základní",J674,0)</f>
        <v>0</v>
      </c>
      <c r="BF674" s="203">
        <f>IF(N674="snížená",J674,0)</f>
        <v>0</v>
      </c>
      <c r="BG674" s="203">
        <f>IF(N674="zákl. přenesená",J674,0)</f>
        <v>0</v>
      </c>
      <c r="BH674" s="203">
        <f>IF(N674="sníž. přenesená",J674,0)</f>
        <v>0</v>
      </c>
      <c r="BI674" s="203">
        <f>IF(N674="nulová",J674,0)</f>
        <v>0</v>
      </c>
      <c r="BJ674" s="17" t="s">
        <v>82</v>
      </c>
      <c r="BK674" s="203">
        <f>ROUND(I674*H674,2)</f>
        <v>0</v>
      </c>
      <c r="BL674" s="17" t="s">
        <v>172</v>
      </c>
      <c r="BM674" s="202" t="s">
        <v>1194</v>
      </c>
    </row>
    <row r="675" spans="1:47" s="2" customFormat="1" ht="87.75">
      <c r="A675" s="34"/>
      <c r="B675" s="35"/>
      <c r="C675" s="36"/>
      <c r="D675" s="204" t="s">
        <v>174</v>
      </c>
      <c r="E675" s="36"/>
      <c r="F675" s="205" t="s">
        <v>1195</v>
      </c>
      <c r="G675" s="36"/>
      <c r="H675" s="36"/>
      <c r="I675" s="206"/>
      <c r="J675" s="36"/>
      <c r="K675" s="36"/>
      <c r="L675" s="39"/>
      <c r="M675" s="207"/>
      <c r="N675" s="208"/>
      <c r="O675" s="71"/>
      <c r="P675" s="71"/>
      <c r="Q675" s="71"/>
      <c r="R675" s="71"/>
      <c r="S675" s="71"/>
      <c r="T675" s="72"/>
      <c r="U675" s="34"/>
      <c r="V675" s="34"/>
      <c r="W675" s="34"/>
      <c r="X675" s="34"/>
      <c r="Y675" s="34"/>
      <c r="Z675" s="34"/>
      <c r="AA675" s="34"/>
      <c r="AB675" s="34"/>
      <c r="AC675" s="34"/>
      <c r="AD675" s="34"/>
      <c r="AE675" s="34"/>
      <c r="AT675" s="17" t="s">
        <v>174</v>
      </c>
      <c r="AU675" s="17" t="s">
        <v>84</v>
      </c>
    </row>
    <row r="676" spans="1:47" s="2" customFormat="1" ht="107.25">
      <c r="A676" s="34"/>
      <c r="B676" s="35"/>
      <c r="C676" s="36"/>
      <c r="D676" s="204" t="s">
        <v>333</v>
      </c>
      <c r="E676" s="36"/>
      <c r="F676" s="240" t="s">
        <v>1196</v>
      </c>
      <c r="G676" s="36"/>
      <c r="H676" s="36"/>
      <c r="I676" s="206"/>
      <c r="J676" s="36"/>
      <c r="K676" s="36"/>
      <c r="L676" s="39"/>
      <c r="M676" s="207"/>
      <c r="N676" s="208"/>
      <c r="O676" s="71"/>
      <c r="P676" s="71"/>
      <c r="Q676" s="71"/>
      <c r="R676" s="71"/>
      <c r="S676" s="71"/>
      <c r="T676" s="72"/>
      <c r="U676" s="34"/>
      <c r="V676" s="34"/>
      <c r="W676" s="34"/>
      <c r="X676" s="34"/>
      <c r="Y676" s="34"/>
      <c r="Z676" s="34"/>
      <c r="AA676" s="34"/>
      <c r="AB676" s="34"/>
      <c r="AC676" s="34"/>
      <c r="AD676" s="34"/>
      <c r="AE676" s="34"/>
      <c r="AT676" s="17" t="s">
        <v>333</v>
      </c>
      <c r="AU676" s="17" t="s">
        <v>84</v>
      </c>
    </row>
    <row r="677" spans="2:51" s="13" customFormat="1" ht="12">
      <c r="B677" s="209"/>
      <c r="C677" s="210"/>
      <c r="D677" s="204" t="s">
        <v>176</v>
      </c>
      <c r="E677" s="211" t="s">
        <v>1</v>
      </c>
      <c r="F677" s="212" t="s">
        <v>1035</v>
      </c>
      <c r="G677" s="210"/>
      <c r="H677" s="211" t="s">
        <v>1</v>
      </c>
      <c r="I677" s="213"/>
      <c r="J677" s="210"/>
      <c r="K677" s="210"/>
      <c r="L677" s="214"/>
      <c r="M677" s="215"/>
      <c r="N677" s="216"/>
      <c r="O677" s="216"/>
      <c r="P677" s="216"/>
      <c r="Q677" s="216"/>
      <c r="R677" s="216"/>
      <c r="S677" s="216"/>
      <c r="T677" s="217"/>
      <c r="AT677" s="218" t="s">
        <v>176</v>
      </c>
      <c r="AU677" s="218" t="s">
        <v>84</v>
      </c>
      <c r="AV677" s="13" t="s">
        <v>82</v>
      </c>
      <c r="AW677" s="13" t="s">
        <v>30</v>
      </c>
      <c r="AX677" s="13" t="s">
        <v>74</v>
      </c>
      <c r="AY677" s="218" t="s">
        <v>165</v>
      </c>
    </row>
    <row r="678" spans="2:51" s="14" customFormat="1" ht="12">
      <c r="B678" s="219"/>
      <c r="C678" s="220"/>
      <c r="D678" s="204" t="s">
        <v>176</v>
      </c>
      <c r="E678" s="221" t="s">
        <v>1</v>
      </c>
      <c r="F678" s="222" t="s">
        <v>82</v>
      </c>
      <c r="G678" s="220"/>
      <c r="H678" s="223">
        <v>1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176</v>
      </c>
      <c r="AU678" s="229" t="s">
        <v>84</v>
      </c>
      <c r="AV678" s="14" t="s">
        <v>84</v>
      </c>
      <c r="AW678" s="14" t="s">
        <v>30</v>
      </c>
      <c r="AX678" s="14" t="s">
        <v>74</v>
      </c>
      <c r="AY678" s="229" t="s">
        <v>165</v>
      </c>
    </row>
    <row r="679" spans="1:65" s="2" customFormat="1" ht="16.5" customHeight="1">
      <c r="A679" s="34"/>
      <c r="B679" s="35"/>
      <c r="C679" s="191" t="s">
        <v>395</v>
      </c>
      <c r="D679" s="191" t="s">
        <v>167</v>
      </c>
      <c r="E679" s="192" t="s">
        <v>1197</v>
      </c>
      <c r="F679" s="193" t="s">
        <v>1198</v>
      </c>
      <c r="G679" s="194" t="s">
        <v>564</v>
      </c>
      <c r="H679" s="195">
        <v>1</v>
      </c>
      <c r="I679" s="196"/>
      <c r="J679" s="197">
        <f>ROUND(I679*H679,2)</f>
        <v>0</v>
      </c>
      <c r="K679" s="193" t="s">
        <v>1</v>
      </c>
      <c r="L679" s="39"/>
      <c r="M679" s="198" t="s">
        <v>1</v>
      </c>
      <c r="N679" s="199" t="s">
        <v>39</v>
      </c>
      <c r="O679" s="71"/>
      <c r="P679" s="200">
        <f>O679*H679</f>
        <v>0</v>
      </c>
      <c r="Q679" s="200">
        <v>0.0012</v>
      </c>
      <c r="R679" s="200">
        <f>Q679*H679</f>
        <v>0.0012</v>
      </c>
      <c r="S679" s="200">
        <v>0</v>
      </c>
      <c r="T679" s="201">
        <f>S679*H679</f>
        <v>0</v>
      </c>
      <c r="U679" s="34"/>
      <c r="V679" s="34"/>
      <c r="W679" s="34"/>
      <c r="X679" s="34"/>
      <c r="Y679" s="34"/>
      <c r="Z679" s="34"/>
      <c r="AA679" s="34"/>
      <c r="AB679" s="34"/>
      <c r="AC679" s="34"/>
      <c r="AD679" s="34"/>
      <c r="AE679" s="34"/>
      <c r="AR679" s="202" t="s">
        <v>172</v>
      </c>
      <c r="AT679" s="202" t="s">
        <v>167</v>
      </c>
      <c r="AU679" s="202" t="s">
        <v>84</v>
      </c>
      <c r="AY679" s="17" t="s">
        <v>165</v>
      </c>
      <c r="BE679" s="203">
        <f>IF(N679="základní",J679,0)</f>
        <v>0</v>
      </c>
      <c r="BF679" s="203">
        <f>IF(N679="snížená",J679,0)</f>
        <v>0</v>
      </c>
      <c r="BG679" s="203">
        <f>IF(N679="zákl. přenesená",J679,0)</f>
        <v>0</v>
      </c>
      <c r="BH679" s="203">
        <f>IF(N679="sníž. přenesená",J679,0)</f>
        <v>0</v>
      </c>
      <c r="BI679" s="203">
        <f>IF(N679="nulová",J679,0)</f>
        <v>0</v>
      </c>
      <c r="BJ679" s="17" t="s">
        <v>82</v>
      </c>
      <c r="BK679" s="203">
        <f>ROUND(I679*H679,2)</f>
        <v>0</v>
      </c>
      <c r="BL679" s="17" t="s">
        <v>172</v>
      </c>
      <c r="BM679" s="202" t="s">
        <v>1199</v>
      </c>
    </row>
    <row r="680" spans="1:47" s="2" customFormat="1" ht="12">
      <c r="A680" s="34"/>
      <c r="B680" s="35"/>
      <c r="C680" s="36"/>
      <c r="D680" s="204" t="s">
        <v>174</v>
      </c>
      <c r="E680" s="36"/>
      <c r="F680" s="205" t="s">
        <v>1198</v>
      </c>
      <c r="G680" s="36"/>
      <c r="H680" s="36"/>
      <c r="I680" s="206"/>
      <c r="J680" s="36"/>
      <c r="K680" s="36"/>
      <c r="L680" s="39"/>
      <c r="M680" s="207"/>
      <c r="N680" s="208"/>
      <c r="O680" s="71"/>
      <c r="P680" s="71"/>
      <c r="Q680" s="71"/>
      <c r="R680" s="71"/>
      <c r="S680" s="71"/>
      <c r="T680" s="72"/>
      <c r="U680" s="34"/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T680" s="17" t="s">
        <v>174</v>
      </c>
      <c r="AU680" s="17" t="s">
        <v>84</v>
      </c>
    </row>
    <row r="681" spans="1:47" s="2" customFormat="1" ht="29.25">
      <c r="A681" s="34"/>
      <c r="B681" s="35"/>
      <c r="C681" s="36"/>
      <c r="D681" s="204" t="s">
        <v>333</v>
      </c>
      <c r="E681" s="36"/>
      <c r="F681" s="240" t="s">
        <v>1200</v>
      </c>
      <c r="G681" s="36"/>
      <c r="H681" s="36"/>
      <c r="I681" s="206"/>
      <c r="J681" s="36"/>
      <c r="K681" s="36"/>
      <c r="L681" s="39"/>
      <c r="M681" s="207"/>
      <c r="N681" s="208"/>
      <c r="O681" s="71"/>
      <c r="P681" s="71"/>
      <c r="Q681" s="71"/>
      <c r="R681" s="71"/>
      <c r="S681" s="71"/>
      <c r="T681" s="72"/>
      <c r="U681" s="34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7" t="s">
        <v>333</v>
      </c>
      <c r="AU681" s="17" t="s">
        <v>84</v>
      </c>
    </row>
    <row r="682" spans="2:51" s="14" customFormat="1" ht="12">
      <c r="B682" s="219"/>
      <c r="C682" s="220"/>
      <c r="D682" s="204" t="s">
        <v>176</v>
      </c>
      <c r="E682" s="221" t="s">
        <v>1</v>
      </c>
      <c r="F682" s="222" t="s">
        <v>82</v>
      </c>
      <c r="G682" s="220"/>
      <c r="H682" s="223">
        <v>1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176</v>
      </c>
      <c r="AU682" s="229" t="s">
        <v>84</v>
      </c>
      <c r="AV682" s="14" t="s">
        <v>84</v>
      </c>
      <c r="AW682" s="14" t="s">
        <v>30</v>
      </c>
      <c r="AX682" s="14" t="s">
        <v>74</v>
      </c>
      <c r="AY682" s="229" t="s">
        <v>165</v>
      </c>
    </row>
    <row r="683" spans="1:65" s="2" customFormat="1" ht="16.5" customHeight="1">
      <c r="A683" s="34"/>
      <c r="B683" s="35"/>
      <c r="C683" s="191" t="s">
        <v>401</v>
      </c>
      <c r="D683" s="191" t="s">
        <v>167</v>
      </c>
      <c r="E683" s="192" t="s">
        <v>1201</v>
      </c>
      <c r="F683" s="193" t="s">
        <v>1202</v>
      </c>
      <c r="G683" s="194" t="s">
        <v>242</v>
      </c>
      <c r="H683" s="195">
        <v>1.9</v>
      </c>
      <c r="I683" s="196"/>
      <c r="J683" s="197">
        <f>ROUND(I683*H683,2)</f>
        <v>0</v>
      </c>
      <c r="K683" s="193" t="s">
        <v>171</v>
      </c>
      <c r="L683" s="39"/>
      <c r="M683" s="198" t="s">
        <v>1</v>
      </c>
      <c r="N683" s="199" t="s">
        <v>39</v>
      </c>
      <c r="O683" s="71"/>
      <c r="P683" s="200">
        <f>O683*H683</f>
        <v>0</v>
      </c>
      <c r="Q683" s="200">
        <v>0</v>
      </c>
      <c r="R683" s="200">
        <f>Q683*H683</f>
        <v>0</v>
      </c>
      <c r="S683" s="200">
        <v>2.2</v>
      </c>
      <c r="T683" s="201">
        <f>S683*H683</f>
        <v>4.18</v>
      </c>
      <c r="U683" s="34"/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202" t="s">
        <v>172</v>
      </c>
      <c r="AT683" s="202" t="s">
        <v>167</v>
      </c>
      <c r="AU683" s="202" t="s">
        <v>84</v>
      </c>
      <c r="AY683" s="17" t="s">
        <v>165</v>
      </c>
      <c r="BE683" s="203">
        <f>IF(N683="základní",J683,0)</f>
        <v>0</v>
      </c>
      <c r="BF683" s="203">
        <f>IF(N683="snížená",J683,0)</f>
        <v>0</v>
      </c>
      <c r="BG683" s="203">
        <f>IF(N683="zákl. přenesená",J683,0)</f>
        <v>0</v>
      </c>
      <c r="BH683" s="203">
        <f>IF(N683="sníž. přenesená",J683,0)</f>
        <v>0</v>
      </c>
      <c r="BI683" s="203">
        <f>IF(N683="nulová",J683,0)</f>
        <v>0</v>
      </c>
      <c r="BJ683" s="17" t="s">
        <v>82</v>
      </c>
      <c r="BK683" s="203">
        <f>ROUND(I683*H683,2)</f>
        <v>0</v>
      </c>
      <c r="BL683" s="17" t="s">
        <v>172</v>
      </c>
      <c r="BM683" s="202" t="s">
        <v>1203</v>
      </c>
    </row>
    <row r="684" spans="1:47" s="2" customFormat="1" ht="12">
      <c r="A684" s="34"/>
      <c r="B684" s="35"/>
      <c r="C684" s="36"/>
      <c r="D684" s="204" t="s">
        <v>174</v>
      </c>
      <c r="E684" s="36"/>
      <c r="F684" s="205" t="s">
        <v>1204</v>
      </c>
      <c r="G684" s="36"/>
      <c r="H684" s="36"/>
      <c r="I684" s="206"/>
      <c r="J684" s="36"/>
      <c r="K684" s="36"/>
      <c r="L684" s="39"/>
      <c r="M684" s="207"/>
      <c r="N684" s="208"/>
      <c r="O684" s="71"/>
      <c r="P684" s="71"/>
      <c r="Q684" s="71"/>
      <c r="R684" s="71"/>
      <c r="S684" s="71"/>
      <c r="T684" s="72"/>
      <c r="U684" s="34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174</v>
      </c>
      <c r="AU684" s="17" t="s">
        <v>84</v>
      </c>
    </row>
    <row r="685" spans="2:51" s="13" customFormat="1" ht="12">
      <c r="B685" s="209"/>
      <c r="C685" s="210"/>
      <c r="D685" s="204" t="s">
        <v>176</v>
      </c>
      <c r="E685" s="211" t="s">
        <v>1</v>
      </c>
      <c r="F685" s="212" t="s">
        <v>989</v>
      </c>
      <c r="G685" s="210"/>
      <c r="H685" s="211" t="s">
        <v>1</v>
      </c>
      <c r="I685" s="213"/>
      <c r="J685" s="210"/>
      <c r="K685" s="210"/>
      <c r="L685" s="214"/>
      <c r="M685" s="215"/>
      <c r="N685" s="216"/>
      <c r="O685" s="216"/>
      <c r="P685" s="216"/>
      <c r="Q685" s="216"/>
      <c r="R685" s="216"/>
      <c r="S685" s="216"/>
      <c r="T685" s="217"/>
      <c r="AT685" s="218" t="s">
        <v>176</v>
      </c>
      <c r="AU685" s="218" t="s">
        <v>84</v>
      </c>
      <c r="AV685" s="13" t="s">
        <v>82</v>
      </c>
      <c r="AW685" s="13" t="s">
        <v>30</v>
      </c>
      <c r="AX685" s="13" t="s">
        <v>74</v>
      </c>
      <c r="AY685" s="218" t="s">
        <v>165</v>
      </c>
    </row>
    <row r="686" spans="2:51" s="13" customFormat="1" ht="12">
      <c r="B686" s="209"/>
      <c r="C686" s="210"/>
      <c r="D686" s="204" t="s">
        <v>176</v>
      </c>
      <c r="E686" s="211" t="s">
        <v>1</v>
      </c>
      <c r="F686" s="212" t="s">
        <v>1205</v>
      </c>
      <c r="G686" s="210"/>
      <c r="H686" s="211" t="s">
        <v>1</v>
      </c>
      <c r="I686" s="213"/>
      <c r="J686" s="210"/>
      <c r="K686" s="210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176</v>
      </c>
      <c r="AU686" s="218" t="s">
        <v>84</v>
      </c>
      <c r="AV686" s="13" t="s">
        <v>82</v>
      </c>
      <c r="AW686" s="13" t="s">
        <v>30</v>
      </c>
      <c r="AX686" s="13" t="s">
        <v>74</v>
      </c>
      <c r="AY686" s="218" t="s">
        <v>165</v>
      </c>
    </row>
    <row r="687" spans="2:51" s="13" customFormat="1" ht="12">
      <c r="B687" s="209"/>
      <c r="C687" s="210"/>
      <c r="D687" s="204" t="s">
        <v>176</v>
      </c>
      <c r="E687" s="211" t="s">
        <v>1</v>
      </c>
      <c r="F687" s="212" t="s">
        <v>1206</v>
      </c>
      <c r="G687" s="210"/>
      <c r="H687" s="211" t="s">
        <v>1</v>
      </c>
      <c r="I687" s="213"/>
      <c r="J687" s="210"/>
      <c r="K687" s="210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176</v>
      </c>
      <c r="AU687" s="218" t="s">
        <v>84</v>
      </c>
      <c r="AV687" s="13" t="s">
        <v>82</v>
      </c>
      <c r="AW687" s="13" t="s">
        <v>30</v>
      </c>
      <c r="AX687" s="13" t="s">
        <v>74</v>
      </c>
      <c r="AY687" s="218" t="s">
        <v>165</v>
      </c>
    </row>
    <row r="688" spans="2:51" s="14" customFormat="1" ht="12">
      <c r="B688" s="219"/>
      <c r="C688" s="220"/>
      <c r="D688" s="204" t="s">
        <v>176</v>
      </c>
      <c r="E688" s="221" t="s">
        <v>1</v>
      </c>
      <c r="F688" s="222" t="s">
        <v>1207</v>
      </c>
      <c r="G688" s="220"/>
      <c r="H688" s="223">
        <v>1.9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176</v>
      </c>
      <c r="AU688" s="229" t="s">
        <v>84</v>
      </c>
      <c r="AV688" s="14" t="s">
        <v>84</v>
      </c>
      <c r="AW688" s="14" t="s">
        <v>30</v>
      </c>
      <c r="AX688" s="14" t="s">
        <v>74</v>
      </c>
      <c r="AY688" s="229" t="s">
        <v>165</v>
      </c>
    </row>
    <row r="689" spans="1:65" s="2" customFormat="1" ht="16.5" customHeight="1">
      <c r="A689" s="34"/>
      <c r="B689" s="35"/>
      <c r="C689" s="191" t="s">
        <v>407</v>
      </c>
      <c r="D689" s="191" t="s">
        <v>167</v>
      </c>
      <c r="E689" s="192" t="s">
        <v>1208</v>
      </c>
      <c r="F689" s="193" t="s">
        <v>1209</v>
      </c>
      <c r="G689" s="194" t="s">
        <v>242</v>
      </c>
      <c r="H689" s="195">
        <v>0.11</v>
      </c>
      <c r="I689" s="196"/>
      <c r="J689" s="197">
        <f>ROUND(I689*H689,2)</f>
        <v>0</v>
      </c>
      <c r="K689" s="193" t="s">
        <v>1</v>
      </c>
      <c r="L689" s="39"/>
      <c r="M689" s="198" t="s">
        <v>1</v>
      </c>
      <c r="N689" s="199" t="s">
        <v>39</v>
      </c>
      <c r="O689" s="71"/>
      <c r="P689" s="200">
        <f>O689*H689</f>
        <v>0</v>
      </c>
      <c r="Q689" s="200">
        <v>0</v>
      </c>
      <c r="R689" s="200">
        <f>Q689*H689</f>
        <v>0</v>
      </c>
      <c r="S689" s="200">
        <v>2.4</v>
      </c>
      <c r="T689" s="201">
        <f>S689*H689</f>
        <v>0.264</v>
      </c>
      <c r="U689" s="34"/>
      <c r="V689" s="34"/>
      <c r="W689" s="34"/>
      <c r="X689" s="34"/>
      <c r="Y689" s="34"/>
      <c r="Z689" s="34"/>
      <c r="AA689" s="34"/>
      <c r="AB689" s="34"/>
      <c r="AC689" s="34"/>
      <c r="AD689" s="34"/>
      <c r="AE689" s="34"/>
      <c r="AR689" s="202" t="s">
        <v>172</v>
      </c>
      <c r="AT689" s="202" t="s">
        <v>167</v>
      </c>
      <c r="AU689" s="202" t="s">
        <v>84</v>
      </c>
      <c r="AY689" s="17" t="s">
        <v>165</v>
      </c>
      <c r="BE689" s="203">
        <f>IF(N689="základní",J689,0)</f>
        <v>0</v>
      </c>
      <c r="BF689" s="203">
        <f>IF(N689="snížená",J689,0)</f>
        <v>0</v>
      </c>
      <c r="BG689" s="203">
        <f>IF(N689="zákl. přenesená",J689,0)</f>
        <v>0</v>
      </c>
      <c r="BH689" s="203">
        <f>IF(N689="sníž. přenesená",J689,0)</f>
        <v>0</v>
      </c>
      <c r="BI689" s="203">
        <f>IF(N689="nulová",J689,0)</f>
        <v>0</v>
      </c>
      <c r="BJ689" s="17" t="s">
        <v>82</v>
      </c>
      <c r="BK689" s="203">
        <f>ROUND(I689*H689,2)</f>
        <v>0</v>
      </c>
      <c r="BL689" s="17" t="s">
        <v>172</v>
      </c>
      <c r="BM689" s="202" t="s">
        <v>1210</v>
      </c>
    </row>
    <row r="690" spans="1:47" s="2" customFormat="1" ht="12">
      <c r="A690" s="34"/>
      <c r="B690" s="35"/>
      <c r="C690" s="36"/>
      <c r="D690" s="204" t="s">
        <v>174</v>
      </c>
      <c r="E690" s="36"/>
      <c r="F690" s="205" t="s">
        <v>1211</v>
      </c>
      <c r="G690" s="36"/>
      <c r="H690" s="36"/>
      <c r="I690" s="206"/>
      <c r="J690" s="36"/>
      <c r="K690" s="36"/>
      <c r="L690" s="39"/>
      <c r="M690" s="207"/>
      <c r="N690" s="208"/>
      <c r="O690" s="71"/>
      <c r="P690" s="71"/>
      <c r="Q690" s="71"/>
      <c r="R690" s="71"/>
      <c r="S690" s="71"/>
      <c r="T690" s="72"/>
      <c r="U690" s="34"/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T690" s="17" t="s">
        <v>174</v>
      </c>
      <c r="AU690" s="17" t="s">
        <v>84</v>
      </c>
    </row>
    <row r="691" spans="2:51" s="13" customFormat="1" ht="12">
      <c r="B691" s="209"/>
      <c r="C691" s="210"/>
      <c r="D691" s="204" t="s">
        <v>176</v>
      </c>
      <c r="E691" s="211" t="s">
        <v>1</v>
      </c>
      <c r="F691" s="212" t="s">
        <v>989</v>
      </c>
      <c r="G691" s="210"/>
      <c r="H691" s="211" t="s">
        <v>1</v>
      </c>
      <c r="I691" s="213"/>
      <c r="J691" s="210"/>
      <c r="K691" s="210"/>
      <c r="L691" s="214"/>
      <c r="M691" s="215"/>
      <c r="N691" s="216"/>
      <c r="O691" s="216"/>
      <c r="P691" s="216"/>
      <c r="Q691" s="216"/>
      <c r="R691" s="216"/>
      <c r="S691" s="216"/>
      <c r="T691" s="217"/>
      <c r="AT691" s="218" t="s">
        <v>176</v>
      </c>
      <c r="AU691" s="218" t="s">
        <v>84</v>
      </c>
      <c r="AV691" s="13" t="s">
        <v>82</v>
      </c>
      <c r="AW691" s="13" t="s">
        <v>30</v>
      </c>
      <c r="AX691" s="13" t="s">
        <v>74</v>
      </c>
      <c r="AY691" s="218" t="s">
        <v>165</v>
      </c>
    </row>
    <row r="692" spans="2:51" s="13" customFormat="1" ht="12">
      <c r="B692" s="209"/>
      <c r="C692" s="210"/>
      <c r="D692" s="204" t="s">
        <v>176</v>
      </c>
      <c r="E692" s="211" t="s">
        <v>1</v>
      </c>
      <c r="F692" s="212" t="s">
        <v>1212</v>
      </c>
      <c r="G692" s="210"/>
      <c r="H692" s="211" t="s">
        <v>1</v>
      </c>
      <c r="I692" s="213"/>
      <c r="J692" s="210"/>
      <c r="K692" s="210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176</v>
      </c>
      <c r="AU692" s="218" t="s">
        <v>84</v>
      </c>
      <c r="AV692" s="13" t="s">
        <v>82</v>
      </c>
      <c r="AW692" s="13" t="s">
        <v>30</v>
      </c>
      <c r="AX692" s="13" t="s">
        <v>74</v>
      </c>
      <c r="AY692" s="218" t="s">
        <v>165</v>
      </c>
    </row>
    <row r="693" spans="2:51" s="14" customFormat="1" ht="12">
      <c r="B693" s="219"/>
      <c r="C693" s="220"/>
      <c r="D693" s="204" t="s">
        <v>176</v>
      </c>
      <c r="E693" s="221" t="s">
        <v>1</v>
      </c>
      <c r="F693" s="222" t="s">
        <v>1213</v>
      </c>
      <c r="G693" s="220"/>
      <c r="H693" s="223">
        <v>0.11</v>
      </c>
      <c r="I693" s="224"/>
      <c r="J693" s="220"/>
      <c r="K693" s="220"/>
      <c r="L693" s="225"/>
      <c r="M693" s="226"/>
      <c r="N693" s="227"/>
      <c r="O693" s="227"/>
      <c r="P693" s="227"/>
      <c r="Q693" s="227"/>
      <c r="R693" s="227"/>
      <c r="S693" s="227"/>
      <c r="T693" s="228"/>
      <c r="AT693" s="229" t="s">
        <v>176</v>
      </c>
      <c r="AU693" s="229" t="s">
        <v>84</v>
      </c>
      <c r="AV693" s="14" t="s">
        <v>84</v>
      </c>
      <c r="AW693" s="14" t="s">
        <v>30</v>
      </c>
      <c r="AX693" s="14" t="s">
        <v>74</v>
      </c>
      <c r="AY693" s="229" t="s">
        <v>165</v>
      </c>
    </row>
    <row r="694" spans="2:63" s="12" customFormat="1" ht="22.9" customHeight="1">
      <c r="B694" s="175"/>
      <c r="C694" s="176"/>
      <c r="D694" s="177" t="s">
        <v>73</v>
      </c>
      <c r="E694" s="189" t="s">
        <v>898</v>
      </c>
      <c r="F694" s="189" t="s">
        <v>899</v>
      </c>
      <c r="G694" s="176"/>
      <c r="H694" s="176"/>
      <c r="I694" s="179"/>
      <c r="J694" s="190">
        <f>BK694</f>
        <v>0</v>
      </c>
      <c r="K694" s="176"/>
      <c r="L694" s="181"/>
      <c r="M694" s="182"/>
      <c r="N694" s="183"/>
      <c r="O694" s="183"/>
      <c r="P694" s="184">
        <f>SUM(P695:P712)</f>
        <v>0</v>
      </c>
      <c r="Q694" s="183"/>
      <c r="R694" s="184">
        <f>SUM(R695:R712)</f>
        <v>0</v>
      </c>
      <c r="S694" s="183"/>
      <c r="T694" s="185">
        <f>SUM(T695:T712)</f>
        <v>0</v>
      </c>
      <c r="AR694" s="186" t="s">
        <v>82</v>
      </c>
      <c r="AT694" s="187" t="s">
        <v>73</v>
      </c>
      <c r="AU694" s="187" t="s">
        <v>82</v>
      </c>
      <c r="AY694" s="186" t="s">
        <v>165</v>
      </c>
      <c r="BK694" s="188">
        <f>SUM(BK695:BK712)</f>
        <v>0</v>
      </c>
    </row>
    <row r="695" spans="1:65" s="2" customFormat="1" ht="21.75" customHeight="1">
      <c r="A695" s="34"/>
      <c r="B695" s="35"/>
      <c r="C695" s="191" t="s">
        <v>412</v>
      </c>
      <c r="D695" s="191" t="s">
        <v>167</v>
      </c>
      <c r="E695" s="192" t="s">
        <v>901</v>
      </c>
      <c r="F695" s="193" t="s">
        <v>902</v>
      </c>
      <c r="G695" s="194" t="s">
        <v>293</v>
      </c>
      <c r="H695" s="195">
        <v>3.912</v>
      </c>
      <c r="I695" s="196"/>
      <c r="J695" s="197">
        <f>ROUND(I695*H695,2)</f>
        <v>0</v>
      </c>
      <c r="K695" s="193" t="s">
        <v>171</v>
      </c>
      <c r="L695" s="39"/>
      <c r="M695" s="198" t="s">
        <v>1</v>
      </c>
      <c r="N695" s="199" t="s">
        <v>39</v>
      </c>
      <c r="O695" s="71"/>
      <c r="P695" s="200">
        <f>O695*H695</f>
        <v>0</v>
      </c>
      <c r="Q695" s="200">
        <v>0</v>
      </c>
      <c r="R695" s="200">
        <f>Q695*H695</f>
        <v>0</v>
      </c>
      <c r="S695" s="200">
        <v>0</v>
      </c>
      <c r="T695" s="201">
        <f>S695*H695</f>
        <v>0</v>
      </c>
      <c r="U695" s="34"/>
      <c r="V695" s="34"/>
      <c r="W695" s="34"/>
      <c r="X695" s="34"/>
      <c r="Y695" s="34"/>
      <c r="Z695" s="34"/>
      <c r="AA695" s="34"/>
      <c r="AB695" s="34"/>
      <c r="AC695" s="34"/>
      <c r="AD695" s="34"/>
      <c r="AE695" s="34"/>
      <c r="AR695" s="202" t="s">
        <v>172</v>
      </c>
      <c r="AT695" s="202" t="s">
        <v>167</v>
      </c>
      <c r="AU695" s="202" t="s">
        <v>84</v>
      </c>
      <c r="AY695" s="17" t="s">
        <v>165</v>
      </c>
      <c r="BE695" s="203">
        <f>IF(N695="základní",J695,0)</f>
        <v>0</v>
      </c>
      <c r="BF695" s="203">
        <f>IF(N695="snížená",J695,0)</f>
        <v>0</v>
      </c>
      <c r="BG695" s="203">
        <f>IF(N695="zákl. přenesená",J695,0)</f>
        <v>0</v>
      </c>
      <c r="BH695" s="203">
        <f>IF(N695="sníž. přenesená",J695,0)</f>
        <v>0</v>
      </c>
      <c r="BI695" s="203">
        <f>IF(N695="nulová",J695,0)</f>
        <v>0</v>
      </c>
      <c r="BJ695" s="17" t="s">
        <v>82</v>
      </c>
      <c r="BK695" s="203">
        <f>ROUND(I695*H695,2)</f>
        <v>0</v>
      </c>
      <c r="BL695" s="17" t="s">
        <v>172</v>
      </c>
      <c r="BM695" s="202" t="s">
        <v>1214</v>
      </c>
    </row>
    <row r="696" spans="1:47" s="2" customFormat="1" ht="19.5">
      <c r="A696" s="34"/>
      <c r="B696" s="35"/>
      <c r="C696" s="36"/>
      <c r="D696" s="204" t="s">
        <v>174</v>
      </c>
      <c r="E696" s="36"/>
      <c r="F696" s="205" t="s">
        <v>904</v>
      </c>
      <c r="G696" s="36"/>
      <c r="H696" s="36"/>
      <c r="I696" s="206"/>
      <c r="J696" s="36"/>
      <c r="K696" s="36"/>
      <c r="L696" s="39"/>
      <c r="M696" s="207"/>
      <c r="N696" s="208"/>
      <c r="O696" s="71"/>
      <c r="P696" s="71"/>
      <c r="Q696" s="71"/>
      <c r="R696" s="71"/>
      <c r="S696" s="71"/>
      <c r="T696" s="72"/>
      <c r="U696" s="34"/>
      <c r="V696" s="34"/>
      <c r="W696" s="34"/>
      <c r="X696" s="34"/>
      <c r="Y696" s="34"/>
      <c r="Z696" s="34"/>
      <c r="AA696" s="34"/>
      <c r="AB696" s="34"/>
      <c r="AC696" s="34"/>
      <c r="AD696" s="34"/>
      <c r="AE696" s="34"/>
      <c r="AT696" s="17" t="s">
        <v>174</v>
      </c>
      <c r="AU696" s="17" t="s">
        <v>84</v>
      </c>
    </row>
    <row r="697" spans="2:51" s="14" customFormat="1" ht="12">
      <c r="B697" s="219"/>
      <c r="C697" s="220"/>
      <c r="D697" s="204" t="s">
        <v>176</v>
      </c>
      <c r="E697" s="221" t="s">
        <v>1</v>
      </c>
      <c r="F697" s="222" t="s">
        <v>1215</v>
      </c>
      <c r="G697" s="220"/>
      <c r="H697" s="223">
        <v>3.912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176</v>
      </c>
      <c r="AU697" s="229" t="s">
        <v>84</v>
      </c>
      <c r="AV697" s="14" t="s">
        <v>84</v>
      </c>
      <c r="AW697" s="14" t="s">
        <v>30</v>
      </c>
      <c r="AX697" s="14" t="s">
        <v>74</v>
      </c>
      <c r="AY697" s="229" t="s">
        <v>165</v>
      </c>
    </row>
    <row r="698" spans="1:65" s="2" customFormat="1" ht="24.2" customHeight="1">
      <c r="A698" s="34"/>
      <c r="B698" s="35"/>
      <c r="C698" s="191" t="s">
        <v>417</v>
      </c>
      <c r="D698" s="191" t="s">
        <v>167</v>
      </c>
      <c r="E698" s="192" t="s">
        <v>913</v>
      </c>
      <c r="F698" s="193" t="s">
        <v>914</v>
      </c>
      <c r="G698" s="194" t="s">
        <v>293</v>
      </c>
      <c r="H698" s="195">
        <v>14.782</v>
      </c>
      <c r="I698" s="196"/>
      <c r="J698" s="197">
        <f>ROUND(I698*H698,2)</f>
        <v>0</v>
      </c>
      <c r="K698" s="193" t="s">
        <v>1</v>
      </c>
      <c r="L698" s="39"/>
      <c r="M698" s="198" t="s">
        <v>1</v>
      </c>
      <c r="N698" s="199" t="s">
        <v>39</v>
      </c>
      <c r="O698" s="71"/>
      <c r="P698" s="200">
        <f>O698*H698</f>
        <v>0</v>
      </c>
      <c r="Q698" s="200">
        <v>0</v>
      </c>
      <c r="R698" s="200">
        <f>Q698*H698</f>
        <v>0</v>
      </c>
      <c r="S698" s="200">
        <v>0</v>
      </c>
      <c r="T698" s="201">
        <f>S698*H698</f>
        <v>0</v>
      </c>
      <c r="U698" s="34"/>
      <c r="V698" s="34"/>
      <c r="W698" s="34"/>
      <c r="X698" s="34"/>
      <c r="Y698" s="34"/>
      <c r="Z698" s="34"/>
      <c r="AA698" s="34"/>
      <c r="AB698" s="34"/>
      <c r="AC698" s="34"/>
      <c r="AD698" s="34"/>
      <c r="AE698" s="34"/>
      <c r="AR698" s="202" t="s">
        <v>172</v>
      </c>
      <c r="AT698" s="202" t="s">
        <v>167</v>
      </c>
      <c r="AU698" s="202" t="s">
        <v>84</v>
      </c>
      <c r="AY698" s="17" t="s">
        <v>165</v>
      </c>
      <c r="BE698" s="203">
        <f>IF(N698="základní",J698,0)</f>
        <v>0</v>
      </c>
      <c r="BF698" s="203">
        <f>IF(N698="snížená",J698,0)</f>
        <v>0</v>
      </c>
      <c r="BG698" s="203">
        <f>IF(N698="zákl. přenesená",J698,0)</f>
        <v>0</v>
      </c>
      <c r="BH698" s="203">
        <f>IF(N698="sníž. přenesená",J698,0)</f>
        <v>0</v>
      </c>
      <c r="BI698" s="203">
        <f>IF(N698="nulová",J698,0)</f>
        <v>0</v>
      </c>
      <c r="BJ698" s="17" t="s">
        <v>82</v>
      </c>
      <c r="BK698" s="203">
        <f>ROUND(I698*H698,2)</f>
        <v>0</v>
      </c>
      <c r="BL698" s="17" t="s">
        <v>172</v>
      </c>
      <c r="BM698" s="202" t="s">
        <v>1216</v>
      </c>
    </row>
    <row r="699" spans="1:47" s="2" customFormat="1" ht="19.5">
      <c r="A699" s="34"/>
      <c r="B699" s="35"/>
      <c r="C699" s="36"/>
      <c r="D699" s="204" t="s">
        <v>174</v>
      </c>
      <c r="E699" s="36"/>
      <c r="F699" s="205" t="s">
        <v>916</v>
      </c>
      <c r="G699" s="36"/>
      <c r="H699" s="36"/>
      <c r="I699" s="206"/>
      <c r="J699" s="36"/>
      <c r="K699" s="36"/>
      <c r="L699" s="39"/>
      <c r="M699" s="207"/>
      <c r="N699" s="208"/>
      <c r="O699" s="71"/>
      <c r="P699" s="71"/>
      <c r="Q699" s="71"/>
      <c r="R699" s="71"/>
      <c r="S699" s="71"/>
      <c r="T699" s="72"/>
      <c r="U699" s="34"/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T699" s="17" t="s">
        <v>174</v>
      </c>
      <c r="AU699" s="17" t="s">
        <v>84</v>
      </c>
    </row>
    <row r="700" spans="2:51" s="14" customFormat="1" ht="12">
      <c r="B700" s="219"/>
      <c r="C700" s="220"/>
      <c r="D700" s="204" t="s">
        <v>176</v>
      </c>
      <c r="E700" s="221" t="s">
        <v>1</v>
      </c>
      <c r="F700" s="222" t="s">
        <v>1217</v>
      </c>
      <c r="G700" s="220"/>
      <c r="H700" s="223">
        <v>14.782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176</v>
      </c>
      <c r="AU700" s="229" t="s">
        <v>84</v>
      </c>
      <c r="AV700" s="14" t="s">
        <v>84</v>
      </c>
      <c r="AW700" s="14" t="s">
        <v>30</v>
      </c>
      <c r="AX700" s="14" t="s">
        <v>74</v>
      </c>
      <c r="AY700" s="229" t="s">
        <v>165</v>
      </c>
    </row>
    <row r="701" spans="1:65" s="2" customFormat="1" ht="24.2" customHeight="1">
      <c r="A701" s="34"/>
      <c r="B701" s="35"/>
      <c r="C701" s="191" t="s">
        <v>231</v>
      </c>
      <c r="D701" s="191" t="s">
        <v>167</v>
      </c>
      <c r="E701" s="192" t="s">
        <v>933</v>
      </c>
      <c r="F701" s="193" t="s">
        <v>934</v>
      </c>
      <c r="G701" s="194" t="s">
        <v>293</v>
      </c>
      <c r="H701" s="195">
        <v>3.912</v>
      </c>
      <c r="I701" s="196"/>
      <c r="J701" s="197">
        <f>ROUND(I701*H701,2)</f>
        <v>0</v>
      </c>
      <c r="K701" s="193" t="s">
        <v>1</v>
      </c>
      <c r="L701" s="39"/>
      <c r="M701" s="198" t="s">
        <v>1</v>
      </c>
      <c r="N701" s="199" t="s">
        <v>39</v>
      </c>
      <c r="O701" s="71"/>
      <c r="P701" s="200">
        <f>O701*H701</f>
        <v>0</v>
      </c>
      <c r="Q701" s="200">
        <v>0</v>
      </c>
      <c r="R701" s="200">
        <f>Q701*H701</f>
        <v>0</v>
      </c>
      <c r="S701" s="200">
        <v>0</v>
      </c>
      <c r="T701" s="201">
        <f>S701*H701</f>
        <v>0</v>
      </c>
      <c r="U701" s="34"/>
      <c r="V701" s="34"/>
      <c r="W701" s="34"/>
      <c r="X701" s="34"/>
      <c r="Y701" s="34"/>
      <c r="Z701" s="34"/>
      <c r="AA701" s="34"/>
      <c r="AB701" s="34"/>
      <c r="AC701" s="34"/>
      <c r="AD701" s="34"/>
      <c r="AE701" s="34"/>
      <c r="AR701" s="202" t="s">
        <v>172</v>
      </c>
      <c r="AT701" s="202" t="s">
        <v>167</v>
      </c>
      <c r="AU701" s="202" t="s">
        <v>84</v>
      </c>
      <c r="AY701" s="17" t="s">
        <v>165</v>
      </c>
      <c r="BE701" s="203">
        <f>IF(N701="základní",J701,0)</f>
        <v>0</v>
      </c>
      <c r="BF701" s="203">
        <f>IF(N701="snížená",J701,0)</f>
        <v>0</v>
      </c>
      <c r="BG701" s="203">
        <f>IF(N701="zákl. přenesená",J701,0)</f>
        <v>0</v>
      </c>
      <c r="BH701" s="203">
        <f>IF(N701="sníž. přenesená",J701,0)</f>
        <v>0</v>
      </c>
      <c r="BI701" s="203">
        <f>IF(N701="nulová",J701,0)</f>
        <v>0</v>
      </c>
      <c r="BJ701" s="17" t="s">
        <v>82</v>
      </c>
      <c r="BK701" s="203">
        <f>ROUND(I701*H701,2)</f>
        <v>0</v>
      </c>
      <c r="BL701" s="17" t="s">
        <v>172</v>
      </c>
      <c r="BM701" s="202" t="s">
        <v>1218</v>
      </c>
    </row>
    <row r="702" spans="1:47" s="2" customFormat="1" ht="19.5">
      <c r="A702" s="34"/>
      <c r="B702" s="35"/>
      <c r="C702" s="36"/>
      <c r="D702" s="204" t="s">
        <v>174</v>
      </c>
      <c r="E702" s="36"/>
      <c r="F702" s="205" t="s">
        <v>936</v>
      </c>
      <c r="G702" s="36"/>
      <c r="H702" s="36"/>
      <c r="I702" s="206"/>
      <c r="J702" s="36"/>
      <c r="K702" s="36"/>
      <c r="L702" s="39"/>
      <c r="M702" s="207"/>
      <c r="N702" s="208"/>
      <c r="O702" s="71"/>
      <c r="P702" s="71"/>
      <c r="Q702" s="71"/>
      <c r="R702" s="71"/>
      <c r="S702" s="71"/>
      <c r="T702" s="72"/>
      <c r="U702" s="34"/>
      <c r="V702" s="34"/>
      <c r="W702" s="34"/>
      <c r="X702" s="34"/>
      <c r="Y702" s="34"/>
      <c r="Z702" s="34"/>
      <c r="AA702" s="34"/>
      <c r="AB702" s="34"/>
      <c r="AC702" s="34"/>
      <c r="AD702" s="34"/>
      <c r="AE702" s="34"/>
      <c r="AT702" s="17" t="s">
        <v>174</v>
      </c>
      <c r="AU702" s="17" t="s">
        <v>84</v>
      </c>
    </row>
    <row r="703" spans="2:51" s="14" customFormat="1" ht="12">
      <c r="B703" s="219"/>
      <c r="C703" s="220"/>
      <c r="D703" s="204" t="s">
        <v>176</v>
      </c>
      <c r="E703" s="221" t="s">
        <v>1</v>
      </c>
      <c r="F703" s="222" t="s">
        <v>1215</v>
      </c>
      <c r="G703" s="220"/>
      <c r="H703" s="223">
        <v>3.912</v>
      </c>
      <c r="I703" s="224"/>
      <c r="J703" s="220"/>
      <c r="K703" s="220"/>
      <c r="L703" s="225"/>
      <c r="M703" s="226"/>
      <c r="N703" s="227"/>
      <c r="O703" s="227"/>
      <c r="P703" s="227"/>
      <c r="Q703" s="227"/>
      <c r="R703" s="227"/>
      <c r="S703" s="227"/>
      <c r="T703" s="228"/>
      <c r="AT703" s="229" t="s">
        <v>176</v>
      </c>
      <c r="AU703" s="229" t="s">
        <v>84</v>
      </c>
      <c r="AV703" s="14" t="s">
        <v>84</v>
      </c>
      <c r="AW703" s="14" t="s">
        <v>30</v>
      </c>
      <c r="AX703" s="14" t="s">
        <v>74</v>
      </c>
      <c r="AY703" s="229" t="s">
        <v>165</v>
      </c>
    </row>
    <row r="704" spans="1:65" s="2" customFormat="1" ht="16.5" customHeight="1">
      <c r="A704" s="34"/>
      <c r="B704" s="35"/>
      <c r="C704" s="191" t="s">
        <v>429</v>
      </c>
      <c r="D704" s="191" t="s">
        <v>167</v>
      </c>
      <c r="E704" s="192" t="s">
        <v>940</v>
      </c>
      <c r="F704" s="193" t="s">
        <v>941</v>
      </c>
      <c r="G704" s="194" t="s">
        <v>293</v>
      </c>
      <c r="H704" s="195">
        <v>14.782</v>
      </c>
      <c r="I704" s="196"/>
      <c r="J704" s="197">
        <f>ROUND(I704*H704,2)</f>
        <v>0</v>
      </c>
      <c r="K704" s="193" t="s">
        <v>171</v>
      </c>
      <c r="L704" s="39"/>
      <c r="M704" s="198" t="s">
        <v>1</v>
      </c>
      <c r="N704" s="199" t="s">
        <v>39</v>
      </c>
      <c r="O704" s="71"/>
      <c r="P704" s="200">
        <f>O704*H704</f>
        <v>0</v>
      </c>
      <c r="Q704" s="200">
        <v>0</v>
      </c>
      <c r="R704" s="200">
        <f>Q704*H704</f>
        <v>0</v>
      </c>
      <c r="S704" s="200">
        <v>0</v>
      </c>
      <c r="T704" s="201">
        <f>S704*H704</f>
        <v>0</v>
      </c>
      <c r="U704" s="34"/>
      <c r="V704" s="34"/>
      <c r="W704" s="34"/>
      <c r="X704" s="34"/>
      <c r="Y704" s="34"/>
      <c r="Z704" s="34"/>
      <c r="AA704" s="34"/>
      <c r="AB704" s="34"/>
      <c r="AC704" s="34"/>
      <c r="AD704" s="34"/>
      <c r="AE704" s="34"/>
      <c r="AR704" s="202" t="s">
        <v>172</v>
      </c>
      <c r="AT704" s="202" t="s">
        <v>167</v>
      </c>
      <c r="AU704" s="202" t="s">
        <v>84</v>
      </c>
      <c r="AY704" s="17" t="s">
        <v>165</v>
      </c>
      <c r="BE704" s="203">
        <f>IF(N704="základní",J704,0)</f>
        <v>0</v>
      </c>
      <c r="BF704" s="203">
        <f>IF(N704="snížená",J704,0)</f>
        <v>0</v>
      </c>
      <c r="BG704" s="203">
        <f>IF(N704="zákl. přenesená",J704,0)</f>
        <v>0</v>
      </c>
      <c r="BH704" s="203">
        <f>IF(N704="sníž. přenesená",J704,0)</f>
        <v>0</v>
      </c>
      <c r="BI704" s="203">
        <f>IF(N704="nulová",J704,0)</f>
        <v>0</v>
      </c>
      <c r="BJ704" s="17" t="s">
        <v>82</v>
      </c>
      <c r="BK704" s="203">
        <f>ROUND(I704*H704,2)</f>
        <v>0</v>
      </c>
      <c r="BL704" s="17" t="s">
        <v>172</v>
      </c>
      <c r="BM704" s="202" t="s">
        <v>1219</v>
      </c>
    </row>
    <row r="705" spans="1:47" s="2" customFormat="1" ht="12">
      <c r="A705" s="34"/>
      <c r="B705" s="35"/>
      <c r="C705" s="36"/>
      <c r="D705" s="204" t="s">
        <v>174</v>
      </c>
      <c r="E705" s="36"/>
      <c r="F705" s="205" t="s">
        <v>943</v>
      </c>
      <c r="G705" s="36"/>
      <c r="H705" s="36"/>
      <c r="I705" s="206"/>
      <c r="J705" s="36"/>
      <c r="K705" s="36"/>
      <c r="L705" s="39"/>
      <c r="M705" s="207"/>
      <c r="N705" s="208"/>
      <c r="O705" s="71"/>
      <c r="P705" s="71"/>
      <c r="Q705" s="71"/>
      <c r="R705" s="71"/>
      <c r="S705" s="71"/>
      <c r="T705" s="72"/>
      <c r="U705" s="34"/>
      <c r="V705" s="34"/>
      <c r="W705" s="34"/>
      <c r="X705" s="34"/>
      <c r="Y705" s="34"/>
      <c r="Z705" s="34"/>
      <c r="AA705" s="34"/>
      <c r="AB705" s="34"/>
      <c r="AC705" s="34"/>
      <c r="AD705" s="34"/>
      <c r="AE705" s="34"/>
      <c r="AT705" s="17" t="s">
        <v>174</v>
      </c>
      <c r="AU705" s="17" t="s">
        <v>84</v>
      </c>
    </row>
    <row r="706" spans="2:51" s="14" customFormat="1" ht="12">
      <c r="B706" s="219"/>
      <c r="C706" s="220"/>
      <c r="D706" s="204" t="s">
        <v>176</v>
      </c>
      <c r="E706" s="221" t="s">
        <v>1</v>
      </c>
      <c r="F706" s="222" t="s">
        <v>1217</v>
      </c>
      <c r="G706" s="220"/>
      <c r="H706" s="223">
        <v>14.782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176</v>
      </c>
      <c r="AU706" s="229" t="s">
        <v>84</v>
      </c>
      <c r="AV706" s="14" t="s">
        <v>84</v>
      </c>
      <c r="AW706" s="14" t="s">
        <v>30</v>
      </c>
      <c r="AX706" s="14" t="s">
        <v>74</v>
      </c>
      <c r="AY706" s="229" t="s">
        <v>165</v>
      </c>
    </row>
    <row r="707" spans="1:65" s="2" customFormat="1" ht="16.5" customHeight="1">
      <c r="A707" s="34"/>
      <c r="B707" s="35"/>
      <c r="C707" s="191" t="s">
        <v>435</v>
      </c>
      <c r="D707" s="191" t="s">
        <v>167</v>
      </c>
      <c r="E707" s="192" t="s">
        <v>945</v>
      </c>
      <c r="F707" s="193" t="s">
        <v>946</v>
      </c>
      <c r="G707" s="194" t="s">
        <v>293</v>
      </c>
      <c r="H707" s="195">
        <v>3.912</v>
      </c>
      <c r="I707" s="196"/>
      <c r="J707" s="197">
        <f>ROUND(I707*H707,2)</f>
        <v>0</v>
      </c>
      <c r="K707" s="193" t="s">
        <v>171</v>
      </c>
      <c r="L707" s="39"/>
      <c r="M707" s="198" t="s">
        <v>1</v>
      </c>
      <c r="N707" s="199" t="s">
        <v>39</v>
      </c>
      <c r="O707" s="71"/>
      <c r="P707" s="200">
        <f>O707*H707</f>
        <v>0</v>
      </c>
      <c r="Q707" s="200">
        <v>0</v>
      </c>
      <c r="R707" s="200">
        <f>Q707*H707</f>
        <v>0</v>
      </c>
      <c r="S707" s="200">
        <v>0</v>
      </c>
      <c r="T707" s="201">
        <f>S707*H707</f>
        <v>0</v>
      </c>
      <c r="U707" s="34"/>
      <c r="V707" s="34"/>
      <c r="W707" s="34"/>
      <c r="X707" s="34"/>
      <c r="Y707" s="34"/>
      <c r="Z707" s="34"/>
      <c r="AA707" s="34"/>
      <c r="AB707" s="34"/>
      <c r="AC707" s="34"/>
      <c r="AD707" s="34"/>
      <c r="AE707" s="34"/>
      <c r="AR707" s="202" t="s">
        <v>172</v>
      </c>
      <c r="AT707" s="202" t="s">
        <v>167</v>
      </c>
      <c r="AU707" s="202" t="s">
        <v>84</v>
      </c>
      <c r="AY707" s="17" t="s">
        <v>165</v>
      </c>
      <c r="BE707" s="203">
        <f>IF(N707="základní",J707,0)</f>
        <v>0</v>
      </c>
      <c r="BF707" s="203">
        <f>IF(N707="snížená",J707,0)</f>
        <v>0</v>
      </c>
      <c r="BG707" s="203">
        <f>IF(N707="zákl. přenesená",J707,0)</f>
        <v>0</v>
      </c>
      <c r="BH707" s="203">
        <f>IF(N707="sníž. přenesená",J707,0)</f>
        <v>0</v>
      </c>
      <c r="BI707" s="203">
        <f>IF(N707="nulová",J707,0)</f>
        <v>0</v>
      </c>
      <c r="BJ707" s="17" t="s">
        <v>82</v>
      </c>
      <c r="BK707" s="203">
        <f>ROUND(I707*H707,2)</f>
        <v>0</v>
      </c>
      <c r="BL707" s="17" t="s">
        <v>172</v>
      </c>
      <c r="BM707" s="202" t="s">
        <v>1220</v>
      </c>
    </row>
    <row r="708" spans="1:47" s="2" customFormat="1" ht="12">
      <c r="A708" s="34"/>
      <c r="B708" s="35"/>
      <c r="C708" s="36"/>
      <c r="D708" s="204" t="s">
        <v>174</v>
      </c>
      <c r="E708" s="36"/>
      <c r="F708" s="205" t="s">
        <v>948</v>
      </c>
      <c r="G708" s="36"/>
      <c r="H708" s="36"/>
      <c r="I708" s="206"/>
      <c r="J708" s="36"/>
      <c r="K708" s="36"/>
      <c r="L708" s="39"/>
      <c r="M708" s="207"/>
      <c r="N708" s="208"/>
      <c r="O708" s="71"/>
      <c r="P708" s="71"/>
      <c r="Q708" s="71"/>
      <c r="R708" s="71"/>
      <c r="S708" s="71"/>
      <c r="T708" s="72"/>
      <c r="U708" s="34"/>
      <c r="V708" s="34"/>
      <c r="W708" s="34"/>
      <c r="X708" s="34"/>
      <c r="Y708" s="34"/>
      <c r="Z708" s="34"/>
      <c r="AA708" s="34"/>
      <c r="AB708" s="34"/>
      <c r="AC708" s="34"/>
      <c r="AD708" s="34"/>
      <c r="AE708" s="34"/>
      <c r="AT708" s="17" t="s">
        <v>174</v>
      </c>
      <c r="AU708" s="17" t="s">
        <v>84</v>
      </c>
    </row>
    <row r="709" spans="2:51" s="14" customFormat="1" ht="12">
      <c r="B709" s="219"/>
      <c r="C709" s="220"/>
      <c r="D709" s="204" t="s">
        <v>176</v>
      </c>
      <c r="E709" s="221" t="s">
        <v>1</v>
      </c>
      <c r="F709" s="222" t="s">
        <v>1215</v>
      </c>
      <c r="G709" s="220"/>
      <c r="H709" s="223">
        <v>3.912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176</v>
      </c>
      <c r="AU709" s="229" t="s">
        <v>84</v>
      </c>
      <c r="AV709" s="14" t="s">
        <v>84</v>
      </c>
      <c r="AW709" s="14" t="s">
        <v>30</v>
      </c>
      <c r="AX709" s="14" t="s">
        <v>74</v>
      </c>
      <c r="AY709" s="229" t="s">
        <v>165</v>
      </c>
    </row>
    <row r="710" spans="1:65" s="2" customFormat="1" ht="21.75" customHeight="1">
      <c r="A710" s="34"/>
      <c r="B710" s="35"/>
      <c r="C710" s="191" t="s">
        <v>441</v>
      </c>
      <c r="D710" s="191" t="s">
        <v>167</v>
      </c>
      <c r="E710" s="192" t="s">
        <v>952</v>
      </c>
      <c r="F710" s="193" t="s">
        <v>953</v>
      </c>
      <c r="G710" s="194" t="s">
        <v>293</v>
      </c>
      <c r="H710" s="195">
        <v>14.782</v>
      </c>
      <c r="I710" s="196"/>
      <c r="J710" s="197">
        <f>ROUND(I710*H710,2)</f>
        <v>0</v>
      </c>
      <c r="K710" s="193" t="s">
        <v>171</v>
      </c>
      <c r="L710" s="39"/>
      <c r="M710" s="198" t="s">
        <v>1</v>
      </c>
      <c r="N710" s="199" t="s">
        <v>39</v>
      </c>
      <c r="O710" s="71"/>
      <c r="P710" s="200">
        <f>O710*H710</f>
        <v>0</v>
      </c>
      <c r="Q710" s="200">
        <v>0</v>
      </c>
      <c r="R710" s="200">
        <f>Q710*H710</f>
        <v>0</v>
      </c>
      <c r="S710" s="200">
        <v>0</v>
      </c>
      <c r="T710" s="201">
        <f>S710*H710</f>
        <v>0</v>
      </c>
      <c r="U710" s="34"/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202" t="s">
        <v>172</v>
      </c>
      <c r="AT710" s="202" t="s">
        <v>167</v>
      </c>
      <c r="AU710" s="202" t="s">
        <v>84</v>
      </c>
      <c r="AY710" s="17" t="s">
        <v>165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17" t="s">
        <v>82</v>
      </c>
      <c r="BK710" s="203">
        <f>ROUND(I710*H710,2)</f>
        <v>0</v>
      </c>
      <c r="BL710" s="17" t="s">
        <v>172</v>
      </c>
      <c r="BM710" s="202" t="s">
        <v>1221</v>
      </c>
    </row>
    <row r="711" spans="1:47" s="2" customFormat="1" ht="12">
      <c r="A711" s="34"/>
      <c r="B711" s="35"/>
      <c r="C711" s="36"/>
      <c r="D711" s="204" t="s">
        <v>174</v>
      </c>
      <c r="E711" s="36"/>
      <c r="F711" s="205" t="s">
        <v>955</v>
      </c>
      <c r="G711" s="36"/>
      <c r="H711" s="36"/>
      <c r="I711" s="206"/>
      <c r="J711" s="36"/>
      <c r="K711" s="36"/>
      <c r="L711" s="39"/>
      <c r="M711" s="207"/>
      <c r="N711" s="208"/>
      <c r="O711" s="71"/>
      <c r="P711" s="71"/>
      <c r="Q711" s="71"/>
      <c r="R711" s="71"/>
      <c r="S711" s="71"/>
      <c r="T711" s="72"/>
      <c r="U711" s="34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174</v>
      </c>
      <c r="AU711" s="17" t="s">
        <v>84</v>
      </c>
    </row>
    <row r="712" spans="2:51" s="14" customFormat="1" ht="12">
      <c r="B712" s="219"/>
      <c r="C712" s="220"/>
      <c r="D712" s="204" t="s">
        <v>176</v>
      </c>
      <c r="E712" s="221" t="s">
        <v>1</v>
      </c>
      <c r="F712" s="222" t="s">
        <v>1217</v>
      </c>
      <c r="G712" s="220"/>
      <c r="H712" s="223">
        <v>14.782</v>
      </c>
      <c r="I712" s="224"/>
      <c r="J712" s="220"/>
      <c r="K712" s="220"/>
      <c r="L712" s="225"/>
      <c r="M712" s="226"/>
      <c r="N712" s="227"/>
      <c r="O712" s="227"/>
      <c r="P712" s="227"/>
      <c r="Q712" s="227"/>
      <c r="R712" s="227"/>
      <c r="S712" s="227"/>
      <c r="T712" s="228"/>
      <c r="AT712" s="229" t="s">
        <v>176</v>
      </c>
      <c r="AU712" s="229" t="s">
        <v>84</v>
      </c>
      <c r="AV712" s="14" t="s">
        <v>84</v>
      </c>
      <c r="AW712" s="14" t="s">
        <v>30</v>
      </c>
      <c r="AX712" s="14" t="s">
        <v>74</v>
      </c>
      <c r="AY712" s="229" t="s">
        <v>165</v>
      </c>
    </row>
    <row r="713" spans="2:63" s="12" customFormat="1" ht="22.9" customHeight="1">
      <c r="B713" s="175"/>
      <c r="C713" s="176"/>
      <c r="D713" s="177" t="s">
        <v>73</v>
      </c>
      <c r="E713" s="189" t="s">
        <v>961</v>
      </c>
      <c r="F713" s="189" t="s">
        <v>962</v>
      </c>
      <c r="G713" s="176"/>
      <c r="H713" s="176"/>
      <c r="I713" s="179"/>
      <c r="J713" s="190">
        <f>BK713</f>
        <v>0</v>
      </c>
      <c r="K713" s="176"/>
      <c r="L713" s="181"/>
      <c r="M713" s="182"/>
      <c r="N713" s="183"/>
      <c r="O713" s="183"/>
      <c r="P713" s="184">
        <f>SUM(P714:P715)</f>
        <v>0</v>
      </c>
      <c r="Q713" s="183"/>
      <c r="R713" s="184">
        <f>SUM(R714:R715)</f>
        <v>0</v>
      </c>
      <c r="S713" s="183"/>
      <c r="T713" s="185">
        <f>SUM(T714:T715)</f>
        <v>0</v>
      </c>
      <c r="AR713" s="186" t="s">
        <v>82</v>
      </c>
      <c r="AT713" s="187" t="s">
        <v>73</v>
      </c>
      <c r="AU713" s="187" t="s">
        <v>82</v>
      </c>
      <c r="AY713" s="186" t="s">
        <v>165</v>
      </c>
      <c r="BK713" s="188">
        <f>SUM(BK714:BK715)</f>
        <v>0</v>
      </c>
    </row>
    <row r="714" spans="1:65" s="2" customFormat="1" ht="16.5" customHeight="1">
      <c r="A714" s="34"/>
      <c r="B714" s="35"/>
      <c r="C714" s="191" t="s">
        <v>393</v>
      </c>
      <c r="D714" s="191" t="s">
        <v>167</v>
      </c>
      <c r="E714" s="192" t="s">
        <v>1222</v>
      </c>
      <c r="F714" s="193" t="s">
        <v>1223</v>
      </c>
      <c r="G714" s="194" t="s">
        <v>1224</v>
      </c>
      <c r="H714" s="195">
        <v>1</v>
      </c>
      <c r="I714" s="196"/>
      <c r="J714" s="197">
        <f>ROUND(I714*H714,2)</f>
        <v>0</v>
      </c>
      <c r="K714" s="193" t="s">
        <v>1</v>
      </c>
      <c r="L714" s="39"/>
      <c r="M714" s="198" t="s">
        <v>1</v>
      </c>
      <c r="N714" s="199" t="s">
        <v>39</v>
      </c>
      <c r="O714" s="71"/>
      <c r="P714" s="200">
        <f>O714*H714</f>
        <v>0</v>
      </c>
      <c r="Q714" s="200">
        <v>0</v>
      </c>
      <c r="R714" s="200">
        <f>Q714*H714</f>
        <v>0</v>
      </c>
      <c r="S714" s="200">
        <v>0</v>
      </c>
      <c r="T714" s="201">
        <f>S714*H714</f>
        <v>0</v>
      </c>
      <c r="U714" s="34"/>
      <c r="V714" s="34"/>
      <c r="W714" s="34"/>
      <c r="X714" s="34"/>
      <c r="Y714" s="34"/>
      <c r="Z714" s="34"/>
      <c r="AA714" s="34"/>
      <c r="AB714" s="34"/>
      <c r="AC714" s="34"/>
      <c r="AD714" s="34"/>
      <c r="AE714" s="34"/>
      <c r="AR714" s="202" t="s">
        <v>172</v>
      </c>
      <c r="AT714" s="202" t="s">
        <v>167</v>
      </c>
      <c r="AU714" s="202" t="s">
        <v>84</v>
      </c>
      <c r="AY714" s="17" t="s">
        <v>165</v>
      </c>
      <c r="BE714" s="203">
        <f>IF(N714="základní",J714,0)</f>
        <v>0</v>
      </c>
      <c r="BF714" s="203">
        <f>IF(N714="snížená",J714,0)</f>
        <v>0</v>
      </c>
      <c r="BG714" s="203">
        <f>IF(N714="zákl. přenesená",J714,0)</f>
        <v>0</v>
      </c>
      <c r="BH714" s="203">
        <f>IF(N714="sníž. přenesená",J714,0)</f>
        <v>0</v>
      </c>
      <c r="BI714" s="203">
        <f>IF(N714="nulová",J714,0)</f>
        <v>0</v>
      </c>
      <c r="BJ714" s="17" t="s">
        <v>82</v>
      </c>
      <c r="BK714" s="203">
        <f>ROUND(I714*H714,2)</f>
        <v>0</v>
      </c>
      <c r="BL714" s="17" t="s">
        <v>172</v>
      </c>
      <c r="BM714" s="202" t="s">
        <v>1225</v>
      </c>
    </row>
    <row r="715" spans="1:47" s="2" customFormat="1" ht="12">
      <c r="A715" s="34"/>
      <c r="B715" s="35"/>
      <c r="C715" s="36"/>
      <c r="D715" s="204" t="s">
        <v>174</v>
      </c>
      <c r="E715" s="36"/>
      <c r="F715" s="205" t="s">
        <v>1226</v>
      </c>
      <c r="G715" s="36"/>
      <c r="H715" s="36"/>
      <c r="I715" s="206"/>
      <c r="J715" s="36"/>
      <c r="K715" s="36"/>
      <c r="L715" s="39"/>
      <c r="M715" s="244"/>
      <c r="N715" s="245"/>
      <c r="O715" s="246"/>
      <c r="P715" s="246"/>
      <c r="Q715" s="246"/>
      <c r="R715" s="246"/>
      <c r="S715" s="246"/>
      <c r="T715" s="247"/>
      <c r="U715" s="34"/>
      <c r="V715" s="34"/>
      <c r="W715" s="34"/>
      <c r="X715" s="34"/>
      <c r="Y715" s="34"/>
      <c r="Z715" s="34"/>
      <c r="AA715" s="34"/>
      <c r="AB715" s="34"/>
      <c r="AC715" s="34"/>
      <c r="AD715" s="34"/>
      <c r="AE715" s="34"/>
      <c r="AT715" s="17" t="s">
        <v>174</v>
      </c>
      <c r="AU715" s="17" t="s">
        <v>84</v>
      </c>
    </row>
    <row r="716" spans="1:31" s="2" customFormat="1" ht="6.95" customHeight="1">
      <c r="A716" s="34"/>
      <c r="B716" s="54"/>
      <c r="C716" s="55"/>
      <c r="D716" s="55"/>
      <c r="E716" s="55"/>
      <c r="F716" s="55"/>
      <c r="G716" s="55"/>
      <c r="H716" s="55"/>
      <c r="I716" s="55"/>
      <c r="J716" s="55"/>
      <c r="K716" s="55"/>
      <c r="L716" s="39"/>
      <c r="M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</row>
  </sheetData>
  <sheetProtection algorithmName="SHA-512" hashValue="xAT55PBontjSK806o2EGo70nfNVbhHS3K4WfBUjBrsgDxEBaddkR2zwCoiwZMQNZExul41aBHKa/PlELxa6AzA==" saltValue="7n2q4DfzTx/3i/Q3MCo+Y5V5pEGi6gtXYIGoOIow3xsiK4N8OZyQ+FIjEZmoCX0VYkY9IQhQoIUbUpaonuBt1g==" spinCount="100000" sheet="1" objects="1" scenarios="1" formatColumns="0" formatRows="0" autoFilter="0"/>
  <autoFilter ref="C124:K715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2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1227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ROUND(J122,2)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ROUND((SUM(BE122:BE294)),2)</f>
        <v>0</v>
      </c>
      <c r="G33" s="34"/>
      <c r="H33" s="34"/>
      <c r="I33" s="130">
        <v>0.21</v>
      </c>
      <c r="J33" s="129">
        <f>ROUND(((SUM(BE122:BE294))*I33),2)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ROUND((SUM(BF122:BF294)),2)</f>
        <v>0</v>
      </c>
      <c r="G34" s="34"/>
      <c r="H34" s="34"/>
      <c r="I34" s="130">
        <v>0.15</v>
      </c>
      <c r="J34" s="129">
        <f>ROUND(((SUM(BF122:BF294))*I34),2)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ROUND((SUM(BG122:BG294)),2)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ROUND((SUM(BH122:BH294)),2)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ROUND((SUM(BI122:BI294)),2)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100-03 - Náhradní parkovací stání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J122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J123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J124</f>
        <v>0</v>
      </c>
      <c r="K98" s="104"/>
      <c r="L98" s="163"/>
    </row>
    <row r="99" spans="2:12" s="10" customFormat="1" ht="19.9" customHeight="1">
      <c r="B99" s="159"/>
      <c r="C99" s="104"/>
      <c r="D99" s="160" t="s">
        <v>143</v>
      </c>
      <c r="E99" s="161"/>
      <c r="F99" s="161"/>
      <c r="G99" s="161"/>
      <c r="H99" s="161"/>
      <c r="I99" s="161"/>
      <c r="J99" s="162">
        <f>J180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145</v>
      </c>
      <c r="E100" s="161"/>
      <c r="F100" s="161"/>
      <c r="G100" s="161"/>
      <c r="H100" s="161"/>
      <c r="I100" s="161"/>
      <c r="J100" s="162">
        <f>J230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J269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J292</f>
        <v>0</v>
      </c>
      <c r="K102" s="104"/>
      <c r="L102" s="163"/>
    </row>
    <row r="103" spans="1:31" s="2" customFormat="1" ht="21.75" customHeight="1">
      <c r="A103" s="34"/>
      <c r="B103" s="35"/>
      <c r="C103" s="36"/>
      <c r="D103" s="36"/>
      <c r="E103" s="36"/>
      <c r="F103" s="36"/>
      <c r="G103" s="36"/>
      <c r="H103" s="36"/>
      <c r="I103" s="36"/>
      <c r="J103" s="36"/>
      <c r="K103" s="36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4" spans="1:31" s="2" customFormat="1" ht="6.95" customHeight="1">
      <c r="A104" s="34"/>
      <c r="B104" s="54"/>
      <c r="C104" s="55"/>
      <c r="D104" s="55"/>
      <c r="E104" s="55"/>
      <c r="F104" s="55"/>
      <c r="G104" s="55"/>
      <c r="H104" s="55"/>
      <c r="I104" s="55"/>
      <c r="J104" s="55"/>
      <c r="K104" s="55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8" spans="1:31" s="2" customFormat="1" ht="6.95" customHeight="1">
      <c r="A108" s="34"/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4.95" customHeight="1">
      <c r="A109" s="34"/>
      <c r="B109" s="35"/>
      <c r="C109" s="23" t="s">
        <v>150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16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8" t="str">
        <f>E7</f>
        <v>Rekonstrukce Komenského náměstí v Dobříši</v>
      </c>
      <c r="F112" s="309"/>
      <c r="G112" s="309"/>
      <c r="H112" s="309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133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3" t="str">
        <f>E9</f>
        <v>SO 100-03 - Náhradní parkovací stání</v>
      </c>
      <c r="F114" s="307"/>
      <c r="G114" s="307"/>
      <c r="H114" s="307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2" customHeight="1">
      <c r="A116" s="34"/>
      <c r="B116" s="35"/>
      <c r="C116" s="29" t="s">
        <v>20</v>
      </c>
      <c r="D116" s="36"/>
      <c r="E116" s="36"/>
      <c r="F116" s="27" t="str">
        <f>F12</f>
        <v xml:space="preserve"> </v>
      </c>
      <c r="G116" s="36"/>
      <c r="H116" s="36"/>
      <c r="I116" s="29" t="s">
        <v>22</v>
      </c>
      <c r="J116" s="66" t="str">
        <f>IF(J12="","",J12)</f>
        <v>16. 8. 2021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24</v>
      </c>
      <c r="D118" s="36"/>
      <c r="E118" s="36"/>
      <c r="F118" s="27" t="str">
        <f>E15</f>
        <v xml:space="preserve"> </v>
      </c>
      <c r="G118" s="36"/>
      <c r="H118" s="36"/>
      <c r="I118" s="29" t="s">
        <v>29</v>
      </c>
      <c r="J118" s="32" t="str">
        <f>E21</f>
        <v xml:space="preserve"> 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27</v>
      </c>
      <c r="D119" s="36"/>
      <c r="E119" s="36"/>
      <c r="F119" s="27" t="str">
        <f>IF(E18="","",E18)</f>
        <v>Vyplň údaj</v>
      </c>
      <c r="G119" s="36"/>
      <c r="H119" s="36"/>
      <c r="I119" s="29" t="s">
        <v>31</v>
      </c>
      <c r="J119" s="32" t="str">
        <f>E24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0.35" customHeight="1">
      <c r="A120" s="34"/>
      <c r="B120" s="35"/>
      <c r="C120" s="36"/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11" customFormat="1" ht="29.25" customHeight="1">
      <c r="A121" s="164"/>
      <c r="B121" s="165"/>
      <c r="C121" s="166" t="s">
        <v>151</v>
      </c>
      <c r="D121" s="167" t="s">
        <v>59</v>
      </c>
      <c r="E121" s="167" t="s">
        <v>55</v>
      </c>
      <c r="F121" s="167" t="s">
        <v>56</v>
      </c>
      <c r="G121" s="167" t="s">
        <v>152</v>
      </c>
      <c r="H121" s="167" t="s">
        <v>153</v>
      </c>
      <c r="I121" s="167" t="s">
        <v>154</v>
      </c>
      <c r="J121" s="167" t="s">
        <v>137</v>
      </c>
      <c r="K121" s="168" t="s">
        <v>155</v>
      </c>
      <c r="L121" s="169"/>
      <c r="M121" s="75" t="s">
        <v>1</v>
      </c>
      <c r="N121" s="76" t="s">
        <v>38</v>
      </c>
      <c r="O121" s="76" t="s">
        <v>156</v>
      </c>
      <c r="P121" s="76" t="s">
        <v>157</v>
      </c>
      <c r="Q121" s="76" t="s">
        <v>158</v>
      </c>
      <c r="R121" s="76" t="s">
        <v>159</v>
      </c>
      <c r="S121" s="76" t="s">
        <v>160</v>
      </c>
      <c r="T121" s="77" t="s">
        <v>161</v>
      </c>
      <c r="U121" s="164"/>
      <c r="V121" s="164"/>
      <c r="W121" s="164"/>
      <c r="X121" s="164"/>
      <c r="Y121" s="164"/>
      <c r="Z121" s="164"/>
      <c r="AA121" s="164"/>
      <c r="AB121" s="164"/>
      <c r="AC121" s="164"/>
      <c r="AD121" s="164"/>
      <c r="AE121" s="164"/>
    </row>
    <row r="122" spans="1:63" s="2" customFormat="1" ht="22.9" customHeight="1">
      <c r="A122" s="34"/>
      <c r="B122" s="35"/>
      <c r="C122" s="82" t="s">
        <v>162</v>
      </c>
      <c r="D122" s="36"/>
      <c r="E122" s="36"/>
      <c r="F122" s="36"/>
      <c r="G122" s="36"/>
      <c r="H122" s="36"/>
      <c r="I122" s="36"/>
      <c r="J122" s="170">
        <f>BK122</f>
        <v>0</v>
      </c>
      <c r="K122" s="36"/>
      <c r="L122" s="39"/>
      <c r="M122" s="78"/>
      <c r="N122" s="171"/>
      <c r="O122" s="79"/>
      <c r="P122" s="172">
        <f>P123</f>
        <v>0</v>
      </c>
      <c r="Q122" s="79"/>
      <c r="R122" s="172">
        <f>R123</f>
        <v>132.01821</v>
      </c>
      <c r="S122" s="79"/>
      <c r="T122" s="173">
        <f>T123</f>
        <v>132.54000000000002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73</v>
      </c>
      <c r="AU122" s="17" t="s">
        <v>139</v>
      </c>
      <c r="BK122" s="174">
        <f>BK123</f>
        <v>0</v>
      </c>
    </row>
    <row r="123" spans="2:63" s="12" customFormat="1" ht="25.9" customHeight="1">
      <c r="B123" s="175"/>
      <c r="C123" s="176"/>
      <c r="D123" s="177" t="s">
        <v>73</v>
      </c>
      <c r="E123" s="178" t="s">
        <v>163</v>
      </c>
      <c r="F123" s="178" t="s">
        <v>164</v>
      </c>
      <c r="G123" s="176"/>
      <c r="H123" s="176"/>
      <c r="I123" s="179"/>
      <c r="J123" s="180">
        <f>BK123</f>
        <v>0</v>
      </c>
      <c r="K123" s="176"/>
      <c r="L123" s="181"/>
      <c r="M123" s="182"/>
      <c r="N123" s="183"/>
      <c r="O123" s="183"/>
      <c r="P123" s="184">
        <f>P124+P180+P230+P269+P292</f>
        <v>0</v>
      </c>
      <c r="Q123" s="183"/>
      <c r="R123" s="184">
        <f>R124+R180+R230+R269+R292</f>
        <v>132.01821</v>
      </c>
      <c r="S123" s="183"/>
      <c r="T123" s="185">
        <f>T124+T180+T230+T269+T292</f>
        <v>132.54000000000002</v>
      </c>
      <c r="AR123" s="186" t="s">
        <v>82</v>
      </c>
      <c r="AT123" s="187" t="s">
        <v>73</v>
      </c>
      <c r="AU123" s="187" t="s">
        <v>74</v>
      </c>
      <c r="AY123" s="186" t="s">
        <v>165</v>
      </c>
      <c r="BK123" s="188">
        <f>BK124+BK180+BK230+BK269+BK292</f>
        <v>0</v>
      </c>
    </row>
    <row r="124" spans="2:63" s="12" customFormat="1" ht="22.9" customHeight="1">
      <c r="B124" s="175"/>
      <c r="C124" s="176"/>
      <c r="D124" s="177" t="s">
        <v>73</v>
      </c>
      <c r="E124" s="189" t="s">
        <v>82</v>
      </c>
      <c r="F124" s="189" t="s">
        <v>166</v>
      </c>
      <c r="G124" s="176"/>
      <c r="H124" s="176"/>
      <c r="I124" s="179"/>
      <c r="J124" s="190">
        <f>BK124</f>
        <v>0</v>
      </c>
      <c r="K124" s="176"/>
      <c r="L124" s="181"/>
      <c r="M124" s="182"/>
      <c r="N124" s="183"/>
      <c r="O124" s="183"/>
      <c r="P124" s="184">
        <f>SUM(P125:P179)</f>
        <v>0</v>
      </c>
      <c r="Q124" s="183"/>
      <c r="R124" s="184">
        <f>SUM(R125:R179)</f>
        <v>93.648225</v>
      </c>
      <c r="S124" s="183"/>
      <c r="T124" s="185">
        <f>SUM(T125:T179)</f>
        <v>78.54</v>
      </c>
      <c r="AR124" s="186" t="s">
        <v>82</v>
      </c>
      <c r="AT124" s="187" t="s">
        <v>73</v>
      </c>
      <c r="AU124" s="187" t="s">
        <v>82</v>
      </c>
      <c r="AY124" s="186" t="s">
        <v>165</v>
      </c>
      <c r="BK124" s="188">
        <f>SUM(BK125:BK179)</f>
        <v>0</v>
      </c>
    </row>
    <row r="125" spans="1:65" s="2" customFormat="1" ht="16.5" customHeight="1">
      <c r="A125" s="34"/>
      <c r="B125" s="35"/>
      <c r="C125" s="191" t="s">
        <v>82</v>
      </c>
      <c r="D125" s="191" t="s">
        <v>167</v>
      </c>
      <c r="E125" s="192" t="s">
        <v>1228</v>
      </c>
      <c r="F125" s="193" t="s">
        <v>1229</v>
      </c>
      <c r="G125" s="194" t="s">
        <v>170</v>
      </c>
      <c r="H125" s="195">
        <v>37.5</v>
      </c>
      <c r="I125" s="196"/>
      <c r="J125" s="197">
        <f>ROUND(I125*H125,2)</f>
        <v>0</v>
      </c>
      <c r="K125" s="193" t="s">
        <v>171</v>
      </c>
      <c r="L125" s="39"/>
      <c r="M125" s="198" t="s">
        <v>1</v>
      </c>
      <c r="N125" s="199" t="s">
        <v>39</v>
      </c>
      <c r="O125" s="71"/>
      <c r="P125" s="200">
        <f>O125*H125</f>
        <v>0</v>
      </c>
      <c r="Q125" s="200">
        <v>3E-05</v>
      </c>
      <c r="R125" s="200">
        <f>Q125*H125</f>
        <v>0.0011250000000000001</v>
      </c>
      <c r="S125" s="200">
        <v>0.092</v>
      </c>
      <c r="T125" s="201">
        <f>S125*H125</f>
        <v>3.4499999999999997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172</v>
      </c>
      <c r="AT125" s="202" t="s">
        <v>167</v>
      </c>
      <c r="AU125" s="202" t="s">
        <v>84</v>
      </c>
      <c r="AY125" s="17" t="s">
        <v>165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82</v>
      </c>
      <c r="BK125" s="203">
        <f>ROUND(I125*H125,2)</f>
        <v>0</v>
      </c>
      <c r="BL125" s="17" t="s">
        <v>172</v>
      </c>
      <c r="BM125" s="202" t="s">
        <v>1230</v>
      </c>
    </row>
    <row r="126" spans="1:47" s="2" customFormat="1" ht="19.5">
      <c r="A126" s="34"/>
      <c r="B126" s="35"/>
      <c r="C126" s="36"/>
      <c r="D126" s="204" t="s">
        <v>174</v>
      </c>
      <c r="E126" s="36"/>
      <c r="F126" s="205" t="s">
        <v>1231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174</v>
      </c>
      <c r="AU126" s="17" t="s">
        <v>84</v>
      </c>
    </row>
    <row r="127" spans="2:51" s="13" customFormat="1" ht="12">
      <c r="B127" s="209"/>
      <c r="C127" s="210"/>
      <c r="D127" s="204" t="s">
        <v>176</v>
      </c>
      <c r="E127" s="211" t="s">
        <v>1</v>
      </c>
      <c r="F127" s="212" t="s">
        <v>759</v>
      </c>
      <c r="G127" s="210"/>
      <c r="H127" s="211" t="s">
        <v>1</v>
      </c>
      <c r="I127" s="213"/>
      <c r="J127" s="210"/>
      <c r="K127" s="210"/>
      <c r="L127" s="214"/>
      <c r="M127" s="215"/>
      <c r="N127" s="216"/>
      <c r="O127" s="216"/>
      <c r="P127" s="216"/>
      <c r="Q127" s="216"/>
      <c r="R127" s="216"/>
      <c r="S127" s="216"/>
      <c r="T127" s="217"/>
      <c r="AT127" s="218" t="s">
        <v>176</v>
      </c>
      <c r="AU127" s="218" t="s">
        <v>84</v>
      </c>
      <c r="AV127" s="13" t="s">
        <v>82</v>
      </c>
      <c r="AW127" s="13" t="s">
        <v>30</v>
      </c>
      <c r="AX127" s="13" t="s">
        <v>74</v>
      </c>
      <c r="AY127" s="218" t="s">
        <v>165</v>
      </c>
    </row>
    <row r="128" spans="2:51" s="13" customFormat="1" ht="12">
      <c r="B128" s="209"/>
      <c r="C128" s="210"/>
      <c r="D128" s="204" t="s">
        <v>176</v>
      </c>
      <c r="E128" s="211" t="s">
        <v>1</v>
      </c>
      <c r="F128" s="212" t="s">
        <v>1232</v>
      </c>
      <c r="G128" s="210"/>
      <c r="H128" s="211" t="s">
        <v>1</v>
      </c>
      <c r="I128" s="213"/>
      <c r="J128" s="210"/>
      <c r="K128" s="210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176</v>
      </c>
      <c r="AU128" s="218" t="s">
        <v>84</v>
      </c>
      <c r="AV128" s="13" t="s">
        <v>82</v>
      </c>
      <c r="AW128" s="13" t="s">
        <v>30</v>
      </c>
      <c r="AX128" s="13" t="s">
        <v>74</v>
      </c>
      <c r="AY128" s="218" t="s">
        <v>165</v>
      </c>
    </row>
    <row r="129" spans="2:51" s="14" customFormat="1" ht="12">
      <c r="B129" s="219"/>
      <c r="C129" s="220"/>
      <c r="D129" s="204" t="s">
        <v>176</v>
      </c>
      <c r="E129" s="221" t="s">
        <v>1</v>
      </c>
      <c r="F129" s="222" t="s">
        <v>1233</v>
      </c>
      <c r="G129" s="220"/>
      <c r="H129" s="223">
        <v>25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3" customFormat="1" ht="12">
      <c r="B130" s="209"/>
      <c r="C130" s="210"/>
      <c r="D130" s="204" t="s">
        <v>176</v>
      </c>
      <c r="E130" s="211" t="s">
        <v>1</v>
      </c>
      <c r="F130" s="212" t="s">
        <v>1234</v>
      </c>
      <c r="G130" s="210"/>
      <c r="H130" s="211" t="s">
        <v>1</v>
      </c>
      <c r="I130" s="213"/>
      <c r="J130" s="210"/>
      <c r="K130" s="210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176</v>
      </c>
      <c r="AU130" s="218" t="s">
        <v>84</v>
      </c>
      <c r="AV130" s="13" t="s">
        <v>82</v>
      </c>
      <c r="AW130" s="13" t="s">
        <v>30</v>
      </c>
      <c r="AX130" s="13" t="s">
        <v>74</v>
      </c>
      <c r="AY130" s="218" t="s">
        <v>165</v>
      </c>
    </row>
    <row r="131" spans="2:51" s="14" customFormat="1" ht="12">
      <c r="B131" s="219"/>
      <c r="C131" s="220"/>
      <c r="D131" s="204" t="s">
        <v>176</v>
      </c>
      <c r="E131" s="221" t="s">
        <v>1</v>
      </c>
      <c r="F131" s="222" t="s">
        <v>1235</v>
      </c>
      <c r="G131" s="220"/>
      <c r="H131" s="223">
        <v>12.5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176</v>
      </c>
      <c r="AU131" s="229" t="s">
        <v>84</v>
      </c>
      <c r="AV131" s="14" t="s">
        <v>84</v>
      </c>
      <c r="AW131" s="14" t="s">
        <v>30</v>
      </c>
      <c r="AX131" s="14" t="s">
        <v>74</v>
      </c>
      <c r="AY131" s="229" t="s">
        <v>165</v>
      </c>
    </row>
    <row r="132" spans="1:65" s="2" customFormat="1" ht="16.5" customHeight="1">
      <c r="A132" s="34"/>
      <c r="B132" s="35"/>
      <c r="C132" s="191" t="s">
        <v>84</v>
      </c>
      <c r="D132" s="191" t="s">
        <v>167</v>
      </c>
      <c r="E132" s="192" t="s">
        <v>1236</v>
      </c>
      <c r="F132" s="193" t="s">
        <v>1237</v>
      </c>
      <c r="G132" s="194" t="s">
        <v>170</v>
      </c>
      <c r="H132" s="195">
        <v>785</v>
      </c>
      <c r="I132" s="196"/>
      <c r="J132" s="197">
        <f>ROUND(I132*H132,2)</f>
        <v>0</v>
      </c>
      <c r="K132" s="193" t="s">
        <v>171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6E-05</v>
      </c>
      <c r="R132" s="200">
        <f>Q132*H132</f>
        <v>0.0471</v>
      </c>
      <c r="S132" s="200">
        <v>0.092</v>
      </c>
      <c r="T132" s="201">
        <f>S132*H132</f>
        <v>72.22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84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1238</v>
      </c>
    </row>
    <row r="133" spans="1:47" s="2" customFormat="1" ht="19.5">
      <c r="A133" s="34"/>
      <c r="B133" s="35"/>
      <c r="C133" s="36"/>
      <c r="D133" s="204" t="s">
        <v>174</v>
      </c>
      <c r="E133" s="36"/>
      <c r="F133" s="205" t="s">
        <v>1239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84</v>
      </c>
    </row>
    <row r="134" spans="2:51" s="13" customFormat="1" ht="12">
      <c r="B134" s="209"/>
      <c r="C134" s="210"/>
      <c r="D134" s="204" t="s">
        <v>176</v>
      </c>
      <c r="E134" s="211" t="s">
        <v>1</v>
      </c>
      <c r="F134" s="212" t="s">
        <v>1240</v>
      </c>
      <c r="G134" s="210"/>
      <c r="H134" s="211" t="s">
        <v>1</v>
      </c>
      <c r="I134" s="213"/>
      <c r="J134" s="210"/>
      <c r="K134" s="210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176</v>
      </c>
      <c r="AU134" s="218" t="s">
        <v>84</v>
      </c>
      <c r="AV134" s="13" t="s">
        <v>82</v>
      </c>
      <c r="AW134" s="13" t="s">
        <v>30</v>
      </c>
      <c r="AX134" s="13" t="s">
        <v>74</v>
      </c>
      <c r="AY134" s="218" t="s">
        <v>165</v>
      </c>
    </row>
    <row r="135" spans="2:51" s="14" customFormat="1" ht="12">
      <c r="B135" s="219"/>
      <c r="C135" s="220"/>
      <c r="D135" s="204" t="s">
        <v>176</v>
      </c>
      <c r="E135" s="221" t="s">
        <v>1</v>
      </c>
      <c r="F135" s="222" t="s">
        <v>1241</v>
      </c>
      <c r="G135" s="220"/>
      <c r="H135" s="223">
        <v>785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84</v>
      </c>
      <c r="AV135" s="14" t="s">
        <v>84</v>
      </c>
      <c r="AW135" s="14" t="s">
        <v>30</v>
      </c>
      <c r="AX135" s="14" t="s">
        <v>74</v>
      </c>
      <c r="AY135" s="229" t="s">
        <v>165</v>
      </c>
    </row>
    <row r="136" spans="1:65" s="2" customFormat="1" ht="16.5" customHeight="1">
      <c r="A136" s="34"/>
      <c r="B136" s="35"/>
      <c r="C136" s="191" t="s">
        <v>185</v>
      </c>
      <c r="D136" s="191" t="s">
        <v>167</v>
      </c>
      <c r="E136" s="192" t="s">
        <v>233</v>
      </c>
      <c r="F136" s="193" t="s">
        <v>234</v>
      </c>
      <c r="G136" s="194" t="s">
        <v>221</v>
      </c>
      <c r="H136" s="195">
        <v>14</v>
      </c>
      <c r="I136" s="196"/>
      <c r="J136" s="197">
        <f>ROUND(I136*H136,2)</f>
        <v>0</v>
      </c>
      <c r="K136" s="193" t="s">
        <v>171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0.205</v>
      </c>
      <c r="T136" s="201">
        <f>S136*H136</f>
        <v>2.8699999999999997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1242</v>
      </c>
    </row>
    <row r="137" spans="1:47" s="2" customFormat="1" ht="19.5">
      <c r="A137" s="34"/>
      <c r="B137" s="35"/>
      <c r="C137" s="36"/>
      <c r="D137" s="204" t="s">
        <v>174</v>
      </c>
      <c r="E137" s="36"/>
      <c r="F137" s="205" t="s">
        <v>236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2:51" s="13" customFormat="1" ht="12">
      <c r="B138" s="209"/>
      <c r="C138" s="210"/>
      <c r="D138" s="204" t="s">
        <v>176</v>
      </c>
      <c r="E138" s="211" t="s">
        <v>1</v>
      </c>
      <c r="F138" s="212" t="s">
        <v>1243</v>
      </c>
      <c r="G138" s="210"/>
      <c r="H138" s="211" t="s">
        <v>1</v>
      </c>
      <c r="I138" s="213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176</v>
      </c>
      <c r="AU138" s="218" t="s">
        <v>84</v>
      </c>
      <c r="AV138" s="13" t="s">
        <v>82</v>
      </c>
      <c r="AW138" s="13" t="s">
        <v>30</v>
      </c>
      <c r="AX138" s="13" t="s">
        <v>74</v>
      </c>
      <c r="AY138" s="218" t="s">
        <v>165</v>
      </c>
    </row>
    <row r="139" spans="2:51" s="13" customFormat="1" ht="12">
      <c r="B139" s="209"/>
      <c r="C139" s="210"/>
      <c r="D139" s="204" t="s">
        <v>176</v>
      </c>
      <c r="E139" s="211" t="s">
        <v>1</v>
      </c>
      <c r="F139" s="212" t="s">
        <v>225</v>
      </c>
      <c r="G139" s="210"/>
      <c r="H139" s="211" t="s">
        <v>1</v>
      </c>
      <c r="I139" s="213"/>
      <c r="J139" s="210"/>
      <c r="K139" s="210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176</v>
      </c>
      <c r="AU139" s="218" t="s">
        <v>84</v>
      </c>
      <c r="AV139" s="13" t="s">
        <v>82</v>
      </c>
      <c r="AW139" s="13" t="s">
        <v>30</v>
      </c>
      <c r="AX139" s="13" t="s">
        <v>74</v>
      </c>
      <c r="AY139" s="218" t="s">
        <v>165</v>
      </c>
    </row>
    <row r="140" spans="2:51" s="14" customFormat="1" ht="12">
      <c r="B140" s="219"/>
      <c r="C140" s="220"/>
      <c r="D140" s="204" t="s">
        <v>176</v>
      </c>
      <c r="E140" s="221" t="s">
        <v>1</v>
      </c>
      <c r="F140" s="222" t="s">
        <v>258</v>
      </c>
      <c r="G140" s="220"/>
      <c r="H140" s="223">
        <v>14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1:65" s="2" customFormat="1" ht="21.75" customHeight="1">
      <c r="A141" s="34"/>
      <c r="B141" s="35"/>
      <c r="C141" s="191" t="s">
        <v>172</v>
      </c>
      <c r="D141" s="191" t="s">
        <v>167</v>
      </c>
      <c r="E141" s="192" t="s">
        <v>1244</v>
      </c>
      <c r="F141" s="193" t="s">
        <v>1245</v>
      </c>
      <c r="G141" s="194" t="s">
        <v>242</v>
      </c>
      <c r="H141" s="195">
        <v>38</v>
      </c>
      <c r="I141" s="196"/>
      <c r="J141" s="197">
        <f>ROUND(I141*H141,2)</f>
        <v>0</v>
      </c>
      <c r="K141" s="193" t="s">
        <v>171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84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1246</v>
      </c>
    </row>
    <row r="142" spans="1:47" s="2" customFormat="1" ht="12">
      <c r="A142" s="34"/>
      <c r="B142" s="35"/>
      <c r="C142" s="36"/>
      <c r="D142" s="204" t="s">
        <v>174</v>
      </c>
      <c r="E142" s="36"/>
      <c r="F142" s="205" t="s">
        <v>1247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84</v>
      </c>
    </row>
    <row r="143" spans="2:51" s="13" customFormat="1" ht="12">
      <c r="B143" s="209"/>
      <c r="C143" s="210"/>
      <c r="D143" s="204" t="s">
        <v>176</v>
      </c>
      <c r="E143" s="211" t="s">
        <v>1</v>
      </c>
      <c r="F143" s="212" t="s">
        <v>1248</v>
      </c>
      <c r="G143" s="210"/>
      <c r="H143" s="211" t="s">
        <v>1</v>
      </c>
      <c r="I143" s="213"/>
      <c r="J143" s="210"/>
      <c r="K143" s="210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176</v>
      </c>
      <c r="AU143" s="218" t="s">
        <v>84</v>
      </c>
      <c r="AV143" s="13" t="s">
        <v>82</v>
      </c>
      <c r="AW143" s="13" t="s">
        <v>30</v>
      </c>
      <c r="AX143" s="13" t="s">
        <v>74</v>
      </c>
      <c r="AY143" s="218" t="s">
        <v>165</v>
      </c>
    </row>
    <row r="144" spans="2:51" s="14" customFormat="1" ht="12">
      <c r="B144" s="219"/>
      <c r="C144" s="220"/>
      <c r="D144" s="204" t="s">
        <v>176</v>
      </c>
      <c r="E144" s="221" t="s">
        <v>1</v>
      </c>
      <c r="F144" s="222" t="s">
        <v>231</v>
      </c>
      <c r="G144" s="220"/>
      <c r="H144" s="223">
        <v>38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1:65" s="2" customFormat="1" ht="21.75" customHeight="1">
      <c r="A145" s="34"/>
      <c r="B145" s="35"/>
      <c r="C145" s="191" t="s">
        <v>194</v>
      </c>
      <c r="D145" s="191" t="s">
        <v>167</v>
      </c>
      <c r="E145" s="192" t="s">
        <v>1244</v>
      </c>
      <c r="F145" s="193" t="s">
        <v>1245</v>
      </c>
      <c r="G145" s="194" t="s">
        <v>242</v>
      </c>
      <c r="H145" s="195">
        <v>46.8</v>
      </c>
      <c r="I145" s="196"/>
      <c r="J145" s="197">
        <f>ROUND(I145*H145,2)</f>
        <v>0</v>
      </c>
      <c r="K145" s="193" t="s">
        <v>171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1249</v>
      </c>
    </row>
    <row r="146" spans="1:47" s="2" customFormat="1" ht="12">
      <c r="A146" s="34"/>
      <c r="B146" s="35"/>
      <c r="C146" s="36"/>
      <c r="D146" s="204" t="s">
        <v>174</v>
      </c>
      <c r="E146" s="36"/>
      <c r="F146" s="205" t="s">
        <v>1247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2:51" s="13" customFormat="1" ht="12">
      <c r="B147" s="209"/>
      <c r="C147" s="210"/>
      <c r="D147" s="204" t="s">
        <v>176</v>
      </c>
      <c r="E147" s="211" t="s">
        <v>1</v>
      </c>
      <c r="F147" s="212" t="s">
        <v>245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176</v>
      </c>
      <c r="AU147" s="218" t="s">
        <v>84</v>
      </c>
      <c r="AV147" s="13" t="s">
        <v>82</v>
      </c>
      <c r="AW147" s="13" t="s">
        <v>30</v>
      </c>
      <c r="AX147" s="13" t="s">
        <v>74</v>
      </c>
      <c r="AY147" s="218" t="s">
        <v>165</v>
      </c>
    </row>
    <row r="148" spans="2:51" s="14" customFormat="1" ht="12">
      <c r="B148" s="219"/>
      <c r="C148" s="220"/>
      <c r="D148" s="204" t="s">
        <v>176</v>
      </c>
      <c r="E148" s="221" t="s">
        <v>1</v>
      </c>
      <c r="F148" s="222" t="s">
        <v>1250</v>
      </c>
      <c r="G148" s="220"/>
      <c r="H148" s="223">
        <v>46.8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1:65" s="2" customFormat="1" ht="24.2" customHeight="1">
      <c r="A149" s="34"/>
      <c r="B149" s="35"/>
      <c r="C149" s="191" t="s">
        <v>201</v>
      </c>
      <c r="D149" s="191" t="s">
        <v>167</v>
      </c>
      <c r="E149" s="192" t="s">
        <v>272</v>
      </c>
      <c r="F149" s="193" t="s">
        <v>273</v>
      </c>
      <c r="G149" s="194" t="s">
        <v>242</v>
      </c>
      <c r="H149" s="195">
        <v>84.8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84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1251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275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84</v>
      </c>
    </row>
    <row r="151" spans="2:51" s="13" customFormat="1" ht="12">
      <c r="B151" s="209"/>
      <c r="C151" s="210"/>
      <c r="D151" s="204" t="s">
        <v>176</v>
      </c>
      <c r="E151" s="211" t="s">
        <v>1</v>
      </c>
      <c r="F151" s="212" t="s">
        <v>1248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176</v>
      </c>
      <c r="AU151" s="218" t="s">
        <v>84</v>
      </c>
      <c r="AV151" s="13" t="s">
        <v>82</v>
      </c>
      <c r="AW151" s="13" t="s">
        <v>30</v>
      </c>
      <c r="AX151" s="13" t="s">
        <v>74</v>
      </c>
      <c r="AY151" s="218" t="s">
        <v>165</v>
      </c>
    </row>
    <row r="152" spans="2:51" s="14" customFormat="1" ht="12">
      <c r="B152" s="219"/>
      <c r="C152" s="220"/>
      <c r="D152" s="204" t="s">
        <v>176</v>
      </c>
      <c r="E152" s="221" t="s">
        <v>1</v>
      </c>
      <c r="F152" s="222" t="s">
        <v>231</v>
      </c>
      <c r="G152" s="220"/>
      <c r="H152" s="223">
        <v>38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3" customFormat="1" ht="12">
      <c r="B153" s="209"/>
      <c r="C153" s="210"/>
      <c r="D153" s="204" t="s">
        <v>176</v>
      </c>
      <c r="E153" s="211" t="s">
        <v>1</v>
      </c>
      <c r="F153" s="212" t="s">
        <v>245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176</v>
      </c>
      <c r="AU153" s="218" t="s">
        <v>84</v>
      </c>
      <c r="AV153" s="13" t="s">
        <v>82</v>
      </c>
      <c r="AW153" s="13" t="s">
        <v>30</v>
      </c>
      <c r="AX153" s="13" t="s">
        <v>74</v>
      </c>
      <c r="AY153" s="218" t="s">
        <v>165</v>
      </c>
    </row>
    <row r="154" spans="2:51" s="14" customFormat="1" ht="12">
      <c r="B154" s="219"/>
      <c r="C154" s="220"/>
      <c r="D154" s="204" t="s">
        <v>176</v>
      </c>
      <c r="E154" s="221" t="s">
        <v>1</v>
      </c>
      <c r="F154" s="222" t="s">
        <v>1250</v>
      </c>
      <c r="G154" s="220"/>
      <c r="H154" s="223">
        <v>46.8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176</v>
      </c>
      <c r="AU154" s="229" t="s">
        <v>84</v>
      </c>
      <c r="AV154" s="14" t="s">
        <v>84</v>
      </c>
      <c r="AW154" s="14" t="s">
        <v>30</v>
      </c>
      <c r="AX154" s="14" t="s">
        <v>74</v>
      </c>
      <c r="AY154" s="229" t="s">
        <v>165</v>
      </c>
    </row>
    <row r="155" spans="1:65" s="2" customFormat="1" ht="21.75" customHeight="1">
      <c r="A155" s="34"/>
      <c r="B155" s="35"/>
      <c r="C155" s="191" t="s">
        <v>208</v>
      </c>
      <c r="D155" s="191" t="s">
        <v>167</v>
      </c>
      <c r="E155" s="192" t="s">
        <v>297</v>
      </c>
      <c r="F155" s="193" t="s">
        <v>298</v>
      </c>
      <c r="G155" s="194" t="s">
        <v>242</v>
      </c>
      <c r="H155" s="195">
        <v>46.8</v>
      </c>
      <c r="I155" s="196"/>
      <c r="J155" s="197">
        <f>ROUND(I155*H155,2)</f>
        <v>0</v>
      </c>
      <c r="K155" s="193" t="s">
        <v>171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84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1252</v>
      </c>
    </row>
    <row r="156" spans="1:47" s="2" customFormat="1" ht="19.5">
      <c r="A156" s="34"/>
      <c r="B156" s="35"/>
      <c r="C156" s="36"/>
      <c r="D156" s="204" t="s">
        <v>174</v>
      </c>
      <c r="E156" s="36"/>
      <c r="F156" s="205" t="s">
        <v>300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84</v>
      </c>
    </row>
    <row r="157" spans="2:51" s="13" customFormat="1" ht="12">
      <c r="B157" s="209"/>
      <c r="C157" s="210"/>
      <c r="D157" s="204" t="s">
        <v>176</v>
      </c>
      <c r="E157" s="211" t="s">
        <v>1</v>
      </c>
      <c r="F157" s="212" t="s">
        <v>245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176</v>
      </c>
      <c r="AU157" s="218" t="s">
        <v>84</v>
      </c>
      <c r="AV157" s="13" t="s">
        <v>82</v>
      </c>
      <c r="AW157" s="13" t="s">
        <v>30</v>
      </c>
      <c r="AX157" s="13" t="s">
        <v>74</v>
      </c>
      <c r="AY157" s="218" t="s">
        <v>165</v>
      </c>
    </row>
    <row r="158" spans="2:51" s="14" customFormat="1" ht="12">
      <c r="B158" s="219"/>
      <c r="C158" s="220"/>
      <c r="D158" s="204" t="s">
        <v>176</v>
      </c>
      <c r="E158" s="221" t="s">
        <v>1</v>
      </c>
      <c r="F158" s="222" t="s">
        <v>1250</v>
      </c>
      <c r="G158" s="220"/>
      <c r="H158" s="223">
        <v>46.8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1:65" s="2" customFormat="1" ht="24.2" customHeight="1">
      <c r="A159" s="34"/>
      <c r="B159" s="35"/>
      <c r="C159" s="230" t="s">
        <v>213</v>
      </c>
      <c r="D159" s="230" t="s">
        <v>290</v>
      </c>
      <c r="E159" s="231" t="s">
        <v>301</v>
      </c>
      <c r="F159" s="232" t="s">
        <v>302</v>
      </c>
      <c r="G159" s="233" t="s">
        <v>293</v>
      </c>
      <c r="H159" s="234">
        <v>93.6</v>
      </c>
      <c r="I159" s="235"/>
      <c r="J159" s="236">
        <f>ROUND(I159*H159,2)</f>
        <v>0</v>
      </c>
      <c r="K159" s="232" t="s">
        <v>1</v>
      </c>
      <c r="L159" s="237"/>
      <c r="M159" s="238" t="s">
        <v>1</v>
      </c>
      <c r="N159" s="239" t="s">
        <v>39</v>
      </c>
      <c r="O159" s="71"/>
      <c r="P159" s="200">
        <f>O159*H159</f>
        <v>0</v>
      </c>
      <c r="Q159" s="200">
        <v>1</v>
      </c>
      <c r="R159" s="200">
        <f>Q159*H159</f>
        <v>93.6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213</v>
      </c>
      <c r="AT159" s="202" t="s">
        <v>290</v>
      </c>
      <c r="AU159" s="202" t="s">
        <v>84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1253</v>
      </c>
    </row>
    <row r="160" spans="1:47" s="2" customFormat="1" ht="12">
      <c r="A160" s="34"/>
      <c r="B160" s="35"/>
      <c r="C160" s="36"/>
      <c r="D160" s="204" t="s">
        <v>174</v>
      </c>
      <c r="E160" s="36"/>
      <c r="F160" s="205" t="s">
        <v>302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84</v>
      </c>
    </row>
    <row r="161" spans="2:51" s="13" customFormat="1" ht="12">
      <c r="B161" s="209"/>
      <c r="C161" s="210"/>
      <c r="D161" s="204" t="s">
        <v>176</v>
      </c>
      <c r="E161" s="211" t="s">
        <v>1</v>
      </c>
      <c r="F161" s="212" t="s">
        <v>245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176</v>
      </c>
      <c r="AU161" s="218" t="s">
        <v>84</v>
      </c>
      <c r="AV161" s="13" t="s">
        <v>82</v>
      </c>
      <c r="AW161" s="13" t="s">
        <v>30</v>
      </c>
      <c r="AX161" s="13" t="s">
        <v>74</v>
      </c>
      <c r="AY161" s="218" t="s">
        <v>165</v>
      </c>
    </row>
    <row r="162" spans="2:51" s="14" customFormat="1" ht="12">
      <c r="B162" s="219"/>
      <c r="C162" s="220"/>
      <c r="D162" s="204" t="s">
        <v>176</v>
      </c>
      <c r="E162" s="221" t="s">
        <v>1</v>
      </c>
      <c r="F162" s="222" t="s">
        <v>1250</v>
      </c>
      <c r="G162" s="220"/>
      <c r="H162" s="223">
        <v>46.8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176</v>
      </c>
      <c r="AU162" s="229" t="s">
        <v>84</v>
      </c>
      <c r="AV162" s="14" t="s">
        <v>84</v>
      </c>
      <c r="AW162" s="14" t="s">
        <v>30</v>
      </c>
      <c r="AX162" s="14" t="s">
        <v>74</v>
      </c>
      <c r="AY162" s="229" t="s">
        <v>165</v>
      </c>
    </row>
    <row r="163" spans="2:51" s="14" customFormat="1" ht="12">
      <c r="B163" s="219"/>
      <c r="C163" s="220"/>
      <c r="D163" s="204" t="s">
        <v>176</v>
      </c>
      <c r="E163" s="220"/>
      <c r="F163" s="222" t="s">
        <v>1254</v>
      </c>
      <c r="G163" s="220"/>
      <c r="H163" s="223">
        <v>93.6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84</v>
      </c>
      <c r="AV163" s="14" t="s">
        <v>84</v>
      </c>
      <c r="AW163" s="14" t="s">
        <v>4</v>
      </c>
      <c r="AX163" s="14" t="s">
        <v>82</v>
      </c>
      <c r="AY163" s="229" t="s">
        <v>165</v>
      </c>
    </row>
    <row r="164" spans="1:65" s="2" customFormat="1" ht="16.5" customHeight="1">
      <c r="A164" s="34"/>
      <c r="B164" s="35"/>
      <c r="C164" s="191" t="s">
        <v>218</v>
      </c>
      <c r="D164" s="191" t="s">
        <v>167</v>
      </c>
      <c r="E164" s="192" t="s">
        <v>306</v>
      </c>
      <c r="F164" s="193" t="s">
        <v>307</v>
      </c>
      <c r="G164" s="194" t="s">
        <v>170</v>
      </c>
      <c r="H164" s="195">
        <v>156</v>
      </c>
      <c r="I164" s="196"/>
      <c r="J164" s="197">
        <f>ROUND(I164*H164,2)</f>
        <v>0</v>
      </c>
      <c r="K164" s="193" t="s">
        <v>171</v>
      </c>
      <c r="L164" s="39"/>
      <c r="M164" s="198" t="s">
        <v>1</v>
      </c>
      <c r="N164" s="199" t="s">
        <v>39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172</v>
      </c>
      <c r="AT164" s="202" t="s">
        <v>167</v>
      </c>
      <c r="AU164" s="202" t="s">
        <v>84</v>
      </c>
      <c r="AY164" s="17" t="s">
        <v>165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82</v>
      </c>
      <c r="BK164" s="203">
        <f>ROUND(I164*H164,2)</f>
        <v>0</v>
      </c>
      <c r="BL164" s="17" t="s">
        <v>172</v>
      </c>
      <c r="BM164" s="202" t="s">
        <v>1255</v>
      </c>
    </row>
    <row r="165" spans="1:47" s="2" customFormat="1" ht="12">
      <c r="A165" s="34"/>
      <c r="B165" s="35"/>
      <c r="C165" s="36"/>
      <c r="D165" s="204" t="s">
        <v>174</v>
      </c>
      <c r="E165" s="36"/>
      <c r="F165" s="205" t="s">
        <v>309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174</v>
      </c>
      <c r="AU165" s="17" t="s">
        <v>84</v>
      </c>
    </row>
    <row r="166" spans="2:51" s="13" customFormat="1" ht="12">
      <c r="B166" s="209"/>
      <c r="C166" s="210"/>
      <c r="D166" s="204" t="s">
        <v>176</v>
      </c>
      <c r="E166" s="211" t="s">
        <v>1</v>
      </c>
      <c r="F166" s="212" t="s">
        <v>245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176</v>
      </c>
      <c r="AU166" s="218" t="s">
        <v>84</v>
      </c>
      <c r="AV166" s="13" t="s">
        <v>82</v>
      </c>
      <c r="AW166" s="13" t="s">
        <v>30</v>
      </c>
      <c r="AX166" s="13" t="s">
        <v>74</v>
      </c>
      <c r="AY166" s="218" t="s">
        <v>165</v>
      </c>
    </row>
    <row r="167" spans="2:51" s="14" customFormat="1" ht="12">
      <c r="B167" s="219"/>
      <c r="C167" s="220"/>
      <c r="D167" s="204" t="s">
        <v>176</v>
      </c>
      <c r="E167" s="221" t="s">
        <v>1</v>
      </c>
      <c r="F167" s="222" t="s">
        <v>1256</v>
      </c>
      <c r="G167" s="220"/>
      <c r="H167" s="223">
        <v>156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1:65" s="2" customFormat="1" ht="16.5" customHeight="1">
      <c r="A168" s="34"/>
      <c r="B168" s="35"/>
      <c r="C168" s="191" t="s">
        <v>227</v>
      </c>
      <c r="D168" s="191" t="s">
        <v>167</v>
      </c>
      <c r="E168" s="192" t="s">
        <v>312</v>
      </c>
      <c r="F168" s="193" t="s">
        <v>313</v>
      </c>
      <c r="G168" s="194" t="s">
        <v>293</v>
      </c>
      <c r="H168" s="195">
        <v>169.6</v>
      </c>
      <c r="I168" s="196"/>
      <c r="J168" s="197">
        <f>ROUND(I168*H168,2)</f>
        <v>0</v>
      </c>
      <c r="K168" s="193" t="s">
        <v>171</v>
      </c>
      <c r="L168" s="39"/>
      <c r="M168" s="198" t="s">
        <v>1</v>
      </c>
      <c r="N168" s="199" t="s">
        <v>39</v>
      </c>
      <c r="O168" s="71"/>
      <c r="P168" s="200">
        <f>O168*H168</f>
        <v>0</v>
      </c>
      <c r="Q168" s="200">
        <v>0</v>
      </c>
      <c r="R168" s="200">
        <f>Q168*H168</f>
        <v>0</v>
      </c>
      <c r="S168" s="200">
        <v>0</v>
      </c>
      <c r="T168" s="201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02" t="s">
        <v>172</v>
      </c>
      <c r="AT168" s="202" t="s">
        <v>167</v>
      </c>
      <c r="AU168" s="202" t="s">
        <v>84</v>
      </c>
      <c r="AY168" s="17" t="s">
        <v>165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17" t="s">
        <v>82</v>
      </c>
      <c r="BK168" s="203">
        <f>ROUND(I168*H168,2)</f>
        <v>0</v>
      </c>
      <c r="BL168" s="17" t="s">
        <v>172</v>
      </c>
      <c r="BM168" s="202" t="s">
        <v>1257</v>
      </c>
    </row>
    <row r="169" spans="1:47" s="2" customFormat="1" ht="19.5">
      <c r="A169" s="34"/>
      <c r="B169" s="35"/>
      <c r="C169" s="36"/>
      <c r="D169" s="204" t="s">
        <v>174</v>
      </c>
      <c r="E169" s="36"/>
      <c r="F169" s="205" t="s">
        <v>315</v>
      </c>
      <c r="G169" s="36"/>
      <c r="H169" s="36"/>
      <c r="I169" s="206"/>
      <c r="J169" s="36"/>
      <c r="K169" s="36"/>
      <c r="L169" s="39"/>
      <c r="M169" s="207"/>
      <c r="N169" s="208"/>
      <c r="O169" s="71"/>
      <c r="P169" s="71"/>
      <c r="Q169" s="71"/>
      <c r="R169" s="71"/>
      <c r="S169" s="71"/>
      <c r="T169" s="72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T169" s="17" t="s">
        <v>174</v>
      </c>
      <c r="AU169" s="17" t="s">
        <v>84</v>
      </c>
    </row>
    <row r="170" spans="2:51" s="13" customFormat="1" ht="12">
      <c r="B170" s="209"/>
      <c r="C170" s="210"/>
      <c r="D170" s="204" t="s">
        <v>176</v>
      </c>
      <c r="E170" s="211" t="s">
        <v>1</v>
      </c>
      <c r="F170" s="212" t="s">
        <v>1248</v>
      </c>
      <c r="G170" s="210"/>
      <c r="H170" s="211" t="s">
        <v>1</v>
      </c>
      <c r="I170" s="213"/>
      <c r="J170" s="210"/>
      <c r="K170" s="210"/>
      <c r="L170" s="214"/>
      <c r="M170" s="215"/>
      <c r="N170" s="216"/>
      <c r="O170" s="216"/>
      <c r="P170" s="216"/>
      <c r="Q170" s="216"/>
      <c r="R170" s="216"/>
      <c r="S170" s="216"/>
      <c r="T170" s="217"/>
      <c r="AT170" s="218" t="s">
        <v>176</v>
      </c>
      <c r="AU170" s="218" t="s">
        <v>84</v>
      </c>
      <c r="AV170" s="13" t="s">
        <v>82</v>
      </c>
      <c r="AW170" s="13" t="s">
        <v>30</v>
      </c>
      <c r="AX170" s="13" t="s">
        <v>74</v>
      </c>
      <c r="AY170" s="218" t="s">
        <v>165</v>
      </c>
    </row>
    <row r="171" spans="2:51" s="14" customFormat="1" ht="12">
      <c r="B171" s="219"/>
      <c r="C171" s="220"/>
      <c r="D171" s="204" t="s">
        <v>176</v>
      </c>
      <c r="E171" s="221" t="s">
        <v>1</v>
      </c>
      <c r="F171" s="222" t="s">
        <v>231</v>
      </c>
      <c r="G171" s="220"/>
      <c r="H171" s="223">
        <v>38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176</v>
      </c>
      <c r="AU171" s="229" t="s">
        <v>84</v>
      </c>
      <c r="AV171" s="14" t="s">
        <v>84</v>
      </c>
      <c r="AW171" s="14" t="s">
        <v>30</v>
      </c>
      <c r="AX171" s="14" t="s">
        <v>74</v>
      </c>
      <c r="AY171" s="229" t="s">
        <v>165</v>
      </c>
    </row>
    <row r="172" spans="2:51" s="13" customFormat="1" ht="12">
      <c r="B172" s="209"/>
      <c r="C172" s="210"/>
      <c r="D172" s="204" t="s">
        <v>176</v>
      </c>
      <c r="E172" s="211" t="s">
        <v>1</v>
      </c>
      <c r="F172" s="212" t="s">
        <v>245</v>
      </c>
      <c r="G172" s="210"/>
      <c r="H172" s="211" t="s">
        <v>1</v>
      </c>
      <c r="I172" s="213"/>
      <c r="J172" s="210"/>
      <c r="K172" s="210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176</v>
      </c>
      <c r="AU172" s="218" t="s">
        <v>84</v>
      </c>
      <c r="AV172" s="13" t="s">
        <v>82</v>
      </c>
      <c r="AW172" s="13" t="s">
        <v>30</v>
      </c>
      <c r="AX172" s="13" t="s">
        <v>74</v>
      </c>
      <c r="AY172" s="218" t="s">
        <v>165</v>
      </c>
    </row>
    <row r="173" spans="2:51" s="14" customFormat="1" ht="12">
      <c r="B173" s="219"/>
      <c r="C173" s="220"/>
      <c r="D173" s="204" t="s">
        <v>176</v>
      </c>
      <c r="E173" s="221" t="s">
        <v>1</v>
      </c>
      <c r="F173" s="222" t="s">
        <v>1250</v>
      </c>
      <c r="G173" s="220"/>
      <c r="H173" s="223">
        <v>46.8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4" customFormat="1" ht="12">
      <c r="B174" s="219"/>
      <c r="C174" s="220"/>
      <c r="D174" s="204" t="s">
        <v>176</v>
      </c>
      <c r="E174" s="220"/>
      <c r="F174" s="222" t="s">
        <v>1258</v>
      </c>
      <c r="G174" s="220"/>
      <c r="H174" s="223">
        <v>169.6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176</v>
      </c>
      <c r="AU174" s="229" t="s">
        <v>84</v>
      </c>
      <c r="AV174" s="14" t="s">
        <v>84</v>
      </c>
      <c r="AW174" s="14" t="s">
        <v>4</v>
      </c>
      <c r="AX174" s="14" t="s">
        <v>82</v>
      </c>
      <c r="AY174" s="229" t="s">
        <v>165</v>
      </c>
    </row>
    <row r="175" spans="1:65" s="2" customFormat="1" ht="16.5" customHeight="1">
      <c r="A175" s="34"/>
      <c r="B175" s="35"/>
      <c r="C175" s="191" t="s">
        <v>232</v>
      </c>
      <c r="D175" s="191" t="s">
        <v>167</v>
      </c>
      <c r="E175" s="192" t="s">
        <v>329</v>
      </c>
      <c r="F175" s="193" t="s">
        <v>330</v>
      </c>
      <c r="G175" s="194" t="s">
        <v>170</v>
      </c>
      <c r="H175" s="195">
        <v>156</v>
      </c>
      <c r="I175" s="196"/>
      <c r="J175" s="197">
        <f>ROUND(I175*H175,2)</f>
        <v>0</v>
      </c>
      <c r="K175" s="193" t="s">
        <v>1</v>
      </c>
      <c r="L175" s="39"/>
      <c r="M175" s="198" t="s">
        <v>1</v>
      </c>
      <c r="N175" s="199" t="s">
        <v>39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172</v>
      </c>
      <c r="AT175" s="202" t="s">
        <v>167</v>
      </c>
      <c r="AU175" s="202" t="s">
        <v>84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1259</v>
      </c>
    </row>
    <row r="176" spans="1:47" s="2" customFormat="1" ht="12">
      <c r="A176" s="34"/>
      <c r="B176" s="35"/>
      <c r="C176" s="36"/>
      <c r="D176" s="204" t="s">
        <v>174</v>
      </c>
      <c r="E176" s="36"/>
      <c r="F176" s="205" t="s">
        <v>332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84</v>
      </c>
    </row>
    <row r="177" spans="1:47" s="2" customFormat="1" ht="19.5">
      <c r="A177" s="34"/>
      <c r="B177" s="35"/>
      <c r="C177" s="36"/>
      <c r="D177" s="204" t="s">
        <v>333</v>
      </c>
      <c r="E177" s="36"/>
      <c r="F177" s="240" t="s">
        <v>334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333</v>
      </c>
      <c r="AU177" s="17" t="s">
        <v>84</v>
      </c>
    </row>
    <row r="178" spans="2:51" s="13" customFormat="1" ht="12">
      <c r="B178" s="209"/>
      <c r="C178" s="210"/>
      <c r="D178" s="204" t="s">
        <v>176</v>
      </c>
      <c r="E178" s="211" t="s">
        <v>1</v>
      </c>
      <c r="F178" s="212" t="s">
        <v>1260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176</v>
      </c>
      <c r="AU178" s="218" t="s">
        <v>84</v>
      </c>
      <c r="AV178" s="13" t="s">
        <v>82</v>
      </c>
      <c r="AW178" s="13" t="s">
        <v>30</v>
      </c>
      <c r="AX178" s="13" t="s">
        <v>74</v>
      </c>
      <c r="AY178" s="218" t="s">
        <v>165</v>
      </c>
    </row>
    <row r="179" spans="2:51" s="14" customFormat="1" ht="12">
      <c r="B179" s="219"/>
      <c r="C179" s="220"/>
      <c r="D179" s="204" t="s">
        <v>176</v>
      </c>
      <c r="E179" s="221" t="s">
        <v>1</v>
      </c>
      <c r="F179" s="222" t="s">
        <v>1256</v>
      </c>
      <c r="G179" s="220"/>
      <c r="H179" s="223">
        <v>156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176</v>
      </c>
      <c r="AU179" s="229" t="s">
        <v>84</v>
      </c>
      <c r="AV179" s="14" t="s">
        <v>84</v>
      </c>
      <c r="AW179" s="14" t="s">
        <v>30</v>
      </c>
      <c r="AX179" s="14" t="s">
        <v>74</v>
      </c>
      <c r="AY179" s="229" t="s">
        <v>165</v>
      </c>
    </row>
    <row r="180" spans="2:63" s="12" customFormat="1" ht="22.9" customHeight="1">
      <c r="B180" s="175"/>
      <c r="C180" s="176"/>
      <c r="D180" s="177" t="s">
        <v>73</v>
      </c>
      <c r="E180" s="189" t="s">
        <v>194</v>
      </c>
      <c r="F180" s="189" t="s">
        <v>394</v>
      </c>
      <c r="G180" s="176"/>
      <c r="H180" s="176"/>
      <c r="I180" s="179"/>
      <c r="J180" s="190">
        <f>BK180</f>
        <v>0</v>
      </c>
      <c r="K180" s="176"/>
      <c r="L180" s="181"/>
      <c r="M180" s="182"/>
      <c r="N180" s="183"/>
      <c r="O180" s="183"/>
      <c r="P180" s="184">
        <f>SUM(P181:P229)</f>
        <v>0</v>
      </c>
      <c r="Q180" s="183"/>
      <c r="R180" s="184">
        <f>SUM(R181:R229)</f>
        <v>22.01424</v>
      </c>
      <c r="S180" s="183"/>
      <c r="T180" s="185">
        <f>SUM(T181:T229)</f>
        <v>0</v>
      </c>
      <c r="AR180" s="186" t="s">
        <v>82</v>
      </c>
      <c r="AT180" s="187" t="s">
        <v>73</v>
      </c>
      <c r="AU180" s="187" t="s">
        <v>82</v>
      </c>
      <c r="AY180" s="186" t="s">
        <v>165</v>
      </c>
      <c r="BK180" s="188">
        <f>SUM(BK181:BK229)</f>
        <v>0</v>
      </c>
    </row>
    <row r="181" spans="1:65" s="2" customFormat="1" ht="16.5" customHeight="1">
      <c r="A181" s="34"/>
      <c r="B181" s="35"/>
      <c r="C181" s="191" t="s">
        <v>239</v>
      </c>
      <c r="D181" s="191" t="s">
        <v>167</v>
      </c>
      <c r="E181" s="192" t="s">
        <v>396</v>
      </c>
      <c r="F181" s="193" t="s">
        <v>397</v>
      </c>
      <c r="G181" s="194" t="s">
        <v>170</v>
      </c>
      <c r="H181" s="195">
        <v>156</v>
      </c>
      <c r="I181" s="196"/>
      <c r="J181" s="197">
        <f>ROUND(I181*H181,2)</f>
        <v>0</v>
      </c>
      <c r="K181" s="193" t="s">
        <v>171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84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1261</v>
      </c>
    </row>
    <row r="182" spans="1:47" s="2" customFormat="1" ht="12">
      <c r="A182" s="34"/>
      <c r="B182" s="35"/>
      <c r="C182" s="36"/>
      <c r="D182" s="204" t="s">
        <v>174</v>
      </c>
      <c r="E182" s="36"/>
      <c r="F182" s="205" t="s">
        <v>399</v>
      </c>
      <c r="G182" s="36"/>
      <c r="H182" s="36"/>
      <c r="I182" s="206"/>
      <c r="J182" s="36"/>
      <c r="K182" s="36"/>
      <c r="L182" s="39"/>
      <c r="M182" s="207"/>
      <c r="N182" s="208"/>
      <c r="O182" s="71"/>
      <c r="P182" s="71"/>
      <c r="Q182" s="71"/>
      <c r="R182" s="71"/>
      <c r="S182" s="71"/>
      <c r="T182" s="72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84</v>
      </c>
    </row>
    <row r="183" spans="2:51" s="13" customFormat="1" ht="12">
      <c r="B183" s="209"/>
      <c r="C183" s="210"/>
      <c r="D183" s="204" t="s">
        <v>176</v>
      </c>
      <c r="E183" s="211" t="s">
        <v>1</v>
      </c>
      <c r="F183" s="212" t="s">
        <v>400</v>
      </c>
      <c r="G183" s="210"/>
      <c r="H183" s="211" t="s">
        <v>1</v>
      </c>
      <c r="I183" s="213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176</v>
      </c>
      <c r="AU183" s="218" t="s">
        <v>84</v>
      </c>
      <c r="AV183" s="13" t="s">
        <v>82</v>
      </c>
      <c r="AW183" s="13" t="s">
        <v>30</v>
      </c>
      <c r="AX183" s="13" t="s">
        <v>74</v>
      </c>
      <c r="AY183" s="218" t="s">
        <v>165</v>
      </c>
    </row>
    <row r="184" spans="2:51" s="13" customFormat="1" ht="12">
      <c r="B184" s="209"/>
      <c r="C184" s="210"/>
      <c r="D184" s="204" t="s">
        <v>176</v>
      </c>
      <c r="E184" s="211" t="s">
        <v>1</v>
      </c>
      <c r="F184" s="212" t="s">
        <v>1260</v>
      </c>
      <c r="G184" s="210"/>
      <c r="H184" s="211" t="s">
        <v>1</v>
      </c>
      <c r="I184" s="213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176</v>
      </c>
      <c r="AU184" s="218" t="s">
        <v>84</v>
      </c>
      <c r="AV184" s="13" t="s">
        <v>82</v>
      </c>
      <c r="AW184" s="13" t="s">
        <v>30</v>
      </c>
      <c r="AX184" s="13" t="s">
        <v>74</v>
      </c>
      <c r="AY184" s="218" t="s">
        <v>165</v>
      </c>
    </row>
    <row r="185" spans="2:51" s="14" customFormat="1" ht="12">
      <c r="B185" s="219"/>
      <c r="C185" s="220"/>
      <c r="D185" s="204" t="s">
        <v>176</v>
      </c>
      <c r="E185" s="221" t="s">
        <v>1</v>
      </c>
      <c r="F185" s="222" t="s">
        <v>1256</v>
      </c>
      <c r="G185" s="220"/>
      <c r="H185" s="223">
        <v>156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176</v>
      </c>
      <c r="AU185" s="229" t="s">
        <v>84</v>
      </c>
      <c r="AV185" s="14" t="s">
        <v>84</v>
      </c>
      <c r="AW185" s="14" t="s">
        <v>30</v>
      </c>
      <c r="AX185" s="14" t="s">
        <v>74</v>
      </c>
      <c r="AY185" s="229" t="s">
        <v>165</v>
      </c>
    </row>
    <row r="186" spans="1:65" s="2" customFormat="1" ht="16.5" customHeight="1">
      <c r="A186" s="34"/>
      <c r="B186" s="35"/>
      <c r="C186" s="191" t="s">
        <v>247</v>
      </c>
      <c r="D186" s="191" t="s">
        <v>167</v>
      </c>
      <c r="E186" s="192" t="s">
        <v>413</v>
      </c>
      <c r="F186" s="193" t="s">
        <v>414</v>
      </c>
      <c r="G186" s="194" t="s">
        <v>170</v>
      </c>
      <c r="H186" s="195">
        <v>156</v>
      </c>
      <c r="I186" s="196"/>
      <c r="J186" s="197">
        <f>ROUND(I186*H186,2)</f>
        <v>0</v>
      </c>
      <c r="K186" s="193" t="s">
        <v>171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1262</v>
      </c>
    </row>
    <row r="187" spans="1:47" s="2" customFormat="1" ht="12">
      <c r="A187" s="34"/>
      <c r="B187" s="35"/>
      <c r="C187" s="36"/>
      <c r="D187" s="204" t="s">
        <v>174</v>
      </c>
      <c r="E187" s="36"/>
      <c r="F187" s="205" t="s">
        <v>416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2:51" s="13" customFormat="1" ht="12">
      <c r="B188" s="209"/>
      <c r="C188" s="210"/>
      <c r="D188" s="204" t="s">
        <v>176</v>
      </c>
      <c r="E188" s="211" t="s">
        <v>1</v>
      </c>
      <c r="F188" s="212" t="s">
        <v>1260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176</v>
      </c>
      <c r="AU188" s="218" t="s">
        <v>84</v>
      </c>
      <c r="AV188" s="13" t="s">
        <v>82</v>
      </c>
      <c r="AW188" s="13" t="s">
        <v>30</v>
      </c>
      <c r="AX188" s="13" t="s">
        <v>74</v>
      </c>
      <c r="AY188" s="218" t="s">
        <v>165</v>
      </c>
    </row>
    <row r="189" spans="2:51" s="14" customFormat="1" ht="12">
      <c r="B189" s="219"/>
      <c r="C189" s="220"/>
      <c r="D189" s="204" t="s">
        <v>176</v>
      </c>
      <c r="E189" s="221" t="s">
        <v>1</v>
      </c>
      <c r="F189" s="222" t="s">
        <v>1256</v>
      </c>
      <c r="G189" s="220"/>
      <c r="H189" s="223">
        <v>156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176</v>
      </c>
      <c r="AU189" s="229" t="s">
        <v>84</v>
      </c>
      <c r="AV189" s="14" t="s">
        <v>84</v>
      </c>
      <c r="AW189" s="14" t="s">
        <v>30</v>
      </c>
      <c r="AX189" s="14" t="s">
        <v>74</v>
      </c>
      <c r="AY189" s="229" t="s">
        <v>165</v>
      </c>
    </row>
    <row r="190" spans="1:65" s="2" customFormat="1" ht="16.5" customHeight="1">
      <c r="A190" s="34"/>
      <c r="B190" s="35"/>
      <c r="C190" s="191" t="s">
        <v>258</v>
      </c>
      <c r="D190" s="191" t="s">
        <v>167</v>
      </c>
      <c r="E190" s="192" t="s">
        <v>422</v>
      </c>
      <c r="F190" s="193" t="s">
        <v>423</v>
      </c>
      <c r="G190" s="194" t="s">
        <v>170</v>
      </c>
      <c r="H190" s="195">
        <v>810</v>
      </c>
      <c r="I190" s="196"/>
      <c r="J190" s="197">
        <f>ROUND(I190*H190,2)</f>
        <v>0</v>
      </c>
      <c r="K190" s="193" t="s">
        <v>171</v>
      </c>
      <c r="L190" s="39"/>
      <c r="M190" s="198" t="s">
        <v>1</v>
      </c>
      <c r="N190" s="199" t="s">
        <v>39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172</v>
      </c>
      <c r="AT190" s="202" t="s">
        <v>167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1263</v>
      </c>
    </row>
    <row r="191" spans="1:47" s="2" customFormat="1" ht="12">
      <c r="A191" s="34"/>
      <c r="B191" s="35"/>
      <c r="C191" s="36"/>
      <c r="D191" s="204" t="s">
        <v>174</v>
      </c>
      <c r="E191" s="36"/>
      <c r="F191" s="205" t="s">
        <v>425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3" customFormat="1" ht="12">
      <c r="B192" s="209"/>
      <c r="C192" s="210"/>
      <c r="D192" s="204" t="s">
        <v>176</v>
      </c>
      <c r="E192" s="211" t="s">
        <v>1</v>
      </c>
      <c r="F192" s="212" t="s">
        <v>759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176</v>
      </c>
      <c r="AU192" s="218" t="s">
        <v>84</v>
      </c>
      <c r="AV192" s="13" t="s">
        <v>82</v>
      </c>
      <c r="AW192" s="13" t="s">
        <v>30</v>
      </c>
      <c r="AX192" s="13" t="s">
        <v>74</v>
      </c>
      <c r="AY192" s="218" t="s">
        <v>165</v>
      </c>
    </row>
    <row r="193" spans="2:51" s="13" customFormat="1" ht="12">
      <c r="B193" s="209"/>
      <c r="C193" s="210"/>
      <c r="D193" s="204" t="s">
        <v>176</v>
      </c>
      <c r="E193" s="211" t="s">
        <v>1</v>
      </c>
      <c r="F193" s="212" t="s">
        <v>1264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176</v>
      </c>
      <c r="AU193" s="218" t="s">
        <v>84</v>
      </c>
      <c r="AV193" s="13" t="s">
        <v>82</v>
      </c>
      <c r="AW193" s="13" t="s">
        <v>30</v>
      </c>
      <c r="AX193" s="13" t="s">
        <v>74</v>
      </c>
      <c r="AY193" s="218" t="s">
        <v>165</v>
      </c>
    </row>
    <row r="194" spans="2:51" s="14" customFormat="1" ht="12">
      <c r="B194" s="219"/>
      <c r="C194" s="220"/>
      <c r="D194" s="204" t="s">
        <v>176</v>
      </c>
      <c r="E194" s="221" t="s">
        <v>1</v>
      </c>
      <c r="F194" s="222" t="s">
        <v>1233</v>
      </c>
      <c r="G194" s="220"/>
      <c r="H194" s="223">
        <v>25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176</v>
      </c>
      <c r="AU194" s="229" t="s">
        <v>84</v>
      </c>
      <c r="AV194" s="14" t="s">
        <v>84</v>
      </c>
      <c r="AW194" s="14" t="s">
        <v>30</v>
      </c>
      <c r="AX194" s="14" t="s">
        <v>74</v>
      </c>
      <c r="AY194" s="229" t="s">
        <v>165</v>
      </c>
    </row>
    <row r="195" spans="2:51" s="13" customFormat="1" ht="12">
      <c r="B195" s="209"/>
      <c r="C195" s="210"/>
      <c r="D195" s="204" t="s">
        <v>176</v>
      </c>
      <c r="E195" s="211" t="s">
        <v>1</v>
      </c>
      <c r="F195" s="212" t="s">
        <v>1240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176</v>
      </c>
      <c r="AU195" s="218" t="s">
        <v>84</v>
      </c>
      <c r="AV195" s="13" t="s">
        <v>82</v>
      </c>
      <c r="AW195" s="13" t="s">
        <v>30</v>
      </c>
      <c r="AX195" s="13" t="s">
        <v>74</v>
      </c>
      <c r="AY195" s="218" t="s">
        <v>165</v>
      </c>
    </row>
    <row r="196" spans="2:51" s="14" customFormat="1" ht="12">
      <c r="B196" s="219"/>
      <c r="C196" s="220"/>
      <c r="D196" s="204" t="s">
        <v>176</v>
      </c>
      <c r="E196" s="221" t="s">
        <v>1</v>
      </c>
      <c r="F196" s="222" t="s">
        <v>1241</v>
      </c>
      <c r="G196" s="220"/>
      <c r="H196" s="223">
        <v>785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176</v>
      </c>
      <c r="AU196" s="229" t="s">
        <v>84</v>
      </c>
      <c r="AV196" s="14" t="s">
        <v>84</v>
      </c>
      <c r="AW196" s="14" t="s">
        <v>30</v>
      </c>
      <c r="AX196" s="14" t="s">
        <v>74</v>
      </c>
      <c r="AY196" s="229" t="s">
        <v>165</v>
      </c>
    </row>
    <row r="197" spans="1:65" s="2" customFormat="1" ht="16.5" customHeight="1">
      <c r="A197" s="34"/>
      <c r="B197" s="35"/>
      <c r="C197" s="230" t="s">
        <v>8</v>
      </c>
      <c r="D197" s="230" t="s">
        <v>290</v>
      </c>
      <c r="E197" s="231" t="s">
        <v>430</v>
      </c>
      <c r="F197" s="232" t="s">
        <v>431</v>
      </c>
      <c r="G197" s="233" t="s">
        <v>293</v>
      </c>
      <c r="H197" s="234">
        <v>2.43</v>
      </c>
      <c r="I197" s="235"/>
      <c r="J197" s="236">
        <f>ROUND(I197*H197,2)</f>
        <v>0</v>
      </c>
      <c r="K197" s="232" t="s">
        <v>171</v>
      </c>
      <c r="L197" s="237"/>
      <c r="M197" s="238" t="s">
        <v>1</v>
      </c>
      <c r="N197" s="239" t="s">
        <v>39</v>
      </c>
      <c r="O197" s="71"/>
      <c r="P197" s="200">
        <f>O197*H197</f>
        <v>0</v>
      </c>
      <c r="Q197" s="200">
        <v>1</v>
      </c>
      <c r="R197" s="200">
        <f>Q197*H197</f>
        <v>2.43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213</v>
      </c>
      <c r="AT197" s="202" t="s">
        <v>290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172</v>
      </c>
      <c r="BM197" s="202" t="s">
        <v>1265</v>
      </c>
    </row>
    <row r="198" spans="1:47" s="2" customFormat="1" ht="12">
      <c r="A198" s="34"/>
      <c r="B198" s="35"/>
      <c r="C198" s="36"/>
      <c r="D198" s="204" t="s">
        <v>174</v>
      </c>
      <c r="E198" s="36"/>
      <c r="F198" s="205" t="s">
        <v>431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2:51" s="13" customFormat="1" ht="12">
      <c r="B199" s="209"/>
      <c r="C199" s="210"/>
      <c r="D199" s="204" t="s">
        <v>176</v>
      </c>
      <c r="E199" s="211" t="s">
        <v>1</v>
      </c>
      <c r="F199" s="212" t="s">
        <v>1266</v>
      </c>
      <c r="G199" s="210"/>
      <c r="H199" s="211" t="s">
        <v>1</v>
      </c>
      <c r="I199" s="213"/>
      <c r="J199" s="210"/>
      <c r="K199" s="210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176</v>
      </c>
      <c r="AU199" s="218" t="s">
        <v>84</v>
      </c>
      <c r="AV199" s="13" t="s">
        <v>82</v>
      </c>
      <c r="AW199" s="13" t="s">
        <v>30</v>
      </c>
      <c r="AX199" s="13" t="s">
        <v>74</v>
      </c>
      <c r="AY199" s="218" t="s">
        <v>165</v>
      </c>
    </row>
    <row r="200" spans="2:51" s="13" customFormat="1" ht="12">
      <c r="B200" s="209"/>
      <c r="C200" s="210"/>
      <c r="D200" s="204" t="s">
        <v>176</v>
      </c>
      <c r="E200" s="211" t="s">
        <v>1</v>
      </c>
      <c r="F200" s="212" t="s">
        <v>759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176</v>
      </c>
      <c r="AU200" s="218" t="s">
        <v>84</v>
      </c>
      <c r="AV200" s="13" t="s">
        <v>82</v>
      </c>
      <c r="AW200" s="13" t="s">
        <v>30</v>
      </c>
      <c r="AX200" s="13" t="s">
        <v>74</v>
      </c>
      <c r="AY200" s="218" t="s">
        <v>165</v>
      </c>
    </row>
    <row r="201" spans="2:51" s="13" customFormat="1" ht="12">
      <c r="B201" s="209"/>
      <c r="C201" s="210"/>
      <c r="D201" s="204" t="s">
        <v>176</v>
      </c>
      <c r="E201" s="211" t="s">
        <v>1</v>
      </c>
      <c r="F201" s="212" t="s">
        <v>1264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176</v>
      </c>
      <c r="AU201" s="218" t="s">
        <v>84</v>
      </c>
      <c r="AV201" s="13" t="s">
        <v>82</v>
      </c>
      <c r="AW201" s="13" t="s">
        <v>30</v>
      </c>
      <c r="AX201" s="13" t="s">
        <v>74</v>
      </c>
      <c r="AY201" s="218" t="s">
        <v>165</v>
      </c>
    </row>
    <row r="202" spans="2:51" s="14" customFormat="1" ht="12">
      <c r="B202" s="219"/>
      <c r="C202" s="220"/>
      <c r="D202" s="204" t="s">
        <v>176</v>
      </c>
      <c r="E202" s="221" t="s">
        <v>1</v>
      </c>
      <c r="F202" s="222" t="s">
        <v>1267</v>
      </c>
      <c r="G202" s="220"/>
      <c r="H202" s="223">
        <v>0.075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176</v>
      </c>
      <c r="AU202" s="229" t="s">
        <v>84</v>
      </c>
      <c r="AV202" s="14" t="s">
        <v>84</v>
      </c>
      <c r="AW202" s="14" t="s">
        <v>30</v>
      </c>
      <c r="AX202" s="14" t="s">
        <v>74</v>
      </c>
      <c r="AY202" s="229" t="s">
        <v>165</v>
      </c>
    </row>
    <row r="203" spans="2:51" s="13" customFormat="1" ht="12">
      <c r="B203" s="209"/>
      <c r="C203" s="210"/>
      <c r="D203" s="204" t="s">
        <v>176</v>
      </c>
      <c r="E203" s="211" t="s">
        <v>1</v>
      </c>
      <c r="F203" s="212" t="s">
        <v>1240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176</v>
      </c>
      <c r="AU203" s="218" t="s">
        <v>84</v>
      </c>
      <c r="AV203" s="13" t="s">
        <v>82</v>
      </c>
      <c r="AW203" s="13" t="s">
        <v>30</v>
      </c>
      <c r="AX203" s="13" t="s">
        <v>74</v>
      </c>
      <c r="AY203" s="218" t="s">
        <v>165</v>
      </c>
    </row>
    <row r="204" spans="2:51" s="14" customFormat="1" ht="12">
      <c r="B204" s="219"/>
      <c r="C204" s="220"/>
      <c r="D204" s="204" t="s">
        <v>176</v>
      </c>
      <c r="E204" s="221" t="s">
        <v>1</v>
      </c>
      <c r="F204" s="222" t="s">
        <v>1268</v>
      </c>
      <c r="G204" s="220"/>
      <c r="H204" s="223">
        <v>2.355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176</v>
      </c>
      <c r="AU204" s="229" t="s">
        <v>84</v>
      </c>
      <c r="AV204" s="14" t="s">
        <v>84</v>
      </c>
      <c r="AW204" s="14" t="s">
        <v>30</v>
      </c>
      <c r="AX204" s="14" t="s">
        <v>74</v>
      </c>
      <c r="AY204" s="229" t="s">
        <v>165</v>
      </c>
    </row>
    <row r="205" spans="1:65" s="2" customFormat="1" ht="16.5" customHeight="1">
      <c r="A205" s="34"/>
      <c r="B205" s="35"/>
      <c r="C205" s="191" t="s">
        <v>271</v>
      </c>
      <c r="D205" s="191" t="s">
        <v>167</v>
      </c>
      <c r="E205" s="192" t="s">
        <v>1269</v>
      </c>
      <c r="F205" s="193" t="s">
        <v>1270</v>
      </c>
      <c r="G205" s="194" t="s">
        <v>170</v>
      </c>
      <c r="H205" s="195">
        <v>810</v>
      </c>
      <c r="I205" s="196"/>
      <c r="J205" s="197">
        <f>ROUND(I205*H205,2)</f>
        <v>0</v>
      </c>
      <c r="K205" s="193" t="s">
        <v>171</v>
      </c>
      <c r="L205" s="39"/>
      <c r="M205" s="198" t="s">
        <v>1</v>
      </c>
      <c r="N205" s="199" t="s">
        <v>39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172</v>
      </c>
      <c r="AT205" s="202" t="s">
        <v>167</v>
      </c>
      <c r="AU205" s="202" t="s">
        <v>84</v>
      </c>
      <c r="AY205" s="17" t="s">
        <v>165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172</v>
      </c>
      <c r="BM205" s="202" t="s">
        <v>1271</v>
      </c>
    </row>
    <row r="206" spans="1:47" s="2" customFormat="1" ht="12">
      <c r="A206" s="34"/>
      <c r="B206" s="35"/>
      <c r="C206" s="36"/>
      <c r="D206" s="204" t="s">
        <v>174</v>
      </c>
      <c r="E206" s="36"/>
      <c r="F206" s="205" t="s">
        <v>1272</v>
      </c>
      <c r="G206" s="36"/>
      <c r="H206" s="36"/>
      <c r="I206" s="206"/>
      <c r="J206" s="36"/>
      <c r="K206" s="36"/>
      <c r="L206" s="39"/>
      <c r="M206" s="207"/>
      <c r="N206" s="208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174</v>
      </c>
      <c r="AU206" s="17" t="s">
        <v>84</v>
      </c>
    </row>
    <row r="207" spans="2:51" s="13" customFormat="1" ht="12">
      <c r="B207" s="209"/>
      <c r="C207" s="210"/>
      <c r="D207" s="204" t="s">
        <v>176</v>
      </c>
      <c r="E207" s="211" t="s">
        <v>1</v>
      </c>
      <c r="F207" s="212" t="s">
        <v>759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176</v>
      </c>
      <c r="AU207" s="218" t="s">
        <v>84</v>
      </c>
      <c r="AV207" s="13" t="s">
        <v>82</v>
      </c>
      <c r="AW207" s="13" t="s">
        <v>30</v>
      </c>
      <c r="AX207" s="13" t="s">
        <v>74</v>
      </c>
      <c r="AY207" s="218" t="s">
        <v>165</v>
      </c>
    </row>
    <row r="208" spans="2:51" s="13" customFormat="1" ht="12">
      <c r="B208" s="209"/>
      <c r="C208" s="210"/>
      <c r="D208" s="204" t="s">
        <v>176</v>
      </c>
      <c r="E208" s="211" t="s">
        <v>1</v>
      </c>
      <c r="F208" s="212" t="s">
        <v>1264</v>
      </c>
      <c r="G208" s="210"/>
      <c r="H208" s="211" t="s">
        <v>1</v>
      </c>
      <c r="I208" s="213"/>
      <c r="J208" s="210"/>
      <c r="K208" s="210"/>
      <c r="L208" s="214"/>
      <c r="M208" s="215"/>
      <c r="N208" s="216"/>
      <c r="O208" s="216"/>
      <c r="P208" s="216"/>
      <c r="Q208" s="216"/>
      <c r="R208" s="216"/>
      <c r="S208" s="216"/>
      <c r="T208" s="217"/>
      <c r="AT208" s="218" t="s">
        <v>176</v>
      </c>
      <c r="AU208" s="218" t="s">
        <v>84</v>
      </c>
      <c r="AV208" s="13" t="s">
        <v>82</v>
      </c>
      <c r="AW208" s="13" t="s">
        <v>30</v>
      </c>
      <c r="AX208" s="13" t="s">
        <v>74</v>
      </c>
      <c r="AY208" s="218" t="s">
        <v>165</v>
      </c>
    </row>
    <row r="209" spans="2:51" s="14" customFormat="1" ht="12">
      <c r="B209" s="219"/>
      <c r="C209" s="220"/>
      <c r="D209" s="204" t="s">
        <v>176</v>
      </c>
      <c r="E209" s="221" t="s">
        <v>1</v>
      </c>
      <c r="F209" s="222" t="s">
        <v>1233</v>
      </c>
      <c r="G209" s="220"/>
      <c r="H209" s="223">
        <v>25</v>
      </c>
      <c r="I209" s="224"/>
      <c r="J209" s="220"/>
      <c r="K209" s="220"/>
      <c r="L209" s="225"/>
      <c r="M209" s="226"/>
      <c r="N209" s="227"/>
      <c r="O209" s="227"/>
      <c r="P209" s="227"/>
      <c r="Q209" s="227"/>
      <c r="R209" s="227"/>
      <c r="S209" s="227"/>
      <c r="T209" s="228"/>
      <c r="AT209" s="229" t="s">
        <v>176</v>
      </c>
      <c r="AU209" s="229" t="s">
        <v>84</v>
      </c>
      <c r="AV209" s="14" t="s">
        <v>84</v>
      </c>
      <c r="AW209" s="14" t="s">
        <v>30</v>
      </c>
      <c r="AX209" s="14" t="s">
        <v>74</v>
      </c>
      <c r="AY209" s="229" t="s">
        <v>165</v>
      </c>
    </row>
    <row r="210" spans="2:51" s="13" customFormat="1" ht="12">
      <c r="B210" s="209"/>
      <c r="C210" s="210"/>
      <c r="D210" s="204" t="s">
        <v>176</v>
      </c>
      <c r="E210" s="211" t="s">
        <v>1</v>
      </c>
      <c r="F210" s="212" t="s">
        <v>1240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176</v>
      </c>
      <c r="AU210" s="218" t="s">
        <v>84</v>
      </c>
      <c r="AV210" s="13" t="s">
        <v>82</v>
      </c>
      <c r="AW210" s="13" t="s">
        <v>30</v>
      </c>
      <c r="AX210" s="13" t="s">
        <v>74</v>
      </c>
      <c r="AY210" s="218" t="s">
        <v>165</v>
      </c>
    </row>
    <row r="211" spans="2:51" s="14" customFormat="1" ht="12">
      <c r="B211" s="219"/>
      <c r="C211" s="220"/>
      <c r="D211" s="204" t="s">
        <v>176</v>
      </c>
      <c r="E211" s="221" t="s">
        <v>1</v>
      </c>
      <c r="F211" s="222" t="s">
        <v>1241</v>
      </c>
      <c r="G211" s="220"/>
      <c r="H211" s="223">
        <v>785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176</v>
      </c>
      <c r="AU211" s="229" t="s">
        <v>84</v>
      </c>
      <c r="AV211" s="14" t="s">
        <v>84</v>
      </c>
      <c r="AW211" s="14" t="s">
        <v>30</v>
      </c>
      <c r="AX211" s="14" t="s">
        <v>74</v>
      </c>
      <c r="AY211" s="229" t="s">
        <v>165</v>
      </c>
    </row>
    <row r="212" spans="1:65" s="2" customFormat="1" ht="21.75" customHeight="1">
      <c r="A212" s="34"/>
      <c r="B212" s="35"/>
      <c r="C212" s="191" t="s">
        <v>276</v>
      </c>
      <c r="D212" s="191" t="s">
        <v>167</v>
      </c>
      <c r="E212" s="192" t="s">
        <v>455</v>
      </c>
      <c r="F212" s="193" t="s">
        <v>1273</v>
      </c>
      <c r="G212" s="194" t="s">
        <v>170</v>
      </c>
      <c r="H212" s="195">
        <v>785</v>
      </c>
      <c r="I212" s="196"/>
      <c r="J212" s="197">
        <f>ROUND(I212*H212,2)</f>
        <v>0</v>
      </c>
      <c r="K212" s="193" t="s">
        <v>171</v>
      </c>
      <c r="L212" s="39"/>
      <c r="M212" s="198" t="s">
        <v>1</v>
      </c>
      <c r="N212" s="199" t="s">
        <v>39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172</v>
      </c>
      <c r="AT212" s="202" t="s">
        <v>167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1274</v>
      </c>
    </row>
    <row r="213" spans="1:47" s="2" customFormat="1" ht="19.5">
      <c r="A213" s="34"/>
      <c r="B213" s="35"/>
      <c r="C213" s="36"/>
      <c r="D213" s="204" t="s">
        <v>174</v>
      </c>
      <c r="E213" s="36"/>
      <c r="F213" s="205" t="s">
        <v>458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2:51" s="13" customFormat="1" ht="12">
      <c r="B214" s="209"/>
      <c r="C214" s="210"/>
      <c r="D214" s="204" t="s">
        <v>176</v>
      </c>
      <c r="E214" s="211" t="s">
        <v>1</v>
      </c>
      <c r="F214" s="212" t="s">
        <v>1240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176</v>
      </c>
      <c r="AU214" s="218" t="s">
        <v>84</v>
      </c>
      <c r="AV214" s="13" t="s">
        <v>82</v>
      </c>
      <c r="AW214" s="13" t="s">
        <v>30</v>
      </c>
      <c r="AX214" s="13" t="s">
        <v>74</v>
      </c>
      <c r="AY214" s="218" t="s">
        <v>165</v>
      </c>
    </row>
    <row r="215" spans="2:51" s="14" customFormat="1" ht="12">
      <c r="B215" s="219"/>
      <c r="C215" s="220"/>
      <c r="D215" s="204" t="s">
        <v>176</v>
      </c>
      <c r="E215" s="221" t="s">
        <v>1</v>
      </c>
      <c r="F215" s="222" t="s">
        <v>1241</v>
      </c>
      <c r="G215" s="220"/>
      <c r="H215" s="223">
        <v>785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176</v>
      </c>
      <c r="AU215" s="229" t="s">
        <v>84</v>
      </c>
      <c r="AV215" s="14" t="s">
        <v>84</v>
      </c>
      <c r="AW215" s="14" t="s">
        <v>30</v>
      </c>
      <c r="AX215" s="14" t="s">
        <v>74</v>
      </c>
      <c r="AY215" s="229" t="s">
        <v>165</v>
      </c>
    </row>
    <row r="216" spans="1:65" s="2" customFormat="1" ht="16.5" customHeight="1">
      <c r="A216" s="34"/>
      <c r="B216" s="35"/>
      <c r="C216" s="191" t="s">
        <v>282</v>
      </c>
      <c r="D216" s="191" t="s">
        <v>167</v>
      </c>
      <c r="E216" s="192" t="s">
        <v>1275</v>
      </c>
      <c r="F216" s="193" t="s">
        <v>1276</v>
      </c>
      <c r="G216" s="194" t="s">
        <v>170</v>
      </c>
      <c r="H216" s="195">
        <v>37.5</v>
      </c>
      <c r="I216" s="196"/>
      <c r="J216" s="197">
        <f>ROUND(I216*H216,2)</f>
        <v>0</v>
      </c>
      <c r="K216" s="193" t="s">
        <v>171</v>
      </c>
      <c r="L216" s="39"/>
      <c r="M216" s="198" t="s">
        <v>1</v>
      </c>
      <c r="N216" s="199" t="s">
        <v>39</v>
      </c>
      <c r="O216" s="71"/>
      <c r="P216" s="200">
        <f>O216*H216</f>
        <v>0</v>
      </c>
      <c r="Q216" s="200">
        <v>0</v>
      </c>
      <c r="R216" s="200">
        <f>Q216*H216</f>
        <v>0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172</v>
      </c>
      <c r="AT216" s="202" t="s">
        <v>167</v>
      </c>
      <c r="AU216" s="202" t="s">
        <v>84</v>
      </c>
      <c r="AY216" s="17" t="s">
        <v>165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82</v>
      </c>
      <c r="BK216" s="203">
        <f>ROUND(I216*H216,2)</f>
        <v>0</v>
      </c>
      <c r="BL216" s="17" t="s">
        <v>172</v>
      </c>
      <c r="BM216" s="202" t="s">
        <v>1277</v>
      </c>
    </row>
    <row r="217" spans="1:47" s="2" customFormat="1" ht="12">
      <c r="A217" s="34"/>
      <c r="B217" s="35"/>
      <c r="C217" s="36"/>
      <c r="D217" s="204" t="s">
        <v>174</v>
      </c>
      <c r="E217" s="36"/>
      <c r="F217" s="205" t="s">
        <v>1278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174</v>
      </c>
      <c r="AU217" s="17" t="s">
        <v>84</v>
      </c>
    </row>
    <row r="218" spans="2:51" s="13" customFormat="1" ht="12">
      <c r="B218" s="209"/>
      <c r="C218" s="210"/>
      <c r="D218" s="204" t="s">
        <v>176</v>
      </c>
      <c r="E218" s="211" t="s">
        <v>1</v>
      </c>
      <c r="F218" s="212" t="s">
        <v>759</v>
      </c>
      <c r="G218" s="210"/>
      <c r="H218" s="211" t="s">
        <v>1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176</v>
      </c>
      <c r="AU218" s="218" t="s">
        <v>84</v>
      </c>
      <c r="AV218" s="13" t="s">
        <v>82</v>
      </c>
      <c r="AW218" s="13" t="s">
        <v>30</v>
      </c>
      <c r="AX218" s="13" t="s">
        <v>74</v>
      </c>
      <c r="AY218" s="218" t="s">
        <v>165</v>
      </c>
    </row>
    <row r="219" spans="2:51" s="13" customFormat="1" ht="12">
      <c r="B219" s="209"/>
      <c r="C219" s="210"/>
      <c r="D219" s="204" t="s">
        <v>176</v>
      </c>
      <c r="E219" s="211" t="s">
        <v>1</v>
      </c>
      <c r="F219" s="212" t="s">
        <v>1264</v>
      </c>
      <c r="G219" s="210"/>
      <c r="H219" s="211" t="s">
        <v>1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176</v>
      </c>
      <c r="AU219" s="218" t="s">
        <v>84</v>
      </c>
      <c r="AV219" s="13" t="s">
        <v>82</v>
      </c>
      <c r="AW219" s="13" t="s">
        <v>30</v>
      </c>
      <c r="AX219" s="13" t="s">
        <v>74</v>
      </c>
      <c r="AY219" s="218" t="s">
        <v>165</v>
      </c>
    </row>
    <row r="220" spans="2:51" s="14" customFormat="1" ht="12">
      <c r="B220" s="219"/>
      <c r="C220" s="220"/>
      <c r="D220" s="204" t="s">
        <v>176</v>
      </c>
      <c r="E220" s="221" t="s">
        <v>1</v>
      </c>
      <c r="F220" s="222" t="s">
        <v>1233</v>
      </c>
      <c r="G220" s="220"/>
      <c r="H220" s="223">
        <v>25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176</v>
      </c>
      <c r="AU220" s="229" t="s">
        <v>84</v>
      </c>
      <c r="AV220" s="14" t="s">
        <v>84</v>
      </c>
      <c r="AW220" s="14" t="s">
        <v>30</v>
      </c>
      <c r="AX220" s="14" t="s">
        <v>74</v>
      </c>
      <c r="AY220" s="229" t="s">
        <v>165</v>
      </c>
    </row>
    <row r="221" spans="2:51" s="13" customFormat="1" ht="12">
      <c r="B221" s="209"/>
      <c r="C221" s="210"/>
      <c r="D221" s="204" t="s">
        <v>176</v>
      </c>
      <c r="E221" s="211" t="s">
        <v>1</v>
      </c>
      <c r="F221" s="212" t="s">
        <v>1279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176</v>
      </c>
      <c r="AU221" s="218" t="s">
        <v>84</v>
      </c>
      <c r="AV221" s="13" t="s">
        <v>82</v>
      </c>
      <c r="AW221" s="13" t="s">
        <v>30</v>
      </c>
      <c r="AX221" s="13" t="s">
        <v>74</v>
      </c>
      <c r="AY221" s="218" t="s">
        <v>165</v>
      </c>
    </row>
    <row r="222" spans="2:51" s="14" customFormat="1" ht="12">
      <c r="B222" s="219"/>
      <c r="C222" s="220"/>
      <c r="D222" s="204" t="s">
        <v>176</v>
      </c>
      <c r="E222" s="221" t="s">
        <v>1</v>
      </c>
      <c r="F222" s="222" t="s">
        <v>1235</v>
      </c>
      <c r="G222" s="220"/>
      <c r="H222" s="223">
        <v>12.5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176</v>
      </c>
      <c r="AU222" s="229" t="s">
        <v>84</v>
      </c>
      <c r="AV222" s="14" t="s">
        <v>84</v>
      </c>
      <c r="AW222" s="14" t="s">
        <v>30</v>
      </c>
      <c r="AX222" s="14" t="s">
        <v>74</v>
      </c>
      <c r="AY222" s="229" t="s">
        <v>165</v>
      </c>
    </row>
    <row r="223" spans="1:65" s="2" customFormat="1" ht="16.5" customHeight="1">
      <c r="A223" s="34"/>
      <c r="B223" s="35"/>
      <c r="C223" s="191" t="s">
        <v>289</v>
      </c>
      <c r="D223" s="191" t="s">
        <v>167</v>
      </c>
      <c r="E223" s="192" t="s">
        <v>1280</v>
      </c>
      <c r="F223" s="193" t="s">
        <v>1281</v>
      </c>
      <c r="G223" s="194" t="s">
        <v>170</v>
      </c>
      <c r="H223" s="195">
        <v>156</v>
      </c>
      <c r="I223" s="196"/>
      <c r="J223" s="197">
        <f>ROUND(I223*H223,2)</f>
        <v>0</v>
      </c>
      <c r="K223" s="193" t="s">
        <v>171</v>
      </c>
      <c r="L223" s="39"/>
      <c r="M223" s="198" t="s">
        <v>1</v>
      </c>
      <c r="N223" s="199" t="s">
        <v>39</v>
      </c>
      <c r="O223" s="71"/>
      <c r="P223" s="200">
        <f>O223*H223</f>
        <v>0</v>
      </c>
      <c r="Q223" s="200">
        <v>0.098</v>
      </c>
      <c r="R223" s="200">
        <f>Q223*H223</f>
        <v>15.288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172</v>
      </c>
      <c r="AT223" s="202" t="s">
        <v>167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1282</v>
      </c>
    </row>
    <row r="224" spans="1:47" s="2" customFormat="1" ht="19.5">
      <c r="A224" s="34"/>
      <c r="B224" s="35"/>
      <c r="C224" s="36"/>
      <c r="D224" s="204" t="s">
        <v>174</v>
      </c>
      <c r="E224" s="36"/>
      <c r="F224" s="205" t="s">
        <v>1283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3" customFormat="1" ht="12">
      <c r="B225" s="209"/>
      <c r="C225" s="210"/>
      <c r="D225" s="204" t="s">
        <v>176</v>
      </c>
      <c r="E225" s="211" t="s">
        <v>1</v>
      </c>
      <c r="F225" s="212" t="s">
        <v>1260</v>
      </c>
      <c r="G225" s="210"/>
      <c r="H225" s="211" t="s">
        <v>1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176</v>
      </c>
      <c r="AU225" s="218" t="s">
        <v>84</v>
      </c>
      <c r="AV225" s="13" t="s">
        <v>82</v>
      </c>
      <c r="AW225" s="13" t="s">
        <v>30</v>
      </c>
      <c r="AX225" s="13" t="s">
        <v>74</v>
      </c>
      <c r="AY225" s="218" t="s">
        <v>165</v>
      </c>
    </row>
    <row r="226" spans="2:51" s="14" customFormat="1" ht="12">
      <c r="B226" s="219"/>
      <c r="C226" s="220"/>
      <c r="D226" s="204" t="s">
        <v>176</v>
      </c>
      <c r="E226" s="221" t="s">
        <v>1</v>
      </c>
      <c r="F226" s="222" t="s">
        <v>1256</v>
      </c>
      <c r="G226" s="220"/>
      <c r="H226" s="223">
        <v>156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176</v>
      </c>
      <c r="AU226" s="229" t="s">
        <v>84</v>
      </c>
      <c r="AV226" s="14" t="s">
        <v>84</v>
      </c>
      <c r="AW226" s="14" t="s">
        <v>30</v>
      </c>
      <c r="AX226" s="14" t="s">
        <v>74</v>
      </c>
      <c r="AY226" s="229" t="s">
        <v>165</v>
      </c>
    </row>
    <row r="227" spans="1:65" s="2" customFormat="1" ht="16.5" customHeight="1">
      <c r="A227" s="34"/>
      <c r="B227" s="35"/>
      <c r="C227" s="230" t="s">
        <v>296</v>
      </c>
      <c r="D227" s="230" t="s">
        <v>290</v>
      </c>
      <c r="E227" s="231" t="s">
        <v>1284</v>
      </c>
      <c r="F227" s="232" t="s">
        <v>1285</v>
      </c>
      <c r="G227" s="233" t="s">
        <v>170</v>
      </c>
      <c r="H227" s="234">
        <v>159.12</v>
      </c>
      <c r="I227" s="235"/>
      <c r="J227" s="236">
        <f>ROUND(I227*H227,2)</f>
        <v>0</v>
      </c>
      <c r="K227" s="232" t="s">
        <v>171</v>
      </c>
      <c r="L227" s="237"/>
      <c r="M227" s="238" t="s">
        <v>1</v>
      </c>
      <c r="N227" s="239" t="s">
        <v>39</v>
      </c>
      <c r="O227" s="71"/>
      <c r="P227" s="200">
        <f>O227*H227</f>
        <v>0</v>
      </c>
      <c r="Q227" s="200">
        <v>0.027</v>
      </c>
      <c r="R227" s="200">
        <f>Q227*H227</f>
        <v>4.29624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213</v>
      </c>
      <c r="AT227" s="202" t="s">
        <v>290</v>
      </c>
      <c r="AU227" s="202" t="s">
        <v>84</v>
      </c>
      <c r="AY227" s="17" t="s">
        <v>165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172</v>
      </c>
      <c r="BM227" s="202" t="s">
        <v>1286</v>
      </c>
    </row>
    <row r="228" spans="1:47" s="2" customFormat="1" ht="12">
      <c r="A228" s="34"/>
      <c r="B228" s="35"/>
      <c r="C228" s="36"/>
      <c r="D228" s="204" t="s">
        <v>174</v>
      </c>
      <c r="E228" s="36"/>
      <c r="F228" s="205" t="s">
        <v>1285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174</v>
      </c>
      <c r="AU228" s="17" t="s">
        <v>84</v>
      </c>
    </row>
    <row r="229" spans="2:51" s="14" customFormat="1" ht="12">
      <c r="B229" s="219"/>
      <c r="C229" s="220"/>
      <c r="D229" s="204" t="s">
        <v>176</v>
      </c>
      <c r="E229" s="220"/>
      <c r="F229" s="222" t="s">
        <v>1287</v>
      </c>
      <c r="G229" s="220"/>
      <c r="H229" s="223">
        <v>159.12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84</v>
      </c>
      <c r="AV229" s="14" t="s">
        <v>84</v>
      </c>
      <c r="AW229" s="14" t="s">
        <v>4</v>
      </c>
      <c r="AX229" s="14" t="s">
        <v>82</v>
      </c>
      <c r="AY229" s="229" t="s">
        <v>165</v>
      </c>
    </row>
    <row r="230" spans="2:63" s="12" customFormat="1" ht="22.9" customHeight="1">
      <c r="B230" s="175"/>
      <c r="C230" s="176"/>
      <c r="D230" s="177" t="s">
        <v>73</v>
      </c>
      <c r="E230" s="189" t="s">
        <v>218</v>
      </c>
      <c r="F230" s="189" t="s">
        <v>616</v>
      </c>
      <c r="G230" s="176"/>
      <c r="H230" s="176"/>
      <c r="I230" s="179"/>
      <c r="J230" s="190">
        <f>BK230</f>
        <v>0</v>
      </c>
      <c r="K230" s="176"/>
      <c r="L230" s="181"/>
      <c r="M230" s="182"/>
      <c r="N230" s="183"/>
      <c r="O230" s="183"/>
      <c r="P230" s="184">
        <f>SUM(P231:P268)</f>
        <v>0</v>
      </c>
      <c r="Q230" s="183"/>
      <c r="R230" s="184">
        <f>SUM(R231:R268)</f>
        <v>16.355745</v>
      </c>
      <c r="S230" s="183"/>
      <c r="T230" s="185">
        <f>SUM(T231:T268)</f>
        <v>54</v>
      </c>
      <c r="AR230" s="186" t="s">
        <v>82</v>
      </c>
      <c r="AT230" s="187" t="s">
        <v>73</v>
      </c>
      <c r="AU230" s="187" t="s">
        <v>82</v>
      </c>
      <c r="AY230" s="186" t="s">
        <v>165</v>
      </c>
      <c r="BK230" s="188">
        <f>SUM(BK231:BK268)</f>
        <v>0</v>
      </c>
    </row>
    <row r="231" spans="1:65" s="2" customFormat="1" ht="16.5" customHeight="1">
      <c r="A231" s="34"/>
      <c r="B231" s="35"/>
      <c r="C231" s="191" t="s">
        <v>7</v>
      </c>
      <c r="D231" s="191" t="s">
        <v>167</v>
      </c>
      <c r="E231" s="192" t="s">
        <v>679</v>
      </c>
      <c r="F231" s="193" t="s">
        <v>680</v>
      </c>
      <c r="G231" s="194" t="s">
        <v>170</v>
      </c>
      <c r="H231" s="195">
        <v>15</v>
      </c>
      <c r="I231" s="196"/>
      <c r="J231" s="197">
        <f>ROUND(I231*H231,2)</f>
        <v>0</v>
      </c>
      <c r="K231" s="193" t="s">
        <v>171</v>
      </c>
      <c r="L231" s="39"/>
      <c r="M231" s="198" t="s">
        <v>1</v>
      </c>
      <c r="N231" s="199" t="s">
        <v>39</v>
      </c>
      <c r="O231" s="71"/>
      <c r="P231" s="200">
        <f>O231*H231</f>
        <v>0</v>
      </c>
      <c r="Q231" s="200">
        <v>0.0026</v>
      </c>
      <c r="R231" s="200">
        <f>Q231*H231</f>
        <v>0.039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172</v>
      </c>
      <c r="AT231" s="202" t="s">
        <v>167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1288</v>
      </c>
    </row>
    <row r="232" spans="1:47" s="2" customFormat="1" ht="12">
      <c r="A232" s="34"/>
      <c r="B232" s="35"/>
      <c r="C232" s="36"/>
      <c r="D232" s="204" t="s">
        <v>174</v>
      </c>
      <c r="E232" s="36"/>
      <c r="F232" s="205" t="s">
        <v>682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1:47" s="2" customFormat="1" ht="19.5">
      <c r="A233" s="34"/>
      <c r="B233" s="35"/>
      <c r="C233" s="36"/>
      <c r="D233" s="204" t="s">
        <v>333</v>
      </c>
      <c r="E233" s="36"/>
      <c r="F233" s="240" t="s">
        <v>683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333</v>
      </c>
      <c r="AU233" s="17" t="s">
        <v>84</v>
      </c>
    </row>
    <row r="234" spans="2:51" s="13" customFormat="1" ht="12">
      <c r="B234" s="209"/>
      <c r="C234" s="210"/>
      <c r="D234" s="204" t="s">
        <v>176</v>
      </c>
      <c r="E234" s="211" t="s">
        <v>1</v>
      </c>
      <c r="F234" s="212" t="s">
        <v>684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176</v>
      </c>
      <c r="AU234" s="218" t="s">
        <v>84</v>
      </c>
      <c r="AV234" s="13" t="s">
        <v>82</v>
      </c>
      <c r="AW234" s="13" t="s">
        <v>30</v>
      </c>
      <c r="AX234" s="13" t="s">
        <v>74</v>
      </c>
      <c r="AY234" s="218" t="s">
        <v>165</v>
      </c>
    </row>
    <row r="235" spans="2:51" s="14" customFormat="1" ht="12">
      <c r="B235" s="219"/>
      <c r="C235" s="220"/>
      <c r="D235" s="204" t="s">
        <v>176</v>
      </c>
      <c r="E235" s="221" t="s">
        <v>1</v>
      </c>
      <c r="F235" s="222" t="s">
        <v>8</v>
      </c>
      <c r="G235" s="220"/>
      <c r="H235" s="223">
        <v>15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176</v>
      </c>
      <c r="AU235" s="229" t="s">
        <v>84</v>
      </c>
      <c r="AV235" s="14" t="s">
        <v>84</v>
      </c>
      <c r="AW235" s="14" t="s">
        <v>30</v>
      </c>
      <c r="AX235" s="14" t="s">
        <v>74</v>
      </c>
      <c r="AY235" s="229" t="s">
        <v>165</v>
      </c>
    </row>
    <row r="236" spans="1:65" s="2" customFormat="1" ht="16.5" customHeight="1">
      <c r="A236" s="34"/>
      <c r="B236" s="35"/>
      <c r="C236" s="191" t="s">
        <v>305</v>
      </c>
      <c r="D236" s="191" t="s">
        <v>167</v>
      </c>
      <c r="E236" s="192" t="s">
        <v>687</v>
      </c>
      <c r="F236" s="193" t="s">
        <v>688</v>
      </c>
      <c r="G236" s="194" t="s">
        <v>170</v>
      </c>
      <c r="H236" s="195">
        <v>15</v>
      </c>
      <c r="I236" s="196"/>
      <c r="J236" s="197">
        <f>ROUND(I236*H236,2)</f>
        <v>0</v>
      </c>
      <c r="K236" s="193" t="s">
        <v>171</v>
      </c>
      <c r="L236" s="39"/>
      <c r="M236" s="198" t="s">
        <v>1</v>
      </c>
      <c r="N236" s="199" t="s">
        <v>39</v>
      </c>
      <c r="O236" s="71"/>
      <c r="P236" s="200">
        <f>O236*H236</f>
        <v>0</v>
      </c>
      <c r="Q236" s="200">
        <v>1E-05</v>
      </c>
      <c r="R236" s="200">
        <f>Q236*H236</f>
        <v>0.00015000000000000001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172</v>
      </c>
      <c r="AT236" s="202" t="s">
        <v>167</v>
      </c>
      <c r="AU236" s="202" t="s">
        <v>84</v>
      </c>
      <c r="AY236" s="17" t="s">
        <v>165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82</v>
      </c>
      <c r="BK236" s="203">
        <f>ROUND(I236*H236,2)</f>
        <v>0</v>
      </c>
      <c r="BL236" s="17" t="s">
        <v>172</v>
      </c>
      <c r="BM236" s="202" t="s">
        <v>1289</v>
      </c>
    </row>
    <row r="237" spans="1:47" s="2" customFormat="1" ht="12">
      <c r="A237" s="34"/>
      <c r="B237" s="35"/>
      <c r="C237" s="36"/>
      <c r="D237" s="204" t="s">
        <v>174</v>
      </c>
      <c r="E237" s="36"/>
      <c r="F237" s="205" t="s">
        <v>690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174</v>
      </c>
      <c r="AU237" s="17" t="s">
        <v>84</v>
      </c>
    </row>
    <row r="238" spans="2:51" s="13" customFormat="1" ht="12">
      <c r="B238" s="209"/>
      <c r="C238" s="210"/>
      <c r="D238" s="204" t="s">
        <v>176</v>
      </c>
      <c r="E238" s="211" t="s">
        <v>1</v>
      </c>
      <c r="F238" s="212" t="s">
        <v>1290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176</v>
      </c>
      <c r="AU238" s="218" t="s">
        <v>84</v>
      </c>
      <c r="AV238" s="13" t="s">
        <v>82</v>
      </c>
      <c r="AW238" s="13" t="s">
        <v>30</v>
      </c>
      <c r="AX238" s="13" t="s">
        <v>74</v>
      </c>
      <c r="AY238" s="218" t="s">
        <v>165</v>
      </c>
    </row>
    <row r="239" spans="2:51" s="13" customFormat="1" ht="12">
      <c r="B239" s="209"/>
      <c r="C239" s="210"/>
      <c r="D239" s="204" t="s">
        <v>176</v>
      </c>
      <c r="E239" s="211" t="s">
        <v>1</v>
      </c>
      <c r="F239" s="212" t="s">
        <v>684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176</v>
      </c>
      <c r="AU239" s="218" t="s">
        <v>84</v>
      </c>
      <c r="AV239" s="13" t="s">
        <v>82</v>
      </c>
      <c r="AW239" s="13" t="s">
        <v>30</v>
      </c>
      <c r="AX239" s="13" t="s">
        <v>74</v>
      </c>
      <c r="AY239" s="218" t="s">
        <v>165</v>
      </c>
    </row>
    <row r="240" spans="2:51" s="14" customFormat="1" ht="12">
      <c r="B240" s="219"/>
      <c r="C240" s="220"/>
      <c r="D240" s="204" t="s">
        <v>176</v>
      </c>
      <c r="E240" s="221" t="s">
        <v>1</v>
      </c>
      <c r="F240" s="222" t="s">
        <v>8</v>
      </c>
      <c r="G240" s="220"/>
      <c r="H240" s="223">
        <v>15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176</v>
      </c>
      <c r="AU240" s="229" t="s">
        <v>84</v>
      </c>
      <c r="AV240" s="14" t="s">
        <v>84</v>
      </c>
      <c r="AW240" s="14" t="s">
        <v>30</v>
      </c>
      <c r="AX240" s="14" t="s">
        <v>74</v>
      </c>
      <c r="AY240" s="229" t="s">
        <v>165</v>
      </c>
    </row>
    <row r="241" spans="1:65" s="2" customFormat="1" ht="16.5" customHeight="1">
      <c r="A241" s="34"/>
      <c r="B241" s="35"/>
      <c r="C241" s="191" t="s">
        <v>311</v>
      </c>
      <c r="D241" s="191" t="s">
        <v>167</v>
      </c>
      <c r="E241" s="192" t="s">
        <v>719</v>
      </c>
      <c r="F241" s="193" t="s">
        <v>720</v>
      </c>
      <c r="G241" s="194" t="s">
        <v>221</v>
      </c>
      <c r="H241" s="195">
        <v>50</v>
      </c>
      <c r="I241" s="196"/>
      <c r="J241" s="197">
        <f>ROUND(I241*H241,2)</f>
        <v>0</v>
      </c>
      <c r="K241" s="193" t="s">
        <v>171</v>
      </c>
      <c r="L241" s="39"/>
      <c r="M241" s="198" t="s">
        <v>1</v>
      </c>
      <c r="N241" s="199" t="s">
        <v>39</v>
      </c>
      <c r="O241" s="71"/>
      <c r="P241" s="200">
        <f>O241*H241</f>
        <v>0</v>
      </c>
      <c r="Q241" s="200">
        <v>0.14067</v>
      </c>
      <c r="R241" s="200">
        <f>Q241*H241</f>
        <v>7.033499999999999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172</v>
      </c>
      <c r="AT241" s="202" t="s">
        <v>167</v>
      </c>
      <c r="AU241" s="202" t="s">
        <v>84</v>
      </c>
      <c r="AY241" s="17" t="s">
        <v>165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172</v>
      </c>
      <c r="BM241" s="202" t="s">
        <v>1291</v>
      </c>
    </row>
    <row r="242" spans="1:47" s="2" customFormat="1" ht="19.5">
      <c r="A242" s="34"/>
      <c r="B242" s="35"/>
      <c r="C242" s="36"/>
      <c r="D242" s="204" t="s">
        <v>174</v>
      </c>
      <c r="E242" s="36"/>
      <c r="F242" s="205" t="s">
        <v>722</v>
      </c>
      <c r="G242" s="36"/>
      <c r="H242" s="36"/>
      <c r="I242" s="206"/>
      <c r="J242" s="36"/>
      <c r="K242" s="36"/>
      <c r="L242" s="39"/>
      <c r="M242" s="207"/>
      <c r="N242" s="208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174</v>
      </c>
      <c r="AU242" s="17" t="s">
        <v>84</v>
      </c>
    </row>
    <row r="243" spans="2:51" s="13" customFormat="1" ht="12">
      <c r="B243" s="209"/>
      <c r="C243" s="210"/>
      <c r="D243" s="204" t="s">
        <v>176</v>
      </c>
      <c r="E243" s="211" t="s">
        <v>1</v>
      </c>
      <c r="F243" s="212" t="s">
        <v>1292</v>
      </c>
      <c r="G243" s="210"/>
      <c r="H243" s="211" t="s">
        <v>1</v>
      </c>
      <c r="I243" s="213"/>
      <c r="J243" s="210"/>
      <c r="K243" s="210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176</v>
      </c>
      <c r="AU243" s="218" t="s">
        <v>84</v>
      </c>
      <c r="AV243" s="13" t="s">
        <v>82</v>
      </c>
      <c r="AW243" s="13" t="s">
        <v>30</v>
      </c>
      <c r="AX243" s="13" t="s">
        <v>74</v>
      </c>
      <c r="AY243" s="218" t="s">
        <v>165</v>
      </c>
    </row>
    <row r="244" spans="2:51" s="14" customFormat="1" ht="12">
      <c r="B244" s="219"/>
      <c r="C244" s="220"/>
      <c r="D244" s="204" t="s">
        <v>176</v>
      </c>
      <c r="E244" s="221" t="s">
        <v>1</v>
      </c>
      <c r="F244" s="222" t="s">
        <v>489</v>
      </c>
      <c r="G244" s="220"/>
      <c r="H244" s="223">
        <v>50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30</v>
      </c>
      <c r="AX244" s="14" t="s">
        <v>74</v>
      </c>
      <c r="AY244" s="229" t="s">
        <v>165</v>
      </c>
    </row>
    <row r="245" spans="1:65" s="2" customFormat="1" ht="16.5" customHeight="1">
      <c r="A245" s="34"/>
      <c r="B245" s="35"/>
      <c r="C245" s="230" t="s">
        <v>317</v>
      </c>
      <c r="D245" s="230" t="s">
        <v>290</v>
      </c>
      <c r="E245" s="231" t="s">
        <v>731</v>
      </c>
      <c r="F245" s="232" t="s">
        <v>1293</v>
      </c>
      <c r="G245" s="233" t="s">
        <v>221</v>
      </c>
      <c r="H245" s="234">
        <v>51</v>
      </c>
      <c r="I245" s="235"/>
      <c r="J245" s="236">
        <f>ROUND(I245*H245,2)</f>
        <v>0</v>
      </c>
      <c r="K245" s="232" t="s">
        <v>171</v>
      </c>
      <c r="L245" s="237"/>
      <c r="M245" s="238" t="s">
        <v>1</v>
      </c>
      <c r="N245" s="239" t="s">
        <v>39</v>
      </c>
      <c r="O245" s="71"/>
      <c r="P245" s="200">
        <f>O245*H245</f>
        <v>0</v>
      </c>
      <c r="Q245" s="200">
        <v>0.104</v>
      </c>
      <c r="R245" s="200">
        <f>Q245*H245</f>
        <v>5.303999999999999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213</v>
      </c>
      <c r="AT245" s="202" t="s">
        <v>290</v>
      </c>
      <c r="AU245" s="202" t="s">
        <v>84</v>
      </c>
      <c r="AY245" s="17" t="s">
        <v>165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172</v>
      </c>
      <c r="BM245" s="202" t="s">
        <v>1294</v>
      </c>
    </row>
    <row r="246" spans="1:47" s="2" customFormat="1" ht="12">
      <c r="A246" s="34"/>
      <c r="B246" s="35"/>
      <c r="C246" s="36"/>
      <c r="D246" s="204" t="s">
        <v>174</v>
      </c>
      <c r="E246" s="36"/>
      <c r="F246" s="205" t="s">
        <v>1293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174</v>
      </c>
      <c r="AU246" s="17" t="s">
        <v>84</v>
      </c>
    </row>
    <row r="247" spans="2:51" s="14" customFormat="1" ht="12">
      <c r="B247" s="219"/>
      <c r="C247" s="220"/>
      <c r="D247" s="204" t="s">
        <v>176</v>
      </c>
      <c r="E247" s="220"/>
      <c r="F247" s="222" t="s">
        <v>1295</v>
      </c>
      <c r="G247" s="220"/>
      <c r="H247" s="223">
        <v>51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4</v>
      </c>
      <c r="AX247" s="14" t="s">
        <v>82</v>
      </c>
      <c r="AY247" s="229" t="s">
        <v>165</v>
      </c>
    </row>
    <row r="248" spans="1:65" s="2" customFormat="1" ht="16.5" customHeight="1">
      <c r="A248" s="34"/>
      <c r="B248" s="35"/>
      <c r="C248" s="191" t="s">
        <v>323</v>
      </c>
      <c r="D248" s="191" t="s">
        <v>167</v>
      </c>
      <c r="E248" s="192" t="s">
        <v>744</v>
      </c>
      <c r="F248" s="193" t="s">
        <v>745</v>
      </c>
      <c r="G248" s="194" t="s">
        <v>242</v>
      </c>
      <c r="H248" s="195">
        <v>1.75</v>
      </c>
      <c r="I248" s="196"/>
      <c r="J248" s="197">
        <f>ROUND(I248*H248,2)</f>
        <v>0</v>
      </c>
      <c r="K248" s="193" t="s">
        <v>171</v>
      </c>
      <c r="L248" s="39"/>
      <c r="M248" s="198" t="s">
        <v>1</v>
      </c>
      <c r="N248" s="199" t="s">
        <v>39</v>
      </c>
      <c r="O248" s="71"/>
      <c r="P248" s="200">
        <f>O248*H248</f>
        <v>0</v>
      </c>
      <c r="Q248" s="200">
        <v>2.25634</v>
      </c>
      <c r="R248" s="200">
        <f>Q248*H248</f>
        <v>3.9485949999999996</v>
      </c>
      <c r="S248" s="200">
        <v>0</v>
      </c>
      <c r="T248" s="201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02" t="s">
        <v>172</v>
      </c>
      <c r="AT248" s="202" t="s">
        <v>167</v>
      </c>
      <c r="AU248" s="202" t="s">
        <v>84</v>
      </c>
      <c r="AY248" s="17" t="s">
        <v>165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17" t="s">
        <v>82</v>
      </c>
      <c r="BK248" s="203">
        <f>ROUND(I248*H248,2)</f>
        <v>0</v>
      </c>
      <c r="BL248" s="17" t="s">
        <v>172</v>
      </c>
      <c r="BM248" s="202" t="s">
        <v>1296</v>
      </c>
    </row>
    <row r="249" spans="1:47" s="2" customFormat="1" ht="12">
      <c r="A249" s="34"/>
      <c r="B249" s="35"/>
      <c r="C249" s="36"/>
      <c r="D249" s="204" t="s">
        <v>174</v>
      </c>
      <c r="E249" s="36"/>
      <c r="F249" s="205" t="s">
        <v>747</v>
      </c>
      <c r="G249" s="36"/>
      <c r="H249" s="36"/>
      <c r="I249" s="206"/>
      <c r="J249" s="36"/>
      <c r="K249" s="36"/>
      <c r="L249" s="39"/>
      <c r="M249" s="207"/>
      <c r="N249" s="208"/>
      <c r="O249" s="71"/>
      <c r="P249" s="71"/>
      <c r="Q249" s="71"/>
      <c r="R249" s="71"/>
      <c r="S249" s="71"/>
      <c r="T249" s="72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T249" s="17" t="s">
        <v>174</v>
      </c>
      <c r="AU249" s="17" t="s">
        <v>84</v>
      </c>
    </row>
    <row r="250" spans="2:51" s="13" customFormat="1" ht="12">
      <c r="B250" s="209"/>
      <c r="C250" s="210"/>
      <c r="D250" s="204" t="s">
        <v>176</v>
      </c>
      <c r="E250" s="211" t="s">
        <v>1</v>
      </c>
      <c r="F250" s="212" t="s">
        <v>1297</v>
      </c>
      <c r="G250" s="210"/>
      <c r="H250" s="211" t="s">
        <v>1</v>
      </c>
      <c r="I250" s="213"/>
      <c r="J250" s="210"/>
      <c r="K250" s="210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176</v>
      </c>
      <c r="AU250" s="218" t="s">
        <v>84</v>
      </c>
      <c r="AV250" s="13" t="s">
        <v>82</v>
      </c>
      <c r="AW250" s="13" t="s">
        <v>30</v>
      </c>
      <c r="AX250" s="13" t="s">
        <v>74</v>
      </c>
      <c r="AY250" s="218" t="s">
        <v>165</v>
      </c>
    </row>
    <row r="251" spans="2:51" s="14" customFormat="1" ht="12">
      <c r="B251" s="219"/>
      <c r="C251" s="220"/>
      <c r="D251" s="204" t="s">
        <v>176</v>
      </c>
      <c r="E251" s="221" t="s">
        <v>1</v>
      </c>
      <c r="F251" s="222" t="s">
        <v>1298</v>
      </c>
      <c r="G251" s="220"/>
      <c r="H251" s="223">
        <v>1.75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1:65" s="2" customFormat="1" ht="21.75" customHeight="1">
      <c r="A252" s="34"/>
      <c r="B252" s="35"/>
      <c r="C252" s="191" t="s">
        <v>328</v>
      </c>
      <c r="D252" s="191" t="s">
        <v>167</v>
      </c>
      <c r="E252" s="192" t="s">
        <v>754</v>
      </c>
      <c r="F252" s="193" t="s">
        <v>755</v>
      </c>
      <c r="G252" s="194" t="s">
        <v>221</v>
      </c>
      <c r="H252" s="195">
        <v>50</v>
      </c>
      <c r="I252" s="196"/>
      <c r="J252" s="197">
        <f>ROUND(I252*H252,2)</f>
        <v>0</v>
      </c>
      <c r="K252" s="193" t="s">
        <v>171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0.00061</v>
      </c>
      <c r="R252" s="200">
        <f>Q252*H252</f>
        <v>0.0305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1299</v>
      </c>
    </row>
    <row r="253" spans="1:47" s="2" customFormat="1" ht="19.5">
      <c r="A253" s="34"/>
      <c r="B253" s="35"/>
      <c r="C253" s="36"/>
      <c r="D253" s="204" t="s">
        <v>174</v>
      </c>
      <c r="E253" s="36"/>
      <c r="F253" s="205" t="s">
        <v>757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1:47" s="2" customFormat="1" ht="19.5">
      <c r="A254" s="34"/>
      <c r="B254" s="35"/>
      <c r="C254" s="36"/>
      <c r="D254" s="204" t="s">
        <v>333</v>
      </c>
      <c r="E254" s="36"/>
      <c r="F254" s="240" t="s">
        <v>758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333</v>
      </c>
      <c r="AU254" s="17" t="s">
        <v>84</v>
      </c>
    </row>
    <row r="255" spans="2:51" s="13" customFormat="1" ht="12">
      <c r="B255" s="209"/>
      <c r="C255" s="210"/>
      <c r="D255" s="204" t="s">
        <v>176</v>
      </c>
      <c r="E255" s="211" t="s">
        <v>1</v>
      </c>
      <c r="F255" s="212" t="s">
        <v>759</v>
      </c>
      <c r="G255" s="210"/>
      <c r="H255" s="211" t="s">
        <v>1</v>
      </c>
      <c r="I255" s="213"/>
      <c r="J255" s="210"/>
      <c r="K255" s="210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176</v>
      </c>
      <c r="AU255" s="218" t="s">
        <v>84</v>
      </c>
      <c r="AV255" s="13" t="s">
        <v>82</v>
      </c>
      <c r="AW255" s="13" t="s">
        <v>30</v>
      </c>
      <c r="AX255" s="13" t="s">
        <v>74</v>
      </c>
      <c r="AY255" s="218" t="s">
        <v>165</v>
      </c>
    </row>
    <row r="256" spans="2:51" s="13" customFormat="1" ht="12">
      <c r="B256" s="209"/>
      <c r="C256" s="210"/>
      <c r="D256" s="204" t="s">
        <v>176</v>
      </c>
      <c r="E256" s="211" t="s">
        <v>1</v>
      </c>
      <c r="F256" s="212" t="s">
        <v>760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176</v>
      </c>
      <c r="AU256" s="218" t="s">
        <v>84</v>
      </c>
      <c r="AV256" s="13" t="s">
        <v>82</v>
      </c>
      <c r="AW256" s="13" t="s">
        <v>30</v>
      </c>
      <c r="AX256" s="13" t="s">
        <v>74</v>
      </c>
      <c r="AY256" s="218" t="s">
        <v>165</v>
      </c>
    </row>
    <row r="257" spans="2:51" s="14" customFormat="1" ht="12">
      <c r="B257" s="219"/>
      <c r="C257" s="220"/>
      <c r="D257" s="204" t="s">
        <v>176</v>
      </c>
      <c r="E257" s="221" t="s">
        <v>1</v>
      </c>
      <c r="F257" s="222" t="s">
        <v>489</v>
      </c>
      <c r="G257" s="220"/>
      <c r="H257" s="223">
        <v>50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1:65" s="2" customFormat="1" ht="16.5" customHeight="1">
      <c r="A258" s="34"/>
      <c r="B258" s="35"/>
      <c r="C258" s="191" t="s">
        <v>342</v>
      </c>
      <c r="D258" s="191" t="s">
        <v>167</v>
      </c>
      <c r="E258" s="192" t="s">
        <v>1300</v>
      </c>
      <c r="F258" s="193" t="s">
        <v>1301</v>
      </c>
      <c r="G258" s="194" t="s">
        <v>221</v>
      </c>
      <c r="H258" s="195">
        <v>100</v>
      </c>
      <c r="I258" s="196"/>
      <c r="J258" s="197">
        <f>ROUND(I258*H258,2)</f>
        <v>0</v>
      </c>
      <c r="K258" s="193" t="s">
        <v>171</v>
      </c>
      <c r="L258" s="39"/>
      <c r="M258" s="198" t="s">
        <v>1</v>
      </c>
      <c r="N258" s="199" t="s">
        <v>39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172</v>
      </c>
      <c r="AT258" s="202" t="s">
        <v>167</v>
      </c>
      <c r="AU258" s="202" t="s">
        <v>84</v>
      </c>
      <c r="AY258" s="17" t="s">
        <v>165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82</v>
      </c>
      <c r="BK258" s="203">
        <f>ROUND(I258*H258,2)</f>
        <v>0</v>
      </c>
      <c r="BL258" s="17" t="s">
        <v>172</v>
      </c>
      <c r="BM258" s="202" t="s">
        <v>1302</v>
      </c>
    </row>
    <row r="259" spans="1:47" s="2" customFormat="1" ht="12">
      <c r="A259" s="34"/>
      <c r="B259" s="35"/>
      <c r="C259" s="36"/>
      <c r="D259" s="204" t="s">
        <v>174</v>
      </c>
      <c r="E259" s="36"/>
      <c r="F259" s="205" t="s">
        <v>1303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174</v>
      </c>
      <c r="AU259" s="17" t="s">
        <v>84</v>
      </c>
    </row>
    <row r="260" spans="2:51" s="13" customFormat="1" ht="12">
      <c r="B260" s="209"/>
      <c r="C260" s="210"/>
      <c r="D260" s="204" t="s">
        <v>176</v>
      </c>
      <c r="E260" s="211" t="s">
        <v>1</v>
      </c>
      <c r="F260" s="212" t="s">
        <v>759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176</v>
      </c>
      <c r="AU260" s="218" t="s">
        <v>84</v>
      </c>
      <c r="AV260" s="13" t="s">
        <v>82</v>
      </c>
      <c r="AW260" s="13" t="s">
        <v>30</v>
      </c>
      <c r="AX260" s="13" t="s">
        <v>74</v>
      </c>
      <c r="AY260" s="218" t="s">
        <v>165</v>
      </c>
    </row>
    <row r="261" spans="2:51" s="13" customFormat="1" ht="12">
      <c r="B261" s="209"/>
      <c r="C261" s="210"/>
      <c r="D261" s="204" t="s">
        <v>176</v>
      </c>
      <c r="E261" s="211" t="s">
        <v>1</v>
      </c>
      <c r="F261" s="212" t="s">
        <v>1304</v>
      </c>
      <c r="G261" s="210"/>
      <c r="H261" s="211" t="s">
        <v>1</v>
      </c>
      <c r="I261" s="213"/>
      <c r="J261" s="210"/>
      <c r="K261" s="210"/>
      <c r="L261" s="214"/>
      <c r="M261" s="215"/>
      <c r="N261" s="216"/>
      <c r="O261" s="216"/>
      <c r="P261" s="216"/>
      <c r="Q261" s="216"/>
      <c r="R261" s="216"/>
      <c r="S261" s="216"/>
      <c r="T261" s="217"/>
      <c r="AT261" s="218" t="s">
        <v>176</v>
      </c>
      <c r="AU261" s="218" t="s">
        <v>84</v>
      </c>
      <c r="AV261" s="13" t="s">
        <v>82</v>
      </c>
      <c r="AW261" s="13" t="s">
        <v>30</v>
      </c>
      <c r="AX261" s="13" t="s">
        <v>74</v>
      </c>
      <c r="AY261" s="218" t="s">
        <v>165</v>
      </c>
    </row>
    <row r="262" spans="2:51" s="14" customFormat="1" ht="12">
      <c r="B262" s="219"/>
      <c r="C262" s="220"/>
      <c r="D262" s="204" t="s">
        <v>176</v>
      </c>
      <c r="E262" s="221" t="s">
        <v>1</v>
      </c>
      <c r="F262" s="222" t="s">
        <v>489</v>
      </c>
      <c r="G262" s="220"/>
      <c r="H262" s="223">
        <v>50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176</v>
      </c>
      <c r="AU262" s="229" t="s">
        <v>84</v>
      </c>
      <c r="AV262" s="14" t="s">
        <v>84</v>
      </c>
      <c r="AW262" s="14" t="s">
        <v>30</v>
      </c>
      <c r="AX262" s="14" t="s">
        <v>74</v>
      </c>
      <c r="AY262" s="229" t="s">
        <v>165</v>
      </c>
    </row>
    <row r="263" spans="2:51" s="13" customFormat="1" ht="12">
      <c r="B263" s="209"/>
      <c r="C263" s="210"/>
      <c r="D263" s="204" t="s">
        <v>176</v>
      </c>
      <c r="E263" s="211" t="s">
        <v>1</v>
      </c>
      <c r="F263" s="212" t="s">
        <v>1305</v>
      </c>
      <c r="G263" s="210"/>
      <c r="H263" s="211" t="s">
        <v>1</v>
      </c>
      <c r="I263" s="213"/>
      <c r="J263" s="210"/>
      <c r="K263" s="210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176</v>
      </c>
      <c r="AU263" s="218" t="s">
        <v>84</v>
      </c>
      <c r="AV263" s="13" t="s">
        <v>82</v>
      </c>
      <c r="AW263" s="13" t="s">
        <v>30</v>
      </c>
      <c r="AX263" s="13" t="s">
        <v>74</v>
      </c>
      <c r="AY263" s="218" t="s">
        <v>165</v>
      </c>
    </row>
    <row r="264" spans="2:51" s="14" customFormat="1" ht="12">
      <c r="B264" s="219"/>
      <c r="C264" s="220"/>
      <c r="D264" s="204" t="s">
        <v>176</v>
      </c>
      <c r="E264" s="221" t="s">
        <v>1</v>
      </c>
      <c r="F264" s="222" t="s">
        <v>489</v>
      </c>
      <c r="G264" s="220"/>
      <c r="H264" s="223">
        <v>50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176</v>
      </c>
      <c r="AU264" s="229" t="s">
        <v>84</v>
      </c>
      <c r="AV264" s="14" t="s">
        <v>84</v>
      </c>
      <c r="AW264" s="14" t="s">
        <v>30</v>
      </c>
      <c r="AX264" s="14" t="s">
        <v>74</v>
      </c>
      <c r="AY264" s="229" t="s">
        <v>165</v>
      </c>
    </row>
    <row r="265" spans="1:65" s="2" customFormat="1" ht="16.5" customHeight="1">
      <c r="A265" s="34"/>
      <c r="B265" s="35"/>
      <c r="C265" s="191" t="s">
        <v>363</v>
      </c>
      <c r="D265" s="191" t="s">
        <v>167</v>
      </c>
      <c r="E265" s="192" t="s">
        <v>1306</v>
      </c>
      <c r="F265" s="193" t="s">
        <v>1307</v>
      </c>
      <c r="G265" s="194" t="s">
        <v>242</v>
      </c>
      <c r="H265" s="195">
        <v>216</v>
      </c>
      <c r="I265" s="196"/>
      <c r="J265" s="197">
        <f>ROUND(I265*H265,2)</f>
        <v>0</v>
      </c>
      <c r="K265" s="193" t="s">
        <v>171</v>
      </c>
      <c r="L265" s="39"/>
      <c r="M265" s="198" t="s">
        <v>1</v>
      </c>
      <c r="N265" s="199" t="s">
        <v>39</v>
      </c>
      <c r="O265" s="71"/>
      <c r="P265" s="200">
        <f>O265*H265</f>
        <v>0</v>
      </c>
      <c r="Q265" s="200">
        <v>0</v>
      </c>
      <c r="R265" s="200">
        <f>Q265*H265</f>
        <v>0</v>
      </c>
      <c r="S265" s="200">
        <v>0.25</v>
      </c>
      <c r="T265" s="201">
        <f>S265*H265</f>
        <v>54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172</v>
      </c>
      <c r="AT265" s="202" t="s">
        <v>167</v>
      </c>
      <c r="AU265" s="202" t="s">
        <v>84</v>
      </c>
      <c r="AY265" s="17" t="s">
        <v>165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82</v>
      </c>
      <c r="BK265" s="203">
        <f>ROUND(I265*H265,2)</f>
        <v>0</v>
      </c>
      <c r="BL265" s="17" t="s">
        <v>172</v>
      </c>
      <c r="BM265" s="202" t="s">
        <v>1308</v>
      </c>
    </row>
    <row r="266" spans="1:47" s="2" customFormat="1" ht="19.5">
      <c r="A266" s="34"/>
      <c r="B266" s="35"/>
      <c r="C266" s="36"/>
      <c r="D266" s="204" t="s">
        <v>174</v>
      </c>
      <c r="E266" s="36"/>
      <c r="F266" s="205" t="s">
        <v>1309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174</v>
      </c>
      <c r="AU266" s="17" t="s">
        <v>84</v>
      </c>
    </row>
    <row r="267" spans="2:51" s="13" customFormat="1" ht="12">
      <c r="B267" s="209"/>
      <c r="C267" s="210"/>
      <c r="D267" s="204" t="s">
        <v>176</v>
      </c>
      <c r="E267" s="211" t="s">
        <v>1</v>
      </c>
      <c r="F267" s="212" t="s">
        <v>1310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176</v>
      </c>
      <c r="AU267" s="218" t="s">
        <v>84</v>
      </c>
      <c r="AV267" s="13" t="s">
        <v>82</v>
      </c>
      <c r="AW267" s="13" t="s">
        <v>30</v>
      </c>
      <c r="AX267" s="13" t="s">
        <v>74</v>
      </c>
      <c r="AY267" s="218" t="s">
        <v>165</v>
      </c>
    </row>
    <row r="268" spans="2:51" s="14" customFormat="1" ht="12">
      <c r="B268" s="219"/>
      <c r="C268" s="220"/>
      <c r="D268" s="204" t="s">
        <v>176</v>
      </c>
      <c r="E268" s="221" t="s">
        <v>1</v>
      </c>
      <c r="F268" s="222" t="s">
        <v>1311</v>
      </c>
      <c r="G268" s="220"/>
      <c r="H268" s="223">
        <v>216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176</v>
      </c>
      <c r="AU268" s="229" t="s">
        <v>84</v>
      </c>
      <c r="AV268" s="14" t="s">
        <v>84</v>
      </c>
      <c r="AW268" s="14" t="s">
        <v>30</v>
      </c>
      <c r="AX268" s="14" t="s">
        <v>74</v>
      </c>
      <c r="AY268" s="229" t="s">
        <v>165</v>
      </c>
    </row>
    <row r="269" spans="2:63" s="12" customFormat="1" ht="22.9" customHeight="1">
      <c r="B269" s="175"/>
      <c r="C269" s="176"/>
      <c r="D269" s="177" t="s">
        <v>73</v>
      </c>
      <c r="E269" s="189" t="s">
        <v>898</v>
      </c>
      <c r="F269" s="189" t="s">
        <v>899</v>
      </c>
      <c r="G269" s="176"/>
      <c r="H269" s="176"/>
      <c r="I269" s="179"/>
      <c r="J269" s="190">
        <f>BK269</f>
        <v>0</v>
      </c>
      <c r="K269" s="176"/>
      <c r="L269" s="181"/>
      <c r="M269" s="182"/>
      <c r="N269" s="183"/>
      <c r="O269" s="183"/>
      <c r="P269" s="184">
        <f>SUM(P270:P291)</f>
        <v>0</v>
      </c>
      <c r="Q269" s="183"/>
      <c r="R269" s="184">
        <f>SUM(R270:R291)</f>
        <v>0</v>
      </c>
      <c r="S269" s="183"/>
      <c r="T269" s="185">
        <f>SUM(T270:T291)</f>
        <v>0</v>
      </c>
      <c r="AR269" s="186" t="s">
        <v>82</v>
      </c>
      <c r="AT269" s="187" t="s">
        <v>73</v>
      </c>
      <c r="AU269" s="187" t="s">
        <v>82</v>
      </c>
      <c r="AY269" s="186" t="s">
        <v>165</v>
      </c>
      <c r="BK269" s="188">
        <f>SUM(BK270:BK291)</f>
        <v>0</v>
      </c>
    </row>
    <row r="270" spans="1:65" s="2" customFormat="1" ht="21.75" customHeight="1">
      <c r="A270" s="34"/>
      <c r="B270" s="35"/>
      <c r="C270" s="191" t="s">
        <v>370</v>
      </c>
      <c r="D270" s="191" t="s">
        <v>167</v>
      </c>
      <c r="E270" s="192" t="s">
        <v>901</v>
      </c>
      <c r="F270" s="193" t="s">
        <v>902</v>
      </c>
      <c r="G270" s="194" t="s">
        <v>293</v>
      </c>
      <c r="H270" s="195">
        <v>54</v>
      </c>
      <c r="I270" s="196"/>
      <c r="J270" s="197">
        <f>ROUND(I270*H270,2)</f>
        <v>0</v>
      </c>
      <c r="K270" s="193" t="s">
        <v>171</v>
      </c>
      <c r="L270" s="39"/>
      <c r="M270" s="198" t="s">
        <v>1</v>
      </c>
      <c r="N270" s="199" t="s">
        <v>39</v>
      </c>
      <c r="O270" s="71"/>
      <c r="P270" s="200">
        <f>O270*H270</f>
        <v>0</v>
      </c>
      <c r="Q270" s="200">
        <v>0</v>
      </c>
      <c r="R270" s="200">
        <f>Q270*H270</f>
        <v>0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172</v>
      </c>
      <c r="AT270" s="202" t="s">
        <v>167</v>
      </c>
      <c r="AU270" s="202" t="s">
        <v>84</v>
      </c>
      <c r="AY270" s="17" t="s">
        <v>165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82</v>
      </c>
      <c r="BK270" s="203">
        <f>ROUND(I270*H270,2)</f>
        <v>0</v>
      </c>
      <c r="BL270" s="17" t="s">
        <v>172</v>
      </c>
      <c r="BM270" s="202" t="s">
        <v>1312</v>
      </c>
    </row>
    <row r="271" spans="1:47" s="2" customFormat="1" ht="19.5">
      <c r="A271" s="34"/>
      <c r="B271" s="35"/>
      <c r="C271" s="36"/>
      <c r="D271" s="204" t="s">
        <v>174</v>
      </c>
      <c r="E271" s="36"/>
      <c r="F271" s="205" t="s">
        <v>904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174</v>
      </c>
      <c r="AU271" s="17" t="s">
        <v>84</v>
      </c>
    </row>
    <row r="272" spans="2:51" s="14" customFormat="1" ht="12">
      <c r="B272" s="219"/>
      <c r="C272" s="220"/>
      <c r="D272" s="204" t="s">
        <v>176</v>
      </c>
      <c r="E272" s="221" t="s">
        <v>1</v>
      </c>
      <c r="F272" s="222" t="s">
        <v>1313</v>
      </c>
      <c r="G272" s="220"/>
      <c r="H272" s="223">
        <v>54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176</v>
      </c>
      <c r="AU272" s="229" t="s">
        <v>84</v>
      </c>
      <c r="AV272" s="14" t="s">
        <v>84</v>
      </c>
      <c r="AW272" s="14" t="s">
        <v>30</v>
      </c>
      <c r="AX272" s="14" t="s">
        <v>74</v>
      </c>
      <c r="AY272" s="229" t="s">
        <v>165</v>
      </c>
    </row>
    <row r="273" spans="1:65" s="2" customFormat="1" ht="21.75" customHeight="1">
      <c r="A273" s="34"/>
      <c r="B273" s="35"/>
      <c r="C273" s="191" t="s">
        <v>377</v>
      </c>
      <c r="D273" s="191" t="s">
        <v>167</v>
      </c>
      <c r="E273" s="192" t="s">
        <v>907</v>
      </c>
      <c r="F273" s="193" t="s">
        <v>908</v>
      </c>
      <c r="G273" s="194" t="s">
        <v>293</v>
      </c>
      <c r="H273" s="195">
        <v>75.67</v>
      </c>
      <c r="I273" s="196"/>
      <c r="J273" s="197">
        <f>ROUND(I273*H273,2)</f>
        <v>0</v>
      </c>
      <c r="K273" s="193" t="s">
        <v>171</v>
      </c>
      <c r="L273" s="39"/>
      <c r="M273" s="198" t="s">
        <v>1</v>
      </c>
      <c r="N273" s="199" t="s">
        <v>39</v>
      </c>
      <c r="O273" s="71"/>
      <c r="P273" s="200">
        <f>O273*H273</f>
        <v>0</v>
      </c>
      <c r="Q273" s="200">
        <v>0</v>
      </c>
      <c r="R273" s="200">
        <f>Q273*H273</f>
        <v>0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172</v>
      </c>
      <c r="AT273" s="202" t="s">
        <v>167</v>
      </c>
      <c r="AU273" s="202" t="s">
        <v>84</v>
      </c>
      <c r="AY273" s="17" t="s">
        <v>165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82</v>
      </c>
      <c r="BK273" s="203">
        <f>ROUND(I273*H273,2)</f>
        <v>0</v>
      </c>
      <c r="BL273" s="17" t="s">
        <v>172</v>
      </c>
      <c r="BM273" s="202" t="s">
        <v>1314</v>
      </c>
    </row>
    <row r="274" spans="1:47" s="2" customFormat="1" ht="19.5">
      <c r="A274" s="34"/>
      <c r="B274" s="35"/>
      <c r="C274" s="36"/>
      <c r="D274" s="204" t="s">
        <v>174</v>
      </c>
      <c r="E274" s="36"/>
      <c r="F274" s="205" t="s">
        <v>910</v>
      </c>
      <c r="G274" s="36"/>
      <c r="H274" s="36"/>
      <c r="I274" s="206"/>
      <c r="J274" s="36"/>
      <c r="K274" s="36"/>
      <c r="L274" s="39"/>
      <c r="M274" s="207"/>
      <c r="N274" s="208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174</v>
      </c>
      <c r="AU274" s="17" t="s">
        <v>84</v>
      </c>
    </row>
    <row r="275" spans="2:51" s="14" customFormat="1" ht="12">
      <c r="B275" s="219"/>
      <c r="C275" s="220"/>
      <c r="D275" s="204" t="s">
        <v>176</v>
      </c>
      <c r="E275" s="221" t="s">
        <v>1</v>
      </c>
      <c r="F275" s="222" t="s">
        <v>1315</v>
      </c>
      <c r="G275" s="220"/>
      <c r="H275" s="223">
        <v>75.67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176</v>
      </c>
      <c r="AU275" s="229" t="s">
        <v>84</v>
      </c>
      <c r="AV275" s="14" t="s">
        <v>84</v>
      </c>
      <c r="AW275" s="14" t="s">
        <v>30</v>
      </c>
      <c r="AX275" s="14" t="s">
        <v>74</v>
      </c>
      <c r="AY275" s="229" t="s">
        <v>165</v>
      </c>
    </row>
    <row r="276" spans="1:65" s="2" customFormat="1" ht="24.2" customHeight="1">
      <c r="A276" s="34"/>
      <c r="B276" s="35"/>
      <c r="C276" s="191" t="s">
        <v>382</v>
      </c>
      <c r="D276" s="191" t="s">
        <v>167</v>
      </c>
      <c r="E276" s="192" t="s">
        <v>913</v>
      </c>
      <c r="F276" s="193" t="s">
        <v>914</v>
      </c>
      <c r="G276" s="194" t="s">
        <v>293</v>
      </c>
      <c r="H276" s="195">
        <v>54</v>
      </c>
      <c r="I276" s="196"/>
      <c r="J276" s="197">
        <f>ROUND(I276*H276,2)</f>
        <v>0</v>
      </c>
      <c r="K276" s="193" t="s">
        <v>1</v>
      </c>
      <c r="L276" s="39"/>
      <c r="M276" s="198" t="s">
        <v>1</v>
      </c>
      <c r="N276" s="199" t="s">
        <v>39</v>
      </c>
      <c r="O276" s="71"/>
      <c r="P276" s="200">
        <f>O276*H276</f>
        <v>0</v>
      </c>
      <c r="Q276" s="200">
        <v>0</v>
      </c>
      <c r="R276" s="200">
        <f>Q276*H276</f>
        <v>0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172</v>
      </c>
      <c r="AT276" s="202" t="s">
        <v>167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1316</v>
      </c>
    </row>
    <row r="277" spans="1:47" s="2" customFormat="1" ht="19.5">
      <c r="A277" s="34"/>
      <c r="B277" s="35"/>
      <c r="C277" s="36"/>
      <c r="D277" s="204" t="s">
        <v>174</v>
      </c>
      <c r="E277" s="36"/>
      <c r="F277" s="205" t="s">
        <v>916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2:51" s="14" customFormat="1" ht="12">
      <c r="B278" s="219"/>
      <c r="C278" s="220"/>
      <c r="D278" s="204" t="s">
        <v>176</v>
      </c>
      <c r="E278" s="221" t="s">
        <v>1</v>
      </c>
      <c r="F278" s="222" t="s">
        <v>1313</v>
      </c>
      <c r="G278" s="220"/>
      <c r="H278" s="223">
        <v>54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1:65" s="2" customFormat="1" ht="24.2" customHeight="1">
      <c r="A279" s="34"/>
      <c r="B279" s="35"/>
      <c r="C279" s="191" t="s">
        <v>356</v>
      </c>
      <c r="D279" s="191" t="s">
        <v>167</v>
      </c>
      <c r="E279" s="192" t="s">
        <v>922</v>
      </c>
      <c r="F279" s="193" t="s">
        <v>923</v>
      </c>
      <c r="G279" s="194" t="s">
        <v>293</v>
      </c>
      <c r="H279" s="195">
        <v>75.67</v>
      </c>
      <c r="I279" s="196"/>
      <c r="J279" s="197">
        <f>ROUND(I279*H279,2)</f>
        <v>0</v>
      </c>
      <c r="K279" s="193" t="s">
        <v>1</v>
      </c>
      <c r="L279" s="39"/>
      <c r="M279" s="198" t="s">
        <v>1</v>
      </c>
      <c r="N279" s="199" t="s">
        <v>39</v>
      </c>
      <c r="O279" s="7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172</v>
      </c>
      <c r="AT279" s="202" t="s">
        <v>167</v>
      </c>
      <c r="AU279" s="202" t="s">
        <v>84</v>
      </c>
      <c r="AY279" s="17" t="s">
        <v>165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82</v>
      </c>
      <c r="BK279" s="203">
        <f>ROUND(I279*H279,2)</f>
        <v>0</v>
      </c>
      <c r="BL279" s="17" t="s">
        <v>172</v>
      </c>
      <c r="BM279" s="202" t="s">
        <v>1317</v>
      </c>
    </row>
    <row r="280" spans="1:47" s="2" customFormat="1" ht="19.5">
      <c r="A280" s="34"/>
      <c r="B280" s="35"/>
      <c r="C280" s="36"/>
      <c r="D280" s="204" t="s">
        <v>174</v>
      </c>
      <c r="E280" s="36"/>
      <c r="F280" s="205" t="s">
        <v>925</v>
      </c>
      <c r="G280" s="36"/>
      <c r="H280" s="36"/>
      <c r="I280" s="206"/>
      <c r="J280" s="36"/>
      <c r="K280" s="36"/>
      <c r="L280" s="39"/>
      <c r="M280" s="207"/>
      <c r="N280" s="208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174</v>
      </c>
      <c r="AU280" s="17" t="s">
        <v>84</v>
      </c>
    </row>
    <row r="281" spans="2:51" s="14" customFormat="1" ht="12">
      <c r="B281" s="219"/>
      <c r="C281" s="220"/>
      <c r="D281" s="204" t="s">
        <v>176</v>
      </c>
      <c r="E281" s="221" t="s">
        <v>1</v>
      </c>
      <c r="F281" s="222" t="s">
        <v>1315</v>
      </c>
      <c r="G281" s="220"/>
      <c r="H281" s="223">
        <v>75.67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176</v>
      </c>
      <c r="AU281" s="229" t="s">
        <v>84</v>
      </c>
      <c r="AV281" s="14" t="s">
        <v>84</v>
      </c>
      <c r="AW281" s="14" t="s">
        <v>30</v>
      </c>
      <c r="AX281" s="14" t="s">
        <v>74</v>
      </c>
      <c r="AY281" s="229" t="s">
        <v>165</v>
      </c>
    </row>
    <row r="282" spans="1:65" s="2" customFormat="1" ht="24.2" customHeight="1">
      <c r="A282" s="34"/>
      <c r="B282" s="35"/>
      <c r="C282" s="191" t="s">
        <v>395</v>
      </c>
      <c r="D282" s="191" t="s">
        <v>167</v>
      </c>
      <c r="E282" s="192" t="s">
        <v>933</v>
      </c>
      <c r="F282" s="193" t="s">
        <v>934</v>
      </c>
      <c r="G282" s="194" t="s">
        <v>293</v>
      </c>
      <c r="H282" s="195">
        <v>2.87</v>
      </c>
      <c r="I282" s="196"/>
      <c r="J282" s="197">
        <f>ROUND(I282*H282,2)</f>
        <v>0</v>
      </c>
      <c r="K282" s="193" t="s">
        <v>1</v>
      </c>
      <c r="L282" s="39"/>
      <c r="M282" s="198" t="s">
        <v>1</v>
      </c>
      <c r="N282" s="199" t="s">
        <v>39</v>
      </c>
      <c r="O282" s="71"/>
      <c r="P282" s="200">
        <f>O282*H282</f>
        <v>0</v>
      </c>
      <c r="Q282" s="200">
        <v>0</v>
      </c>
      <c r="R282" s="200">
        <f>Q282*H282</f>
        <v>0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172</v>
      </c>
      <c r="AT282" s="202" t="s">
        <v>167</v>
      </c>
      <c r="AU282" s="202" t="s">
        <v>84</v>
      </c>
      <c r="AY282" s="17" t="s">
        <v>165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82</v>
      </c>
      <c r="BK282" s="203">
        <f>ROUND(I282*H282,2)</f>
        <v>0</v>
      </c>
      <c r="BL282" s="17" t="s">
        <v>172</v>
      </c>
      <c r="BM282" s="202" t="s">
        <v>1318</v>
      </c>
    </row>
    <row r="283" spans="1:47" s="2" customFormat="1" ht="19.5">
      <c r="A283" s="34"/>
      <c r="B283" s="35"/>
      <c r="C283" s="36"/>
      <c r="D283" s="204" t="s">
        <v>174</v>
      </c>
      <c r="E283" s="36"/>
      <c r="F283" s="205" t="s">
        <v>936</v>
      </c>
      <c r="G283" s="36"/>
      <c r="H283" s="36"/>
      <c r="I283" s="206"/>
      <c r="J283" s="36"/>
      <c r="K283" s="36"/>
      <c r="L283" s="39"/>
      <c r="M283" s="207"/>
      <c r="N283" s="208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174</v>
      </c>
      <c r="AU283" s="17" t="s">
        <v>84</v>
      </c>
    </row>
    <row r="284" spans="2:51" s="14" customFormat="1" ht="12">
      <c r="B284" s="219"/>
      <c r="C284" s="220"/>
      <c r="D284" s="204" t="s">
        <v>176</v>
      </c>
      <c r="E284" s="221" t="s">
        <v>1</v>
      </c>
      <c r="F284" s="222" t="s">
        <v>1319</v>
      </c>
      <c r="G284" s="220"/>
      <c r="H284" s="223">
        <v>2.87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176</v>
      </c>
      <c r="AU284" s="229" t="s">
        <v>84</v>
      </c>
      <c r="AV284" s="14" t="s">
        <v>84</v>
      </c>
      <c r="AW284" s="14" t="s">
        <v>30</v>
      </c>
      <c r="AX284" s="14" t="s">
        <v>74</v>
      </c>
      <c r="AY284" s="229" t="s">
        <v>165</v>
      </c>
    </row>
    <row r="285" spans="1:65" s="2" customFormat="1" ht="16.5" customHeight="1">
      <c r="A285" s="34"/>
      <c r="B285" s="35"/>
      <c r="C285" s="191" t="s">
        <v>401</v>
      </c>
      <c r="D285" s="191" t="s">
        <v>167</v>
      </c>
      <c r="E285" s="192" t="s">
        <v>940</v>
      </c>
      <c r="F285" s="193" t="s">
        <v>941</v>
      </c>
      <c r="G285" s="194" t="s">
        <v>293</v>
      </c>
      <c r="H285" s="195">
        <v>54</v>
      </c>
      <c r="I285" s="196"/>
      <c r="J285" s="197">
        <f>ROUND(I285*H285,2)</f>
        <v>0</v>
      </c>
      <c r="K285" s="193" t="s">
        <v>171</v>
      </c>
      <c r="L285" s="39"/>
      <c r="M285" s="198" t="s">
        <v>1</v>
      </c>
      <c r="N285" s="199" t="s">
        <v>39</v>
      </c>
      <c r="O285" s="7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172</v>
      </c>
      <c r="AT285" s="202" t="s">
        <v>167</v>
      </c>
      <c r="AU285" s="202" t="s">
        <v>84</v>
      </c>
      <c r="AY285" s="17" t="s">
        <v>165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82</v>
      </c>
      <c r="BK285" s="203">
        <f>ROUND(I285*H285,2)</f>
        <v>0</v>
      </c>
      <c r="BL285" s="17" t="s">
        <v>172</v>
      </c>
      <c r="BM285" s="202" t="s">
        <v>1320</v>
      </c>
    </row>
    <row r="286" spans="1:47" s="2" customFormat="1" ht="12">
      <c r="A286" s="34"/>
      <c r="B286" s="35"/>
      <c r="C286" s="36"/>
      <c r="D286" s="204" t="s">
        <v>174</v>
      </c>
      <c r="E286" s="36"/>
      <c r="F286" s="205" t="s">
        <v>943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174</v>
      </c>
      <c r="AU286" s="17" t="s">
        <v>84</v>
      </c>
    </row>
    <row r="287" spans="2:51" s="13" customFormat="1" ht="12">
      <c r="B287" s="209"/>
      <c r="C287" s="210"/>
      <c r="D287" s="204" t="s">
        <v>176</v>
      </c>
      <c r="E287" s="211" t="s">
        <v>1</v>
      </c>
      <c r="F287" s="212" t="s">
        <v>1310</v>
      </c>
      <c r="G287" s="210"/>
      <c r="H287" s="211" t="s">
        <v>1</v>
      </c>
      <c r="I287" s="213"/>
      <c r="J287" s="210"/>
      <c r="K287" s="210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176</v>
      </c>
      <c r="AU287" s="218" t="s">
        <v>84</v>
      </c>
      <c r="AV287" s="13" t="s">
        <v>82</v>
      </c>
      <c r="AW287" s="13" t="s">
        <v>30</v>
      </c>
      <c r="AX287" s="13" t="s">
        <v>74</v>
      </c>
      <c r="AY287" s="218" t="s">
        <v>165</v>
      </c>
    </row>
    <row r="288" spans="2:51" s="14" customFormat="1" ht="12">
      <c r="B288" s="219"/>
      <c r="C288" s="220"/>
      <c r="D288" s="204" t="s">
        <v>176</v>
      </c>
      <c r="E288" s="221" t="s">
        <v>1</v>
      </c>
      <c r="F288" s="222" t="s">
        <v>1321</v>
      </c>
      <c r="G288" s="220"/>
      <c r="H288" s="223">
        <v>54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176</v>
      </c>
      <c r="AU288" s="229" t="s">
        <v>84</v>
      </c>
      <c r="AV288" s="14" t="s">
        <v>84</v>
      </c>
      <c r="AW288" s="14" t="s">
        <v>30</v>
      </c>
      <c r="AX288" s="14" t="s">
        <v>74</v>
      </c>
      <c r="AY288" s="229" t="s">
        <v>165</v>
      </c>
    </row>
    <row r="289" spans="1:65" s="2" customFormat="1" ht="16.5" customHeight="1">
      <c r="A289" s="34"/>
      <c r="B289" s="35"/>
      <c r="C289" s="191" t="s">
        <v>407</v>
      </c>
      <c r="D289" s="191" t="s">
        <v>167</v>
      </c>
      <c r="E289" s="192" t="s">
        <v>957</v>
      </c>
      <c r="F289" s="193" t="s">
        <v>958</v>
      </c>
      <c r="G289" s="194" t="s">
        <v>293</v>
      </c>
      <c r="H289" s="195">
        <v>2.87</v>
      </c>
      <c r="I289" s="196"/>
      <c r="J289" s="197">
        <f>ROUND(I289*H289,2)</f>
        <v>0</v>
      </c>
      <c r="K289" s="193" t="s">
        <v>171</v>
      </c>
      <c r="L289" s="39"/>
      <c r="M289" s="198" t="s">
        <v>1</v>
      </c>
      <c r="N289" s="199" t="s">
        <v>39</v>
      </c>
      <c r="O289" s="71"/>
      <c r="P289" s="200">
        <f>O289*H289</f>
        <v>0</v>
      </c>
      <c r="Q289" s="200">
        <v>0</v>
      </c>
      <c r="R289" s="200">
        <f>Q289*H289</f>
        <v>0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172</v>
      </c>
      <c r="AT289" s="202" t="s">
        <v>167</v>
      </c>
      <c r="AU289" s="202" t="s">
        <v>84</v>
      </c>
      <c r="AY289" s="17" t="s">
        <v>165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82</v>
      </c>
      <c r="BK289" s="203">
        <f>ROUND(I289*H289,2)</f>
        <v>0</v>
      </c>
      <c r="BL289" s="17" t="s">
        <v>172</v>
      </c>
      <c r="BM289" s="202" t="s">
        <v>1322</v>
      </c>
    </row>
    <row r="290" spans="1:47" s="2" customFormat="1" ht="12">
      <c r="A290" s="34"/>
      <c r="B290" s="35"/>
      <c r="C290" s="36"/>
      <c r="D290" s="204" t="s">
        <v>174</v>
      </c>
      <c r="E290" s="36"/>
      <c r="F290" s="205" t="s">
        <v>960</v>
      </c>
      <c r="G290" s="36"/>
      <c r="H290" s="36"/>
      <c r="I290" s="206"/>
      <c r="J290" s="36"/>
      <c r="K290" s="36"/>
      <c r="L290" s="39"/>
      <c r="M290" s="207"/>
      <c r="N290" s="208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174</v>
      </c>
      <c r="AU290" s="17" t="s">
        <v>84</v>
      </c>
    </row>
    <row r="291" spans="2:51" s="14" customFormat="1" ht="12">
      <c r="B291" s="219"/>
      <c r="C291" s="220"/>
      <c r="D291" s="204" t="s">
        <v>176</v>
      </c>
      <c r="E291" s="221" t="s">
        <v>1</v>
      </c>
      <c r="F291" s="222" t="s">
        <v>1319</v>
      </c>
      <c r="G291" s="220"/>
      <c r="H291" s="223">
        <v>2.87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63" s="12" customFormat="1" ht="22.9" customHeight="1">
      <c r="B292" s="175"/>
      <c r="C292" s="176"/>
      <c r="D292" s="177" t="s">
        <v>73</v>
      </c>
      <c r="E292" s="189" t="s">
        <v>961</v>
      </c>
      <c r="F292" s="189" t="s">
        <v>962</v>
      </c>
      <c r="G292" s="176"/>
      <c r="H292" s="176"/>
      <c r="I292" s="179"/>
      <c r="J292" s="190">
        <f>BK292</f>
        <v>0</v>
      </c>
      <c r="K292" s="176"/>
      <c r="L292" s="181"/>
      <c r="M292" s="182"/>
      <c r="N292" s="183"/>
      <c r="O292" s="183"/>
      <c r="P292" s="184">
        <f>SUM(P293:P294)</f>
        <v>0</v>
      </c>
      <c r="Q292" s="183"/>
      <c r="R292" s="184">
        <f>SUM(R293:R294)</f>
        <v>0</v>
      </c>
      <c r="S292" s="183"/>
      <c r="T292" s="185">
        <f>SUM(T293:T294)</f>
        <v>0</v>
      </c>
      <c r="AR292" s="186" t="s">
        <v>82</v>
      </c>
      <c r="AT292" s="187" t="s">
        <v>73</v>
      </c>
      <c r="AU292" s="187" t="s">
        <v>82</v>
      </c>
      <c r="AY292" s="186" t="s">
        <v>165</v>
      </c>
      <c r="BK292" s="188">
        <f>SUM(BK293:BK294)</f>
        <v>0</v>
      </c>
    </row>
    <row r="293" spans="1:65" s="2" customFormat="1" ht="21.75" customHeight="1">
      <c r="A293" s="34"/>
      <c r="B293" s="35"/>
      <c r="C293" s="191" t="s">
        <v>412</v>
      </c>
      <c r="D293" s="191" t="s">
        <v>167</v>
      </c>
      <c r="E293" s="192" t="s">
        <v>1323</v>
      </c>
      <c r="F293" s="193" t="s">
        <v>1324</v>
      </c>
      <c r="G293" s="194" t="s">
        <v>293</v>
      </c>
      <c r="H293" s="195">
        <v>132.018</v>
      </c>
      <c r="I293" s="196"/>
      <c r="J293" s="197">
        <f>ROUND(I293*H293,2)</f>
        <v>0</v>
      </c>
      <c r="K293" s="193" t="s">
        <v>171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172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1325</v>
      </c>
    </row>
    <row r="294" spans="1:47" s="2" customFormat="1" ht="19.5">
      <c r="A294" s="34"/>
      <c r="B294" s="35"/>
      <c r="C294" s="36"/>
      <c r="D294" s="204" t="s">
        <v>174</v>
      </c>
      <c r="E294" s="36"/>
      <c r="F294" s="205" t="s">
        <v>1326</v>
      </c>
      <c r="G294" s="36"/>
      <c r="H294" s="36"/>
      <c r="I294" s="206"/>
      <c r="J294" s="36"/>
      <c r="K294" s="36"/>
      <c r="L294" s="39"/>
      <c r="M294" s="244"/>
      <c r="N294" s="245"/>
      <c r="O294" s="246"/>
      <c r="P294" s="246"/>
      <c r="Q294" s="246"/>
      <c r="R294" s="246"/>
      <c r="S294" s="246"/>
      <c r="T294" s="247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1:31" s="2" customFormat="1" ht="6.95" customHeight="1">
      <c r="A295" s="34"/>
      <c r="B295" s="54"/>
      <c r="C295" s="55"/>
      <c r="D295" s="55"/>
      <c r="E295" s="55"/>
      <c r="F295" s="55"/>
      <c r="G295" s="55"/>
      <c r="H295" s="55"/>
      <c r="I295" s="55"/>
      <c r="J295" s="55"/>
      <c r="K295" s="55"/>
      <c r="L295" s="39"/>
      <c r="M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</row>
  </sheetData>
  <sheetProtection algorithmName="SHA-512" hashValue="dBvM0aNCRYQQ9HDWWu4+PsD5S6cC7Tbbr4RirUkHZdRcbewBEjJRDlWR8yALbaolmP4bJPiMWM7mMoM9cLs7zA==" saltValue="xlsmSBbrvqgc+TXuMPF4zU3eX5vsk32vfj1tE7snrfQBMCwH7PpZPYZJY2EMyA4tAWENT2jVIqycwNhSQjITKQ==" spinCount="100000" sheet="1" objects="1" scenarios="1" formatColumns="0" formatRows="0" autoFilter="0"/>
  <autoFilter ref="C121:K294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BM41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1327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94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ROUND((SUM(BE123:BE411)),2)</f>
        <v>0</v>
      </c>
      <c r="G33" s="34"/>
      <c r="H33" s="34"/>
      <c r="I33" s="130">
        <v>0.21</v>
      </c>
      <c r="J33" s="129">
        <f>ROUND(((SUM(BE123:BE411))*I33),2)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ROUND((SUM(BF123:BF411)),2)</f>
        <v>0</v>
      </c>
      <c r="G34" s="34"/>
      <c r="H34" s="34"/>
      <c r="I34" s="130">
        <v>0.15</v>
      </c>
      <c r="J34" s="129">
        <f>ROUND(((SUM(BF123:BF411))*I34),2)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ROUND((SUM(BG123:BG411)),2)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ROUND((SUM(BH123:BH411)),2)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ROUND((SUM(BI123:BI411)),2)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300-01 - Kanalizace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J124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J125</f>
        <v>0</v>
      </c>
      <c r="K98" s="104"/>
      <c r="L98" s="163"/>
    </row>
    <row r="99" spans="2:12" s="10" customFormat="1" ht="19.9" customHeight="1">
      <c r="B99" s="159"/>
      <c r="C99" s="104"/>
      <c r="D99" s="160" t="s">
        <v>983</v>
      </c>
      <c r="E99" s="161"/>
      <c r="F99" s="161"/>
      <c r="G99" s="161"/>
      <c r="H99" s="161"/>
      <c r="I99" s="161"/>
      <c r="J99" s="162">
        <f>J202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144</v>
      </c>
      <c r="E100" s="161"/>
      <c r="F100" s="161"/>
      <c r="G100" s="161"/>
      <c r="H100" s="161"/>
      <c r="I100" s="161"/>
      <c r="J100" s="162">
        <f>J207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J401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J402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1329</v>
      </c>
      <c r="E103" s="161"/>
      <c r="F103" s="161"/>
      <c r="G103" s="161"/>
      <c r="H103" s="161"/>
      <c r="I103" s="161"/>
      <c r="J103" s="162">
        <f>J407</f>
        <v>0</v>
      </c>
      <c r="K103" s="104"/>
      <c r="L103" s="163"/>
    </row>
    <row r="104" spans="1:31" s="2" customFormat="1" ht="21.75" customHeight="1">
      <c r="A104" s="34"/>
      <c r="B104" s="35"/>
      <c r="C104" s="36"/>
      <c r="D104" s="36"/>
      <c r="E104" s="36"/>
      <c r="F104" s="36"/>
      <c r="G104" s="36"/>
      <c r="H104" s="36"/>
      <c r="I104" s="36"/>
      <c r="J104" s="36"/>
      <c r="K104" s="36"/>
      <c r="L104" s="51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</row>
    <row r="105" spans="1:31" s="2" customFormat="1" ht="6.95" customHeight="1">
      <c r="A105" s="34"/>
      <c r="B105" s="54"/>
      <c r="C105" s="55"/>
      <c r="D105" s="55"/>
      <c r="E105" s="55"/>
      <c r="F105" s="55"/>
      <c r="G105" s="55"/>
      <c r="H105" s="55"/>
      <c r="I105" s="55"/>
      <c r="J105" s="55"/>
      <c r="K105" s="55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9" spans="1:31" s="2" customFormat="1" ht="6.95" customHeight="1">
      <c r="A109" s="34"/>
      <c r="B109" s="56"/>
      <c r="C109" s="57"/>
      <c r="D109" s="57"/>
      <c r="E109" s="57"/>
      <c r="F109" s="57"/>
      <c r="G109" s="57"/>
      <c r="H109" s="57"/>
      <c r="I109" s="57"/>
      <c r="J109" s="57"/>
      <c r="K109" s="57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24.95" customHeight="1">
      <c r="A110" s="34"/>
      <c r="B110" s="35"/>
      <c r="C110" s="23" t="s">
        <v>150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6.9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16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308" t="str">
        <f>E7</f>
        <v>Rekonstrukce Komenského náměstí v Dobříši</v>
      </c>
      <c r="F113" s="309"/>
      <c r="G113" s="309"/>
      <c r="H113" s="309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133</v>
      </c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6.5" customHeight="1">
      <c r="A115" s="34"/>
      <c r="B115" s="35"/>
      <c r="C115" s="36"/>
      <c r="D115" s="36"/>
      <c r="E115" s="303" t="str">
        <f>E9</f>
        <v>SO 300-01 - Kanalizace</v>
      </c>
      <c r="F115" s="307"/>
      <c r="G115" s="307"/>
      <c r="H115" s="307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20</v>
      </c>
      <c r="D117" s="36"/>
      <c r="E117" s="36"/>
      <c r="F117" s="27" t="str">
        <f>F12</f>
        <v>Dobříš</v>
      </c>
      <c r="G117" s="36"/>
      <c r="H117" s="36"/>
      <c r="I117" s="29" t="s">
        <v>22</v>
      </c>
      <c r="J117" s="66" t="str">
        <f>IF(J12="","",J12)</f>
        <v>16. 8. 2021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5.2" customHeight="1">
      <c r="A119" s="34"/>
      <c r="B119" s="35"/>
      <c r="C119" s="29" t="s">
        <v>24</v>
      </c>
      <c r="D119" s="36"/>
      <c r="E119" s="36"/>
      <c r="F119" s="27" t="str">
        <f>E15</f>
        <v xml:space="preserve"> </v>
      </c>
      <c r="G119" s="36"/>
      <c r="H119" s="36"/>
      <c r="I119" s="29" t="s">
        <v>29</v>
      </c>
      <c r="J119" s="32" t="str">
        <f>E21</f>
        <v xml:space="preserve"> </v>
      </c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27</v>
      </c>
      <c r="D120" s="36"/>
      <c r="E120" s="36"/>
      <c r="F120" s="27" t="str">
        <f>IF(E18="","",E18)</f>
        <v>Vyplň údaj</v>
      </c>
      <c r="G120" s="36"/>
      <c r="H120" s="36"/>
      <c r="I120" s="29" t="s">
        <v>31</v>
      </c>
      <c r="J120" s="32" t="str">
        <f>E24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0.3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11" customFormat="1" ht="29.25" customHeight="1">
      <c r="A122" s="164"/>
      <c r="B122" s="165"/>
      <c r="C122" s="166" t="s">
        <v>151</v>
      </c>
      <c r="D122" s="167" t="s">
        <v>59</v>
      </c>
      <c r="E122" s="167" t="s">
        <v>55</v>
      </c>
      <c r="F122" s="167" t="s">
        <v>56</v>
      </c>
      <c r="G122" s="167" t="s">
        <v>152</v>
      </c>
      <c r="H122" s="167" t="s">
        <v>153</v>
      </c>
      <c r="I122" s="167" t="s">
        <v>154</v>
      </c>
      <c r="J122" s="167" t="s">
        <v>137</v>
      </c>
      <c r="K122" s="168" t="s">
        <v>155</v>
      </c>
      <c r="L122" s="169"/>
      <c r="M122" s="75" t="s">
        <v>1</v>
      </c>
      <c r="N122" s="76" t="s">
        <v>38</v>
      </c>
      <c r="O122" s="76" t="s">
        <v>156</v>
      </c>
      <c r="P122" s="76" t="s">
        <v>157</v>
      </c>
      <c r="Q122" s="76" t="s">
        <v>158</v>
      </c>
      <c r="R122" s="76" t="s">
        <v>159</v>
      </c>
      <c r="S122" s="76" t="s">
        <v>160</v>
      </c>
      <c r="T122" s="77" t="s">
        <v>161</v>
      </c>
      <c r="U122" s="164"/>
      <c r="V122" s="164"/>
      <c r="W122" s="164"/>
      <c r="X122" s="164"/>
      <c r="Y122" s="164"/>
      <c r="Z122" s="164"/>
      <c r="AA122" s="164"/>
      <c r="AB122" s="164"/>
      <c r="AC122" s="164"/>
      <c r="AD122" s="164"/>
      <c r="AE122" s="164"/>
    </row>
    <row r="123" spans="1:63" s="2" customFormat="1" ht="22.9" customHeight="1">
      <c r="A123" s="34"/>
      <c r="B123" s="35"/>
      <c r="C123" s="82" t="s">
        <v>162</v>
      </c>
      <c r="D123" s="36"/>
      <c r="E123" s="36"/>
      <c r="F123" s="36"/>
      <c r="G123" s="36"/>
      <c r="H123" s="36"/>
      <c r="I123" s="36"/>
      <c r="J123" s="170">
        <f>BK123</f>
        <v>0</v>
      </c>
      <c r="K123" s="36"/>
      <c r="L123" s="39"/>
      <c r="M123" s="78"/>
      <c r="N123" s="171"/>
      <c r="O123" s="79"/>
      <c r="P123" s="172">
        <f>P124</f>
        <v>0</v>
      </c>
      <c r="Q123" s="79"/>
      <c r="R123" s="172">
        <f>R124</f>
        <v>374.17183337</v>
      </c>
      <c r="S123" s="79"/>
      <c r="T123" s="173">
        <f>T124</f>
        <v>1.70928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73</v>
      </c>
      <c r="AU123" s="17" t="s">
        <v>139</v>
      </c>
      <c r="BK123" s="174">
        <f>BK124</f>
        <v>0</v>
      </c>
    </row>
    <row r="124" spans="2:63" s="12" customFormat="1" ht="25.9" customHeight="1">
      <c r="B124" s="175"/>
      <c r="C124" s="176"/>
      <c r="D124" s="177" t="s">
        <v>73</v>
      </c>
      <c r="E124" s="178" t="s">
        <v>163</v>
      </c>
      <c r="F124" s="178" t="s">
        <v>164</v>
      </c>
      <c r="G124" s="176"/>
      <c r="H124" s="176"/>
      <c r="I124" s="179"/>
      <c r="J124" s="180">
        <f>BK124</f>
        <v>0</v>
      </c>
      <c r="K124" s="176"/>
      <c r="L124" s="181"/>
      <c r="M124" s="182"/>
      <c r="N124" s="183"/>
      <c r="O124" s="183"/>
      <c r="P124" s="184">
        <f>P125+P202+P207+P401+P402+P407</f>
        <v>0</v>
      </c>
      <c r="Q124" s="183"/>
      <c r="R124" s="184">
        <f>R125+R202+R207+R401+R402+R407</f>
        <v>374.17183337</v>
      </c>
      <c r="S124" s="183"/>
      <c r="T124" s="185">
        <f>T125+T202+T207+T401+T402+T407</f>
        <v>1.70928</v>
      </c>
      <c r="AR124" s="186" t="s">
        <v>82</v>
      </c>
      <c r="AT124" s="187" t="s">
        <v>73</v>
      </c>
      <c r="AU124" s="187" t="s">
        <v>74</v>
      </c>
      <c r="AY124" s="186" t="s">
        <v>165</v>
      </c>
      <c r="BK124" s="188">
        <f>BK125+BK202+BK207+BK401+BK402+BK407</f>
        <v>0</v>
      </c>
    </row>
    <row r="125" spans="2:63" s="12" customFormat="1" ht="22.9" customHeight="1">
      <c r="B125" s="175"/>
      <c r="C125" s="176"/>
      <c r="D125" s="177" t="s">
        <v>73</v>
      </c>
      <c r="E125" s="189" t="s">
        <v>82</v>
      </c>
      <c r="F125" s="189" t="s">
        <v>166</v>
      </c>
      <c r="G125" s="176"/>
      <c r="H125" s="176"/>
      <c r="I125" s="179"/>
      <c r="J125" s="190">
        <f>BK125</f>
        <v>0</v>
      </c>
      <c r="K125" s="176"/>
      <c r="L125" s="181"/>
      <c r="M125" s="182"/>
      <c r="N125" s="183"/>
      <c r="O125" s="183"/>
      <c r="P125" s="184">
        <f>SUM(P126:P201)</f>
        <v>0</v>
      </c>
      <c r="Q125" s="183"/>
      <c r="R125" s="184">
        <f>SUM(R126:R201)</f>
        <v>353.0866517</v>
      </c>
      <c r="S125" s="183"/>
      <c r="T125" s="185">
        <f>SUM(T126:T201)</f>
        <v>0</v>
      </c>
      <c r="AR125" s="186" t="s">
        <v>82</v>
      </c>
      <c r="AT125" s="187" t="s">
        <v>73</v>
      </c>
      <c r="AU125" s="187" t="s">
        <v>82</v>
      </c>
      <c r="AY125" s="186" t="s">
        <v>165</v>
      </c>
      <c r="BK125" s="188">
        <f>SUM(BK126:BK201)</f>
        <v>0</v>
      </c>
    </row>
    <row r="126" spans="1:65" s="2" customFormat="1" ht="16.5" customHeight="1">
      <c r="A126" s="34"/>
      <c r="B126" s="35"/>
      <c r="C126" s="191" t="s">
        <v>82</v>
      </c>
      <c r="D126" s="191" t="s">
        <v>167</v>
      </c>
      <c r="E126" s="192" t="s">
        <v>1330</v>
      </c>
      <c r="F126" s="193" t="s">
        <v>1331</v>
      </c>
      <c r="G126" s="194" t="s">
        <v>1332</v>
      </c>
      <c r="H126" s="195">
        <v>350</v>
      </c>
      <c r="I126" s="196"/>
      <c r="J126" s="197">
        <f>ROUND(I126*H126,2)</f>
        <v>0</v>
      </c>
      <c r="K126" s="193" t="s">
        <v>171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3E-05</v>
      </c>
      <c r="R126" s="200">
        <f>Q126*H126</f>
        <v>0.0105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84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1333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1334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84</v>
      </c>
    </row>
    <row r="128" spans="2:51" s="14" customFormat="1" ht="12">
      <c r="B128" s="219"/>
      <c r="C128" s="220"/>
      <c r="D128" s="204" t="s">
        <v>176</v>
      </c>
      <c r="E128" s="221" t="s">
        <v>1</v>
      </c>
      <c r="F128" s="222" t="s">
        <v>1335</v>
      </c>
      <c r="G128" s="220"/>
      <c r="H128" s="223">
        <v>350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176</v>
      </c>
      <c r="AU128" s="229" t="s">
        <v>84</v>
      </c>
      <c r="AV128" s="14" t="s">
        <v>84</v>
      </c>
      <c r="AW128" s="14" t="s">
        <v>30</v>
      </c>
      <c r="AX128" s="14" t="s">
        <v>74</v>
      </c>
      <c r="AY128" s="229" t="s">
        <v>165</v>
      </c>
    </row>
    <row r="129" spans="2:51" s="15" customFormat="1" ht="12">
      <c r="B129" s="248"/>
      <c r="C129" s="249"/>
      <c r="D129" s="204" t="s">
        <v>176</v>
      </c>
      <c r="E129" s="250" t="s">
        <v>1</v>
      </c>
      <c r="F129" s="251" t="s">
        <v>1336</v>
      </c>
      <c r="G129" s="249"/>
      <c r="H129" s="252">
        <v>350</v>
      </c>
      <c r="I129" s="253"/>
      <c r="J129" s="249"/>
      <c r="K129" s="249"/>
      <c r="L129" s="254"/>
      <c r="M129" s="255"/>
      <c r="N129" s="256"/>
      <c r="O129" s="256"/>
      <c r="P129" s="256"/>
      <c r="Q129" s="256"/>
      <c r="R129" s="256"/>
      <c r="S129" s="256"/>
      <c r="T129" s="257"/>
      <c r="AT129" s="258" t="s">
        <v>176</v>
      </c>
      <c r="AU129" s="258" t="s">
        <v>84</v>
      </c>
      <c r="AV129" s="15" t="s">
        <v>172</v>
      </c>
      <c r="AW129" s="15" t="s">
        <v>30</v>
      </c>
      <c r="AX129" s="15" t="s">
        <v>82</v>
      </c>
      <c r="AY129" s="258" t="s">
        <v>165</v>
      </c>
    </row>
    <row r="130" spans="1:65" s="2" customFormat="1" ht="16.5" customHeight="1">
      <c r="A130" s="34"/>
      <c r="B130" s="35"/>
      <c r="C130" s="191" t="s">
        <v>84</v>
      </c>
      <c r="D130" s="191" t="s">
        <v>167</v>
      </c>
      <c r="E130" s="192" t="s">
        <v>1337</v>
      </c>
      <c r="F130" s="193" t="s">
        <v>1338</v>
      </c>
      <c r="G130" s="194" t="s">
        <v>1339</v>
      </c>
      <c r="H130" s="195">
        <v>35</v>
      </c>
      <c r="I130" s="196"/>
      <c r="J130" s="197">
        <f>ROUND(I130*H130,2)</f>
        <v>0</v>
      </c>
      <c r="K130" s="193" t="s">
        <v>171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84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1340</v>
      </c>
    </row>
    <row r="131" spans="1:47" s="2" customFormat="1" ht="12">
      <c r="A131" s="34"/>
      <c r="B131" s="35"/>
      <c r="C131" s="36"/>
      <c r="D131" s="204" t="s">
        <v>174</v>
      </c>
      <c r="E131" s="36"/>
      <c r="F131" s="205" t="s">
        <v>1341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84</v>
      </c>
    </row>
    <row r="132" spans="2:51" s="14" customFormat="1" ht="12">
      <c r="B132" s="219"/>
      <c r="C132" s="220"/>
      <c r="D132" s="204" t="s">
        <v>176</v>
      </c>
      <c r="E132" s="221" t="s">
        <v>1</v>
      </c>
      <c r="F132" s="222" t="s">
        <v>1342</v>
      </c>
      <c r="G132" s="220"/>
      <c r="H132" s="223">
        <v>35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176</v>
      </c>
      <c r="AU132" s="229" t="s">
        <v>84</v>
      </c>
      <c r="AV132" s="14" t="s">
        <v>84</v>
      </c>
      <c r="AW132" s="14" t="s">
        <v>30</v>
      </c>
      <c r="AX132" s="14" t="s">
        <v>74</v>
      </c>
      <c r="AY132" s="229" t="s">
        <v>165</v>
      </c>
    </row>
    <row r="133" spans="2:51" s="15" customFormat="1" ht="12">
      <c r="B133" s="248"/>
      <c r="C133" s="249"/>
      <c r="D133" s="204" t="s">
        <v>176</v>
      </c>
      <c r="E133" s="250" t="s">
        <v>1</v>
      </c>
      <c r="F133" s="251" t="s">
        <v>1336</v>
      </c>
      <c r="G133" s="249"/>
      <c r="H133" s="252">
        <v>35</v>
      </c>
      <c r="I133" s="253"/>
      <c r="J133" s="249"/>
      <c r="K133" s="249"/>
      <c r="L133" s="254"/>
      <c r="M133" s="255"/>
      <c r="N133" s="256"/>
      <c r="O133" s="256"/>
      <c r="P133" s="256"/>
      <c r="Q133" s="256"/>
      <c r="R133" s="256"/>
      <c r="S133" s="256"/>
      <c r="T133" s="257"/>
      <c r="AT133" s="258" t="s">
        <v>176</v>
      </c>
      <c r="AU133" s="258" t="s">
        <v>84</v>
      </c>
      <c r="AV133" s="15" t="s">
        <v>172</v>
      </c>
      <c r="AW133" s="15" t="s">
        <v>30</v>
      </c>
      <c r="AX133" s="15" t="s">
        <v>82</v>
      </c>
      <c r="AY133" s="258" t="s">
        <v>165</v>
      </c>
    </row>
    <row r="134" spans="1:65" s="2" customFormat="1" ht="16.5" customHeight="1">
      <c r="A134" s="34"/>
      <c r="B134" s="35"/>
      <c r="C134" s="191" t="s">
        <v>185</v>
      </c>
      <c r="D134" s="191" t="s">
        <v>167</v>
      </c>
      <c r="E134" s="192" t="s">
        <v>1343</v>
      </c>
      <c r="F134" s="193" t="s">
        <v>1344</v>
      </c>
      <c r="G134" s="194" t="s">
        <v>221</v>
      </c>
      <c r="H134" s="195">
        <v>431.04</v>
      </c>
      <c r="I134" s="196"/>
      <c r="J134" s="197">
        <f>ROUND(I134*H134,2)</f>
        <v>0</v>
      </c>
      <c r="K134" s="193" t="s">
        <v>171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0.00014</v>
      </c>
      <c r="R134" s="200">
        <f>Q134*H134</f>
        <v>0.0603456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84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1345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1346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84</v>
      </c>
    </row>
    <row r="136" spans="2:51" s="14" customFormat="1" ht="12">
      <c r="B136" s="219"/>
      <c r="C136" s="220"/>
      <c r="D136" s="204" t="s">
        <v>176</v>
      </c>
      <c r="E136" s="221" t="s">
        <v>1</v>
      </c>
      <c r="F136" s="222" t="s">
        <v>1347</v>
      </c>
      <c r="G136" s="220"/>
      <c r="H136" s="223">
        <v>431.04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176</v>
      </c>
      <c r="AU136" s="229" t="s">
        <v>84</v>
      </c>
      <c r="AV136" s="14" t="s">
        <v>84</v>
      </c>
      <c r="AW136" s="14" t="s">
        <v>30</v>
      </c>
      <c r="AX136" s="14" t="s">
        <v>74</v>
      </c>
      <c r="AY136" s="229" t="s">
        <v>165</v>
      </c>
    </row>
    <row r="137" spans="2:51" s="15" customFormat="1" ht="12">
      <c r="B137" s="248"/>
      <c r="C137" s="249"/>
      <c r="D137" s="204" t="s">
        <v>176</v>
      </c>
      <c r="E137" s="250" t="s">
        <v>1</v>
      </c>
      <c r="F137" s="251" t="s">
        <v>1336</v>
      </c>
      <c r="G137" s="249"/>
      <c r="H137" s="252">
        <v>431.04</v>
      </c>
      <c r="I137" s="253"/>
      <c r="J137" s="249"/>
      <c r="K137" s="249"/>
      <c r="L137" s="254"/>
      <c r="M137" s="255"/>
      <c r="N137" s="256"/>
      <c r="O137" s="256"/>
      <c r="P137" s="256"/>
      <c r="Q137" s="256"/>
      <c r="R137" s="256"/>
      <c r="S137" s="256"/>
      <c r="T137" s="257"/>
      <c r="AT137" s="258" t="s">
        <v>176</v>
      </c>
      <c r="AU137" s="258" t="s">
        <v>84</v>
      </c>
      <c r="AV137" s="15" t="s">
        <v>172</v>
      </c>
      <c r="AW137" s="15" t="s">
        <v>30</v>
      </c>
      <c r="AX137" s="15" t="s">
        <v>82</v>
      </c>
      <c r="AY137" s="258" t="s">
        <v>165</v>
      </c>
    </row>
    <row r="138" spans="1:65" s="2" customFormat="1" ht="16.5" customHeight="1">
      <c r="A138" s="34"/>
      <c r="B138" s="35"/>
      <c r="C138" s="191" t="s">
        <v>172</v>
      </c>
      <c r="D138" s="191" t="s">
        <v>167</v>
      </c>
      <c r="E138" s="192" t="s">
        <v>1348</v>
      </c>
      <c r="F138" s="193" t="s">
        <v>1349</v>
      </c>
      <c r="G138" s="194" t="s">
        <v>221</v>
      </c>
      <c r="H138" s="195">
        <v>431.04</v>
      </c>
      <c r="I138" s="196"/>
      <c r="J138" s="197">
        <f>ROUND(I138*H138,2)</f>
        <v>0</v>
      </c>
      <c r="K138" s="193" t="s">
        <v>171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84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1350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1351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84</v>
      </c>
    </row>
    <row r="140" spans="2:51" s="14" customFormat="1" ht="12">
      <c r="B140" s="219"/>
      <c r="C140" s="220"/>
      <c r="D140" s="204" t="s">
        <v>176</v>
      </c>
      <c r="E140" s="221" t="s">
        <v>1</v>
      </c>
      <c r="F140" s="222" t="s">
        <v>1347</v>
      </c>
      <c r="G140" s="220"/>
      <c r="H140" s="223">
        <v>431.04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176</v>
      </c>
      <c r="AU140" s="229" t="s">
        <v>84</v>
      </c>
      <c r="AV140" s="14" t="s">
        <v>84</v>
      </c>
      <c r="AW140" s="14" t="s">
        <v>30</v>
      </c>
      <c r="AX140" s="14" t="s">
        <v>74</v>
      </c>
      <c r="AY140" s="229" t="s">
        <v>165</v>
      </c>
    </row>
    <row r="141" spans="2:51" s="15" customFormat="1" ht="12">
      <c r="B141" s="248"/>
      <c r="C141" s="249"/>
      <c r="D141" s="204" t="s">
        <v>176</v>
      </c>
      <c r="E141" s="250" t="s">
        <v>1</v>
      </c>
      <c r="F141" s="251" t="s">
        <v>1336</v>
      </c>
      <c r="G141" s="249"/>
      <c r="H141" s="252">
        <v>431.04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AT141" s="258" t="s">
        <v>176</v>
      </c>
      <c r="AU141" s="258" t="s">
        <v>84</v>
      </c>
      <c r="AV141" s="15" t="s">
        <v>172</v>
      </c>
      <c r="AW141" s="15" t="s">
        <v>30</v>
      </c>
      <c r="AX141" s="15" t="s">
        <v>82</v>
      </c>
      <c r="AY141" s="258" t="s">
        <v>165</v>
      </c>
    </row>
    <row r="142" spans="1:65" s="2" customFormat="1" ht="16.5" customHeight="1">
      <c r="A142" s="34"/>
      <c r="B142" s="35"/>
      <c r="C142" s="191" t="s">
        <v>194</v>
      </c>
      <c r="D142" s="191" t="s">
        <v>167</v>
      </c>
      <c r="E142" s="192" t="s">
        <v>1352</v>
      </c>
      <c r="F142" s="193" t="s">
        <v>1353</v>
      </c>
      <c r="G142" s="194" t="s">
        <v>242</v>
      </c>
      <c r="H142" s="195">
        <v>71.015</v>
      </c>
      <c r="I142" s="196"/>
      <c r="J142" s="197">
        <f>ROUND(I142*H142,2)</f>
        <v>0</v>
      </c>
      <c r="K142" s="193" t="s">
        <v>171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1354</v>
      </c>
    </row>
    <row r="143" spans="1:47" s="2" customFormat="1" ht="19.5">
      <c r="A143" s="34"/>
      <c r="B143" s="35"/>
      <c r="C143" s="36"/>
      <c r="D143" s="204" t="s">
        <v>174</v>
      </c>
      <c r="E143" s="36"/>
      <c r="F143" s="205" t="s">
        <v>1355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2:51" s="14" customFormat="1" ht="12">
      <c r="B144" s="219"/>
      <c r="C144" s="220"/>
      <c r="D144" s="204" t="s">
        <v>176</v>
      </c>
      <c r="E144" s="221" t="s">
        <v>1</v>
      </c>
      <c r="F144" s="222" t="s">
        <v>1356</v>
      </c>
      <c r="G144" s="220"/>
      <c r="H144" s="223">
        <v>71.015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74</v>
      </c>
      <c r="AY144" s="229" t="s">
        <v>165</v>
      </c>
    </row>
    <row r="145" spans="2:51" s="15" customFormat="1" ht="12">
      <c r="B145" s="248"/>
      <c r="C145" s="249"/>
      <c r="D145" s="204" t="s">
        <v>176</v>
      </c>
      <c r="E145" s="250" t="s">
        <v>1</v>
      </c>
      <c r="F145" s="251" t="s">
        <v>1336</v>
      </c>
      <c r="G145" s="249"/>
      <c r="H145" s="252">
        <v>71.015</v>
      </c>
      <c r="I145" s="253"/>
      <c r="J145" s="249"/>
      <c r="K145" s="249"/>
      <c r="L145" s="254"/>
      <c r="M145" s="255"/>
      <c r="N145" s="256"/>
      <c r="O145" s="256"/>
      <c r="P145" s="256"/>
      <c r="Q145" s="256"/>
      <c r="R145" s="256"/>
      <c r="S145" s="256"/>
      <c r="T145" s="257"/>
      <c r="AT145" s="258" t="s">
        <v>176</v>
      </c>
      <c r="AU145" s="258" t="s">
        <v>84</v>
      </c>
      <c r="AV145" s="15" t="s">
        <v>172</v>
      </c>
      <c r="AW145" s="15" t="s">
        <v>30</v>
      </c>
      <c r="AX145" s="15" t="s">
        <v>82</v>
      </c>
      <c r="AY145" s="258" t="s">
        <v>165</v>
      </c>
    </row>
    <row r="146" spans="1:65" s="2" customFormat="1" ht="16.5" customHeight="1">
      <c r="A146" s="34"/>
      <c r="B146" s="35"/>
      <c r="C146" s="191" t="s">
        <v>201</v>
      </c>
      <c r="D146" s="191" t="s">
        <v>167</v>
      </c>
      <c r="E146" s="192" t="s">
        <v>1357</v>
      </c>
      <c r="F146" s="193" t="s">
        <v>1358</v>
      </c>
      <c r="G146" s="194" t="s">
        <v>242</v>
      </c>
      <c r="H146" s="195">
        <v>71.015</v>
      </c>
      <c r="I146" s="196"/>
      <c r="J146" s="197">
        <f>ROUND(I146*H146,2)</f>
        <v>0</v>
      </c>
      <c r="K146" s="193" t="s">
        <v>171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84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1359</v>
      </c>
    </row>
    <row r="147" spans="1:47" s="2" customFormat="1" ht="19.5">
      <c r="A147" s="34"/>
      <c r="B147" s="35"/>
      <c r="C147" s="36"/>
      <c r="D147" s="204" t="s">
        <v>174</v>
      </c>
      <c r="E147" s="36"/>
      <c r="F147" s="205" t="s">
        <v>1360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84</v>
      </c>
    </row>
    <row r="148" spans="2:51" s="14" customFormat="1" ht="12">
      <c r="B148" s="219"/>
      <c r="C148" s="220"/>
      <c r="D148" s="204" t="s">
        <v>176</v>
      </c>
      <c r="E148" s="221" t="s">
        <v>1</v>
      </c>
      <c r="F148" s="222" t="s">
        <v>1356</v>
      </c>
      <c r="G148" s="220"/>
      <c r="H148" s="223">
        <v>71.015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176</v>
      </c>
      <c r="AU148" s="229" t="s">
        <v>84</v>
      </c>
      <c r="AV148" s="14" t="s">
        <v>84</v>
      </c>
      <c r="AW148" s="14" t="s">
        <v>30</v>
      </c>
      <c r="AX148" s="14" t="s">
        <v>74</v>
      </c>
      <c r="AY148" s="229" t="s">
        <v>165</v>
      </c>
    </row>
    <row r="149" spans="2:51" s="15" customFormat="1" ht="12">
      <c r="B149" s="248"/>
      <c r="C149" s="249"/>
      <c r="D149" s="204" t="s">
        <v>176</v>
      </c>
      <c r="E149" s="250" t="s">
        <v>1</v>
      </c>
      <c r="F149" s="251" t="s">
        <v>1336</v>
      </c>
      <c r="G149" s="249"/>
      <c r="H149" s="252">
        <v>71.015</v>
      </c>
      <c r="I149" s="253"/>
      <c r="J149" s="249"/>
      <c r="K149" s="249"/>
      <c r="L149" s="254"/>
      <c r="M149" s="255"/>
      <c r="N149" s="256"/>
      <c r="O149" s="256"/>
      <c r="P149" s="256"/>
      <c r="Q149" s="256"/>
      <c r="R149" s="256"/>
      <c r="S149" s="256"/>
      <c r="T149" s="257"/>
      <c r="AT149" s="258" t="s">
        <v>176</v>
      </c>
      <c r="AU149" s="258" t="s">
        <v>84</v>
      </c>
      <c r="AV149" s="15" t="s">
        <v>172</v>
      </c>
      <c r="AW149" s="15" t="s">
        <v>30</v>
      </c>
      <c r="AX149" s="15" t="s">
        <v>82</v>
      </c>
      <c r="AY149" s="258" t="s">
        <v>165</v>
      </c>
    </row>
    <row r="150" spans="1:65" s="2" customFormat="1" ht="21.75" customHeight="1">
      <c r="A150" s="34"/>
      <c r="B150" s="35"/>
      <c r="C150" s="191" t="s">
        <v>208</v>
      </c>
      <c r="D150" s="191" t="s">
        <v>167</v>
      </c>
      <c r="E150" s="192" t="s">
        <v>1361</v>
      </c>
      <c r="F150" s="193" t="s">
        <v>1362</v>
      </c>
      <c r="G150" s="194" t="s">
        <v>242</v>
      </c>
      <c r="H150" s="195">
        <v>58.49</v>
      </c>
      <c r="I150" s="196"/>
      <c r="J150" s="197">
        <f>ROUND(I150*H150,2)</f>
        <v>0</v>
      </c>
      <c r="K150" s="193" t="s">
        <v>171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1363</v>
      </c>
    </row>
    <row r="151" spans="1:47" s="2" customFormat="1" ht="19.5">
      <c r="A151" s="34"/>
      <c r="B151" s="35"/>
      <c r="C151" s="36"/>
      <c r="D151" s="204" t="s">
        <v>174</v>
      </c>
      <c r="E151" s="36"/>
      <c r="F151" s="205" t="s">
        <v>1364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2:51" s="14" customFormat="1" ht="12">
      <c r="B152" s="219"/>
      <c r="C152" s="220"/>
      <c r="D152" s="204" t="s">
        <v>176</v>
      </c>
      <c r="E152" s="221" t="s">
        <v>1</v>
      </c>
      <c r="F152" s="222" t="s">
        <v>1365</v>
      </c>
      <c r="G152" s="220"/>
      <c r="H152" s="223">
        <v>58.49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74</v>
      </c>
      <c r="AY152" s="229" t="s">
        <v>165</v>
      </c>
    </row>
    <row r="153" spans="2:51" s="15" customFormat="1" ht="12">
      <c r="B153" s="248"/>
      <c r="C153" s="249"/>
      <c r="D153" s="204" t="s">
        <v>176</v>
      </c>
      <c r="E153" s="250" t="s">
        <v>1</v>
      </c>
      <c r="F153" s="251" t="s">
        <v>1336</v>
      </c>
      <c r="G153" s="249"/>
      <c r="H153" s="252">
        <v>58.49</v>
      </c>
      <c r="I153" s="253"/>
      <c r="J153" s="249"/>
      <c r="K153" s="249"/>
      <c r="L153" s="254"/>
      <c r="M153" s="255"/>
      <c r="N153" s="256"/>
      <c r="O153" s="256"/>
      <c r="P153" s="256"/>
      <c r="Q153" s="256"/>
      <c r="R153" s="256"/>
      <c r="S153" s="256"/>
      <c r="T153" s="257"/>
      <c r="AT153" s="258" t="s">
        <v>176</v>
      </c>
      <c r="AU153" s="258" t="s">
        <v>84</v>
      </c>
      <c r="AV153" s="15" t="s">
        <v>172</v>
      </c>
      <c r="AW153" s="15" t="s">
        <v>30</v>
      </c>
      <c r="AX153" s="15" t="s">
        <v>82</v>
      </c>
      <c r="AY153" s="258" t="s">
        <v>165</v>
      </c>
    </row>
    <row r="154" spans="1:65" s="2" customFormat="1" ht="21.75" customHeight="1">
      <c r="A154" s="34"/>
      <c r="B154" s="35"/>
      <c r="C154" s="191" t="s">
        <v>213</v>
      </c>
      <c r="D154" s="191" t="s">
        <v>167</v>
      </c>
      <c r="E154" s="192" t="s">
        <v>1366</v>
      </c>
      <c r="F154" s="193" t="s">
        <v>1367</v>
      </c>
      <c r="G154" s="194" t="s">
        <v>242</v>
      </c>
      <c r="H154" s="195">
        <v>58.49</v>
      </c>
      <c r="I154" s="196"/>
      <c r="J154" s="197">
        <f>ROUND(I154*H154,2)</f>
        <v>0</v>
      </c>
      <c r="K154" s="193" t="s">
        <v>171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84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1368</v>
      </c>
    </row>
    <row r="155" spans="1:47" s="2" customFormat="1" ht="19.5">
      <c r="A155" s="34"/>
      <c r="B155" s="35"/>
      <c r="C155" s="36"/>
      <c r="D155" s="204" t="s">
        <v>174</v>
      </c>
      <c r="E155" s="36"/>
      <c r="F155" s="205" t="s">
        <v>1369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84</v>
      </c>
    </row>
    <row r="156" spans="2:51" s="14" customFormat="1" ht="12">
      <c r="B156" s="219"/>
      <c r="C156" s="220"/>
      <c r="D156" s="204" t="s">
        <v>176</v>
      </c>
      <c r="E156" s="221" t="s">
        <v>1</v>
      </c>
      <c r="F156" s="222" t="s">
        <v>1365</v>
      </c>
      <c r="G156" s="220"/>
      <c r="H156" s="223">
        <v>58.49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176</v>
      </c>
      <c r="AU156" s="229" t="s">
        <v>84</v>
      </c>
      <c r="AV156" s="14" t="s">
        <v>84</v>
      </c>
      <c r="AW156" s="14" t="s">
        <v>30</v>
      </c>
      <c r="AX156" s="14" t="s">
        <v>74</v>
      </c>
      <c r="AY156" s="229" t="s">
        <v>165</v>
      </c>
    </row>
    <row r="157" spans="2:51" s="15" customFormat="1" ht="12">
      <c r="B157" s="248"/>
      <c r="C157" s="249"/>
      <c r="D157" s="204" t="s">
        <v>176</v>
      </c>
      <c r="E157" s="250" t="s">
        <v>1</v>
      </c>
      <c r="F157" s="251" t="s">
        <v>1336</v>
      </c>
      <c r="G157" s="249"/>
      <c r="H157" s="252">
        <v>58.49</v>
      </c>
      <c r="I157" s="253"/>
      <c r="J157" s="249"/>
      <c r="K157" s="249"/>
      <c r="L157" s="254"/>
      <c r="M157" s="255"/>
      <c r="N157" s="256"/>
      <c r="O157" s="256"/>
      <c r="P157" s="256"/>
      <c r="Q157" s="256"/>
      <c r="R157" s="256"/>
      <c r="S157" s="256"/>
      <c r="T157" s="257"/>
      <c r="AT157" s="258" t="s">
        <v>176</v>
      </c>
      <c r="AU157" s="258" t="s">
        <v>84</v>
      </c>
      <c r="AV157" s="15" t="s">
        <v>172</v>
      </c>
      <c r="AW157" s="15" t="s">
        <v>30</v>
      </c>
      <c r="AX157" s="15" t="s">
        <v>82</v>
      </c>
      <c r="AY157" s="258" t="s">
        <v>165</v>
      </c>
    </row>
    <row r="158" spans="1:65" s="2" customFormat="1" ht="16.5" customHeight="1">
      <c r="A158" s="34"/>
      <c r="B158" s="35"/>
      <c r="C158" s="191" t="s">
        <v>218</v>
      </c>
      <c r="D158" s="191" t="s">
        <v>167</v>
      </c>
      <c r="E158" s="192" t="s">
        <v>1370</v>
      </c>
      <c r="F158" s="193" t="s">
        <v>1371</v>
      </c>
      <c r="G158" s="194" t="s">
        <v>242</v>
      </c>
      <c r="H158" s="195">
        <v>35.1</v>
      </c>
      <c r="I158" s="196"/>
      <c r="J158" s="197">
        <f>ROUND(I158*H158,2)</f>
        <v>0</v>
      </c>
      <c r="K158" s="193" t="s">
        <v>171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84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1372</v>
      </c>
    </row>
    <row r="159" spans="1:47" s="2" customFormat="1" ht="19.5">
      <c r="A159" s="34"/>
      <c r="B159" s="35"/>
      <c r="C159" s="36"/>
      <c r="D159" s="204" t="s">
        <v>174</v>
      </c>
      <c r="E159" s="36"/>
      <c r="F159" s="205" t="s">
        <v>1373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84</v>
      </c>
    </row>
    <row r="160" spans="2:51" s="14" customFormat="1" ht="12">
      <c r="B160" s="219"/>
      <c r="C160" s="220"/>
      <c r="D160" s="204" t="s">
        <v>176</v>
      </c>
      <c r="E160" s="221" t="s">
        <v>1</v>
      </c>
      <c r="F160" s="222" t="s">
        <v>1374</v>
      </c>
      <c r="G160" s="220"/>
      <c r="H160" s="223">
        <v>35.1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176</v>
      </c>
      <c r="AU160" s="229" t="s">
        <v>84</v>
      </c>
      <c r="AV160" s="14" t="s">
        <v>84</v>
      </c>
      <c r="AW160" s="14" t="s">
        <v>30</v>
      </c>
      <c r="AX160" s="14" t="s">
        <v>74</v>
      </c>
      <c r="AY160" s="229" t="s">
        <v>165</v>
      </c>
    </row>
    <row r="161" spans="2:51" s="15" customFormat="1" ht="12">
      <c r="B161" s="248"/>
      <c r="C161" s="249"/>
      <c r="D161" s="204" t="s">
        <v>176</v>
      </c>
      <c r="E161" s="250" t="s">
        <v>1</v>
      </c>
      <c r="F161" s="251" t="s">
        <v>1336</v>
      </c>
      <c r="G161" s="249"/>
      <c r="H161" s="252">
        <v>35.1</v>
      </c>
      <c r="I161" s="253"/>
      <c r="J161" s="249"/>
      <c r="K161" s="249"/>
      <c r="L161" s="254"/>
      <c r="M161" s="255"/>
      <c r="N161" s="256"/>
      <c r="O161" s="256"/>
      <c r="P161" s="256"/>
      <c r="Q161" s="256"/>
      <c r="R161" s="256"/>
      <c r="S161" s="256"/>
      <c r="T161" s="257"/>
      <c r="AT161" s="258" t="s">
        <v>176</v>
      </c>
      <c r="AU161" s="258" t="s">
        <v>84</v>
      </c>
      <c r="AV161" s="15" t="s">
        <v>172</v>
      </c>
      <c r="AW161" s="15" t="s">
        <v>30</v>
      </c>
      <c r="AX161" s="15" t="s">
        <v>82</v>
      </c>
      <c r="AY161" s="258" t="s">
        <v>165</v>
      </c>
    </row>
    <row r="162" spans="1:65" s="2" customFormat="1" ht="16.5" customHeight="1">
      <c r="A162" s="34"/>
      <c r="B162" s="35"/>
      <c r="C162" s="191" t="s">
        <v>227</v>
      </c>
      <c r="D162" s="191" t="s">
        <v>167</v>
      </c>
      <c r="E162" s="192" t="s">
        <v>1375</v>
      </c>
      <c r="F162" s="193" t="s">
        <v>1376</v>
      </c>
      <c r="G162" s="194" t="s">
        <v>170</v>
      </c>
      <c r="H162" s="195">
        <v>26.04</v>
      </c>
      <c r="I162" s="196"/>
      <c r="J162" s="197">
        <f>ROUND(I162*H162,2)</f>
        <v>0</v>
      </c>
      <c r="K162" s="193" t="s">
        <v>171</v>
      </c>
      <c r="L162" s="39"/>
      <c r="M162" s="198" t="s">
        <v>1</v>
      </c>
      <c r="N162" s="199" t="s">
        <v>39</v>
      </c>
      <c r="O162" s="71"/>
      <c r="P162" s="200">
        <f>O162*H162</f>
        <v>0</v>
      </c>
      <c r="Q162" s="200">
        <v>0.00084</v>
      </c>
      <c r="R162" s="200">
        <f>Q162*H162</f>
        <v>0.0218736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172</v>
      </c>
      <c r="AT162" s="202" t="s">
        <v>167</v>
      </c>
      <c r="AU162" s="202" t="s">
        <v>84</v>
      </c>
      <c r="AY162" s="17" t="s">
        <v>165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82</v>
      </c>
      <c r="BK162" s="203">
        <f>ROUND(I162*H162,2)</f>
        <v>0</v>
      </c>
      <c r="BL162" s="17" t="s">
        <v>172</v>
      </c>
      <c r="BM162" s="202" t="s">
        <v>1377</v>
      </c>
    </row>
    <row r="163" spans="1:47" s="2" customFormat="1" ht="12">
      <c r="A163" s="34"/>
      <c r="B163" s="35"/>
      <c r="C163" s="36"/>
      <c r="D163" s="204" t="s">
        <v>174</v>
      </c>
      <c r="E163" s="36"/>
      <c r="F163" s="205" t="s">
        <v>1378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174</v>
      </c>
      <c r="AU163" s="17" t="s">
        <v>84</v>
      </c>
    </row>
    <row r="164" spans="2:51" s="14" customFormat="1" ht="12">
      <c r="B164" s="219"/>
      <c r="C164" s="220"/>
      <c r="D164" s="204" t="s">
        <v>176</v>
      </c>
      <c r="E164" s="221" t="s">
        <v>1</v>
      </c>
      <c r="F164" s="222" t="s">
        <v>1379</v>
      </c>
      <c r="G164" s="220"/>
      <c r="H164" s="223">
        <v>26.04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176</v>
      </c>
      <c r="AU164" s="229" t="s">
        <v>84</v>
      </c>
      <c r="AV164" s="14" t="s">
        <v>84</v>
      </c>
      <c r="AW164" s="14" t="s">
        <v>30</v>
      </c>
      <c r="AX164" s="14" t="s">
        <v>74</v>
      </c>
      <c r="AY164" s="229" t="s">
        <v>165</v>
      </c>
    </row>
    <row r="165" spans="2:51" s="15" customFormat="1" ht="12">
      <c r="B165" s="248"/>
      <c r="C165" s="249"/>
      <c r="D165" s="204" t="s">
        <v>176</v>
      </c>
      <c r="E165" s="250" t="s">
        <v>1</v>
      </c>
      <c r="F165" s="251" t="s">
        <v>1336</v>
      </c>
      <c r="G165" s="249"/>
      <c r="H165" s="252">
        <v>26.04</v>
      </c>
      <c r="I165" s="253"/>
      <c r="J165" s="249"/>
      <c r="K165" s="249"/>
      <c r="L165" s="254"/>
      <c r="M165" s="255"/>
      <c r="N165" s="256"/>
      <c r="O165" s="256"/>
      <c r="P165" s="256"/>
      <c r="Q165" s="256"/>
      <c r="R165" s="256"/>
      <c r="S165" s="256"/>
      <c r="T165" s="257"/>
      <c r="AT165" s="258" t="s">
        <v>176</v>
      </c>
      <c r="AU165" s="258" t="s">
        <v>84</v>
      </c>
      <c r="AV165" s="15" t="s">
        <v>172</v>
      </c>
      <c r="AW165" s="15" t="s">
        <v>30</v>
      </c>
      <c r="AX165" s="15" t="s">
        <v>82</v>
      </c>
      <c r="AY165" s="258" t="s">
        <v>165</v>
      </c>
    </row>
    <row r="166" spans="1:65" s="2" customFormat="1" ht="16.5" customHeight="1">
      <c r="A166" s="34"/>
      <c r="B166" s="35"/>
      <c r="C166" s="191" t="s">
        <v>232</v>
      </c>
      <c r="D166" s="191" t="s">
        <v>167</v>
      </c>
      <c r="E166" s="192" t="s">
        <v>1380</v>
      </c>
      <c r="F166" s="193" t="s">
        <v>1381</v>
      </c>
      <c r="G166" s="194" t="s">
        <v>170</v>
      </c>
      <c r="H166" s="195">
        <v>63.45</v>
      </c>
      <c r="I166" s="196"/>
      <c r="J166" s="197">
        <f>ROUND(I166*H166,2)</f>
        <v>0</v>
      </c>
      <c r="K166" s="193" t="s">
        <v>171</v>
      </c>
      <c r="L166" s="39"/>
      <c r="M166" s="198" t="s">
        <v>1</v>
      </c>
      <c r="N166" s="199" t="s">
        <v>39</v>
      </c>
      <c r="O166" s="71"/>
      <c r="P166" s="200">
        <f>O166*H166</f>
        <v>0</v>
      </c>
      <c r="Q166" s="200">
        <v>0.00085</v>
      </c>
      <c r="R166" s="200">
        <f>Q166*H166</f>
        <v>0.0539325</v>
      </c>
      <c r="S166" s="200">
        <v>0</v>
      </c>
      <c r="T166" s="201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02" t="s">
        <v>172</v>
      </c>
      <c r="AT166" s="202" t="s">
        <v>167</v>
      </c>
      <c r="AU166" s="202" t="s">
        <v>84</v>
      </c>
      <c r="AY166" s="17" t="s">
        <v>165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17" t="s">
        <v>82</v>
      </c>
      <c r="BK166" s="203">
        <f>ROUND(I166*H166,2)</f>
        <v>0</v>
      </c>
      <c r="BL166" s="17" t="s">
        <v>172</v>
      </c>
      <c r="BM166" s="202" t="s">
        <v>1382</v>
      </c>
    </row>
    <row r="167" spans="1:47" s="2" customFormat="1" ht="12">
      <c r="A167" s="34"/>
      <c r="B167" s="35"/>
      <c r="C167" s="36"/>
      <c r="D167" s="204" t="s">
        <v>174</v>
      </c>
      <c r="E167" s="36"/>
      <c r="F167" s="205" t="s">
        <v>1383</v>
      </c>
      <c r="G167" s="36"/>
      <c r="H167" s="36"/>
      <c r="I167" s="206"/>
      <c r="J167" s="36"/>
      <c r="K167" s="36"/>
      <c r="L167" s="39"/>
      <c r="M167" s="207"/>
      <c r="N167" s="208"/>
      <c r="O167" s="71"/>
      <c r="P167" s="71"/>
      <c r="Q167" s="71"/>
      <c r="R167" s="71"/>
      <c r="S167" s="71"/>
      <c r="T167" s="72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174</v>
      </c>
      <c r="AU167" s="17" t="s">
        <v>84</v>
      </c>
    </row>
    <row r="168" spans="2:51" s="14" customFormat="1" ht="12">
      <c r="B168" s="219"/>
      <c r="C168" s="220"/>
      <c r="D168" s="204" t="s">
        <v>176</v>
      </c>
      <c r="E168" s="221" t="s">
        <v>1</v>
      </c>
      <c r="F168" s="222" t="s">
        <v>1384</v>
      </c>
      <c r="G168" s="220"/>
      <c r="H168" s="223">
        <v>63.45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84</v>
      </c>
      <c r="AV168" s="14" t="s">
        <v>84</v>
      </c>
      <c r="AW168" s="14" t="s">
        <v>30</v>
      </c>
      <c r="AX168" s="14" t="s">
        <v>74</v>
      </c>
      <c r="AY168" s="229" t="s">
        <v>165</v>
      </c>
    </row>
    <row r="169" spans="2:51" s="15" customFormat="1" ht="12">
      <c r="B169" s="248"/>
      <c r="C169" s="249"/>
      <c r="D169" s="204" t="s">
        <v>176</v>
      </c>
      <c r="E169" s="250" t="s">
        <v>1</v>
      </c>
      <c r="F169" s="251" t="s">
        <v>1336</v>
      </c>
      <c r="G169" s="249"/>
      <c r="H169" s="252">
        <v>63.45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176</v>
      </c>
      <c r="AU169" s="258" t="s">
        <v>84</v>
      </c>
      <c r="AV169" s="15" t="s">
        <v>172</v>
      </c>
      <c r="AW169" s="15" t="s">
        <v>30</v>
      </c>
      <c r="AX169" s="15" t="s">
        <v>82</v>
      </c>
      <c r="AY169" s="258" t="s">
        <v>165</v>
      </c>
    </row>
    <row r="170" spans="1:65" s="2" customFormat="1" ht="16.5" customHeight="1">
      <c r="A170" s="34"/>
      <c r="B170" s="35"/>
      <c r="C170" s="191" t="s">
        <v>239</v>
      </c>
      <c r="D170" s="191" t="s">
        <v>167</v>
      </c>
      <c r="E170" s="192" t="s">
        <v>1385</v>
      </c>
      <c r="F170" s="193" t="s">
        <v>1386</v>
      </c>
      <c r="G170" s="194" t="s">
        <v>170</v>
      </c>
      <c r="H170" s="195">
        <v>26.04</v>
      </c>
      <c r="I170" s="196"/>
      <c r="J170" s="197">
        <f>ROUND(I170*H170,2)</f>
        <v>0</v>
      </c>
      <c r="K170" s="193" t="s">
        <v>171</v>
      </c>
      <c r="L170" s="39"/>
      <c r="M170" s="198" t="s">
        <v>1</v>
      </c>
      <c r="N170" s="199" t="s">
        <v>39</v>
      </c>
      <c r="O170" s="71"/>
      <c r="P170" s="200">
        <f>O170*H170</f>
        <v>0</v>
      </c>
      <c r="Q170" s="200">
        <v>0</v>
      </c>
      <c r="R170" s="200">
        <f>Q170*H170</f>
        <v>0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172</v>
      </c>
      <c r="AT170" s="202" t="s">
        <v>167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1387</v>
      </c>
    </row>
    <row r="171" spans="1:47" s="2" customFormat="1" ht="19.5">
      <c r="A171" s="34"/>
      <c r="B171" s="35"/>
      <c r="C171" s="36"/>
      <c r="D171" s="204" t="s">
        <v>174</v>
      </c>
      <c r="E171" s="36"/>
      <c r="F171" s="205" t="s">
        <v>1388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51" s="14" customFormat="1" ht="12">
      <c r="B172" s="219"/>
      <c r="C172" s="220"/>
      <c r="D172" s="204" t="s">
        <v>176</v>
      </c>
      <c r="E172" s="221" t="s">
        <v>1</v>
      </c>
      <c r="F172" s="222" t="s">
        <v>1379</v>
      </c>
      <c r="G172" s="220"/>
      <c r="H172" s="223">
        <v>26.04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176</v>
      </c>
      <c r="AU172" s="229" t="s">
        <v>84</v>
      </c>
      <c r="AV172" s="14" t="s">
        <v>84</v>
      </c>
      <c r="AW172" s="14" t="s">
        <v>30</v>
      </c>
      <c r="AX172" s="14" t="s">
        <v>74</v>
      </c>
      <c r="AY172" s="229" t="s">
        <v>165</v>
      </c>
    </row>
    <row r="173" spans="2:51" s="15" customFormat="1" ht="12">
      <c r="B173" s="248"/>
      <c r="C173" s="249"/>
      <c r="D173" s="204" t="s">
        <v>176</v>
      </c>
      <c r="E173" s="250" t="s">
        <v>1</v>
      </c>
      <c r="F173" s="251" t="s">
        <v>1336</v>
      </c>
      <c r="G173" s="249"/>
      <c r="H173" s="252">
        <v>26.04</v>
      </c>
      <c r="I173" s="253"/>
      <c r="J173" s="249"/>
      <c r="K173" s="249"/>
      <c r="L173" s="254"/>
      <c r="M173" s="255"/>
      <c r="N173" s="256"/>
      <c r="O173" s="256"/>
      <c r="P173" s="256"/>
      <c r="Q173" s="256"/>
      <c r="R173" s="256"/>
      <c r="S173" s="256"/>
      <c r="T173" s="257"/>
      <c r="AT173" s="258" t="s">
        <v>176</v>
      </c>
      <c r="AU173" s="258" t="s">
        <v>84</v>
      </c>
      <c r="AV173" s="15" t="s">
        <v>172</v>
      </c>
      <c r="AW173" s="15" t="s">
        <v>30</v>
      </c>
      <c r="AX173" s="15" t="s">
        <v>82</v>
      </c>
      <c r="AY173" s="258" t="s">
        <v>165</v>
      </c>
    </row>
    <row r="174" spans="1:65" s="2" customFormat="1" ht="16.5" customHeight="1">
      <c r="A174" s="34"/>
      <c r="B174" s="35"/>
      <c r="C174" s="191" t="s">
        <v>247</v>
      </c>
      <c r="D174" s="191" t="s">
        <v>167</v>
      </c>
      <c r="E174" s="192" t="s">
        <v>1389</v>
      </c>
      <c r="F174" s="193" t="s">
        <v>1390</v>
      </c>
      <c r="G174" s="194" t="s">
        <v>170</v>
      </c>
      <c r="H174" s="195">
        <v>63.45</v>
      </c>
      <c r="I174" s="196"/>
      <c r="J174" s="197">
        <f>ROUND(I174*H174,2)</f>
        <v>0</v>
      </c>
      <c r="K174" s="193" t="s">
        <v>171</v>
      </c>
      <c r="L174" s="39"/>
      <c r="M174" s="198" t="s">
        <v>1</v>
      </c>
      <c r="N174" s="199" t="s">
        <v>39</v>
      </c>
      <c r="O174" s="71"/>
      <c r="P174" s="200">
        <f>O174*H174</f>
        <v>0</v>
      </c>
      <c r="Q174" s="200">
        <v>0</v>
      </c>
      <c r="R174" s="200">
        <f>Q174*H174</f>
        <v>0</v>
      </c>
      <c r="S174" s="200">
        <v>0</v>
      </c>
      <c r="T174" s="201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02" t="s">
        <v>172</v>
      </c>
      <c r="AT174" s="202" t="s">
        <v>167</v>
      </c>
      <c r="AU174" s="202" t="s">
        <v>84</v>
      </c>
      <c r="AY174" s="17" t="s">
        <v>165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17" t="s">
        <v>82</v>
      </c>
      <c r="BK174" s="203">
        <f>ROUND(I174*H174,2)</f>
        <v>0</v>
      </c>
      <c r="BL174" s="17" t="s">
        <v>172</v>
      </c>
      <c r="BM174" s="202" t="s">
        <v>1391</v>
      </c>
    </row>
    <row r="175" spans="1:47" s="2" customFormat="1" ht="19.5">
      <c r="A175" s="34"/>
      <c r="B175" s="35"/>
      <c r="C175" s="36"/>
      <c r="D175" s="204" t="s">
        <v>174</v>
      </c>
      <c r="E175" s="36"/>
      <c r="F175" s="205" t="s">
        <v>1392</v>
      </c>
      <c r="G175" s="36"/>
      <c r="H175" s="36"/>
      <c r="I175" s="206"/>
      <c r="J175" s="36"/>
      <c r="K175" s="36"/>
      <c r="L175" s="39"/>
      <c r="M175" s="207"/>
      <c r="N175" s="208"/>
      <c r="O175" s="71"/>
      <c r="P175" s="71"/>
      <c r="Q175" s="71"/>
      <c r="R175" s="71"/>
      <c r="S175" s="71"/>
      <c r="T175" s="72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7" t="s">
        <v>174</v>
      </c>
      <c r="AU175" s="17" t="s">
        <v>84</v>
      </c>
    </row>
    <row r="176" spans="2:51" s="14" customFormat="1" ht="12">
      <c r="B176" s="219"/>
      <c r="C176" s="220"/>
      <c r="D176" s="204" t="s">
        <v>176</v>
      </c>
      <c r="E176" s="221" t="s">
        <v>1</v>
      </c>
      <c r="F176" s="222" t="s">
        <v>1384</v>
      </c>
      <c r="G176" s="220"/>
      <c r="H176" s="223">
        <v>63.45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84</v>
      </c>
      <c r="AV176" s="14" t="s">
        <v>84</v>
      </c>
      <c r="AW176" s="14" t="s">
        <v>30</v>
      </c>
      <c r="AX176" s="14" t="s">
        <v>74</v>
      </c>
      <c r="AY176" s="229" t="s">
        <v>165</v>
      </c>
    </row>
    <row r="177" spans="2:51" s="15" customFormat="1" ht="12">
      <c r="B177" s="248"/>
      <c r="C177" s="249"/>
      <c r="D177" s="204" t="s">
        <v>176</v>
      </c>
      <c r="E177" s="250" t="s">
        <v>1</v>
      </c>
      <c r="F177" s="251" t="s">
        <v>1336</v>
      </c>
      <c r="G177" s="249"/>
      <c r="H177" s="252">
        <v>63.45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176</v>
      </c>
      <c r="AU177" s="258" t="s">
        <v>84</v>
      </c>
      <c r="AV177" s="15" t="s">
        <v>172</v>
      </c>
      <c r="AW177" s="15" t="s">
        <v>30</v>
      </c>
      <c r="AX177" s="15" t="s">
        <v>82</v>
      </c>
      <c r="AY177" s="258" t="s">
        <v>165</v>
      </c>
    </row>
    <row r="178" spans="1:65" s="2" customFormat="1" ht="21.75" customHeight="1">
      <c r="A178" s="34"/>
      <c r="B178" s="35"/>
      <c r="C178" s="191" t="s">
        <v>258</v>
      </c>
      <c r="D178" s="191" t="s">
        <v>167</v>
      </c>
      <c r="E178" s="192" t="s">
        <v>1393</v>
      </c>
      <c r="F178" s="193" t="s">
        <v>1394</v>
      </c>
      <c r="G178" s="194" t="s">
        <v>242</v>
      </c>
      <c r="H178" s="195">
        <v>259.01</v>
      </c>
      <c r="I178" s="196"/>
      <c r="J178" s="197">
        <f>ROUND(I178*H178,2)</f>
        <v>0</v>
      </c>
      <c r="K178" s="193" t="s">
        <v>171</v>
      </c>
      <c r="L178" s="39"/>
      <c r="M178" s="198" t="s">
        <v>1</v>
      </c>
      <c r="N178" s="199" t="s">
        <v>39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172</v>
      </c>
      <c r="AT178" s="202" t="s">
        <v>167</v>
      </c>
      <c r="AU178" s="202" t="s">
        <v>84</v>
      </c>
      <c r="AY178" s="17" t="s">
        <v>165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82</v>
      </c>
      <c r="BK178" s="203">
        <f>ROUND(I178*H178,2)</f>
        <v>0</v>
      </c>
      <c r="BL178" s="17" t="s">
        <v>172</v>
      </c>
      <c r="BM178" s="202" t="s">
        <v>1395</v>
      </c>
    </row>
    <row r="179" spans="1:47" s="2" customFormat="1" ht="19.5">
      <c r="A179" s="34"/>
      <c r="B179" s="35"/>
      <c r="C179" s="36"/>
      <c r="D179" s="204" t="s">
        <v>174</v>
      </c>
      <c r="E179" s="36"/>
      <c r="F179" s="205" t="s">
        <v>1396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174</v>
      </c>
      <c r="AU179" s="17" t="s">
        <v>84</v>
      </c>
    </row>
    <row r="180" spans="2:51" s="14" customFormat="1" ht="12">
      <c r="B180" s="219"/>
      <c r="C180" s="220"/>
      <c r="D180" s="204" t="s">
        <v>176</v>
      </c>
      <c r="E180" s="221" t="s">
        <v>1</v>
      </c>
      <c r="F180" s="222" t="s">
        <v>1397</v>
      </c>
      <c r="G180" s="220"/>
      <c r="H180" s="223">
        <v>259.01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176</v>
      </c>
      <c r="AU180" s="229" t="s">
        <v>84</v>
      </c>
      <c r="AV180" s="14" t="s">
        <v>84</v>
      </c>
      <c r="AW180" s="14" t="s">
        <v>30</v>
      </c>
      <c r="AX180" s="14" t="s">
        <v>74</v>
      </c>
      <c r="AY180" s="229" t="s">
        <v>165</v>
      </c>
    </row>
    <row r="181" spans="2:51" s="15" customFormat="1" ht="12">
      <c r="B181" s="248"/>
      <c r="C181" s="249"/>
      <c r="D181" s="204" t="s">
        <v>176</v>
      </c>
      <c r="E181" s="250" t="s">
        <v>1</v>
      </c>
      <c r="F181" s="251" t="s">
        <v>1336</v>
      </c>
      <c r="G181" s="249"/>
      <c r="H181" s="252">
        <v>259.01</v>
      </c>
      <c r="I181" s="253"/>
      <c r="J181" s="249"/>
      <c r="K181" s="249"/>
      <c r="L181" s="254"/>
      <c r="M181" s="255"/>
      <c r="N181" s="256"/>
      <c r="O181" s="256"/>
      <c r="P181" s="256"/>
      <c r="Q181" s="256"/>
      <c r="R181" s="256"/>
      <c r="S181" s="256"/>
      <c r="T181" s="257"/>
      <c r="AT181" s="258" t="s">
        <v>176</v>
      </c>
      <c r="AU181" s="258" t="s">
        <v>84</v>
      </c>
      <c r="AV181" s="15" t="s">
        <v>172</v>
      </c>
      <c r="AW181" s="15" t="s">
        <v>30</v>
      </c>
      <c r="AX181" s="15" t="s">
        <v>82</v>
      </c>
      <c r="AY181" s="258" t="s">
        <v>165</v>
      </c>
    </row>
    <row r="182" spans="1:65" s="2" customFormat="1" ht="24.2" customHeight="1">
      <c r="A182" s="34"/>
      <c r="B182" s="35"/>
      <c r="C182" s="191" t="s">
        <v>8</v>
      </c>
      <c r="D182" s="191" t="s">
        <v>167</v>
      </c>
      <c r="E182" s="192" t="s">
        <v>1398</v>
      </c>
      <c r="F182" s="193" t="s">
        <v>1399</v>
      </c>
      <c r="G182" s="194" t="s">
        <v>242</v>
      </c>
      <c r="H182" s="195">
        <v>2072.08</v>
      </c>
      <c r="I182" s="196"/>
      <c r="J182" s="197">
        <f>ROUND(I182*H182,2)</f>
        <v>0</v>
      </c>
      <c r="K182" s="193" t="s">
        <v>171</v>
      </c>
      <c r="L182" s="39"/>
      <c r="M182" s="198" t="s">
        <v>1</v>
      </c>
      <c r="N182" s="199" t="s">
        <v>39</v>
      </c>
      <c r="O182" s="71"/>
      <c r="P182" s="200">
        <f>O182*H182</f>
        <v>0</v>
      </c>
      <c r="Q182" s="200">
        <v>0</v>
      </c>
      <c r="R182" s="200">
        <f>Q182*H182</f>
        <v>0</v>
      </c>
      <c r="S182" s="200">
        <v>0</v>
      </c>
      <c r="T182" s="201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202" t="s">
        <v>172</v>
      </c>
      <c r="AT182" s="202" t="s">
        <v>167</v>
      </c>
      <c r="AU182" s="202" t="s">
        <v>84</v>
      </c>
      <c r="AY182" s="17" t="s">
        <v>165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17" t="s">
        <v>82</v>
      </c>
      <c r="BK182" s="203">
        <f>ROUND(I182*H182,2)</f>
        <v>0</v>
      </c>
      <c r="BL182" s="17" t="s">
        <v>172</v>
      </c>
      <c r="BM182" s="202" t="s">
        <v>1400</v>
      </c>
    </row>
    <row r="183" spans="1:47" s="2" customFormat="1" ht="19.5">
      <c r="A183" s="34"/>
      <c r="B183" s="35"/>
      <c r="C183" s="36"/>
      <c r="D183" s="204" t="s">
        <v>174</v>
      </c>
      <c r="E183" s="36"/>
      <c r="F183" s="205" t="s">
        <v>1401</v>
      </c>
      <c r="G183" s="36"/>
      <c r="H183" s="36"/>
      <c r="I183" s="206"/>
      <c r="J183" s="36"/>
      <c r="K183" s="36"/>
      <c r="L183" s="39"/>
      <c r="M183" s="207"/>
      <c r="N183" s="208"/>
      <c r="O183" s="71"/>
      <c r="P183" s="71"/>
      <c r="Q183" s="71"/>
      <c r="R183" s="71"/>
      <c r="S183" s="71"/>
      <c r="T183" s="72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174</v>
      </c>
      <c r="AU183" s="17" t="s">
        <v>84</v>
      </c>
    </row>
    <row r="184" spans="2:51" s="14" customFormat="1" ht="12">
      <c r="B184" s="219"/>
      <c r="C184" s="220"/>
      <c r="D184" s="204" t="s">
        <v>176</v>
      </c>
      <c r="E184" s="221" t="s">
        <v>1</v>
      </c>
      <c r="F184" s="222" t="s">
        <v>1402</v>
      </c>
      <c r="G184" s="220"/>
      <c r="H184" s="223">
        <v>2072.08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176</v>
      </c>
      <c r="AU184" s="229" t="s">
        <v>84</v>
      </c>
      <c r="AV184" s="14" t="s">
        <v>84</v>
      </c>
      <c r="AW184" s="14" t="s">
        <v>30</v>
      </c>
      <c r="AX184" s="14" t="s">
        <v>74</v>
      </c>
      <c r="AY184" s="229" t="s">
        <v>165</v>
      </c>
    </row>
    <row r="185" spans="2:51" s="15" customFormat="1" ht="12">
      <c r="B185" s="248"/>
      <c r="C185" s="249"/>
      <c r="D185" s="204" t="s">
        <v>176</v>
      </c>
      <c r="E185" s="250" t="s">
        <v>1</v>
      </c>
      <c r="F185" s="251" t="s">
        <v>1336</v>
      </c>
      <c r="G185" s="249"/>
      <c r="H185" s="252">
        <v>2072.08</v>
      </c>
      <c r="I185" s="253"/>
      <c r="J185" s="249"/>
      <c r="K185" s="249"/>
      <c r="L185" s="254"/>
      <c r="M185" s="255"/>
      <c r="N185" s="256"/>
      <c r="O185" s="256"/>
      <c r="P185" s="256"/>
      <c r="Q185" s="256"/>
      <c r="R185" s="256"/>
      <c r="S185" s="256"/>
      <c r="T185" s="257"/>
      <c r="AT185" s="258" t="s">
        <v>176</v>
      </c>
      <c r="AU185" s="258" t="s">
        <v>84</v>
      </c>
      <c r="AV185" s="15" t="s">
        <v>172</v>
      </c>
      <c r="AW185" s="15" t="s">
        <v>30</v>
      </c>
      <c r="AX185" s="15" t="s">
        <v>82</v>
      </c>
      <c r="AY185" s="258" t="s">
        <v>165</v>
      </c>
    </row>
    <row r="186" spans="1:65" s="2" customFormat="1" ht="16.5" customHeight="1">
      <c r="A186" s="34"/>
      <c r="B186" s="35"/>
      <c r="C186" s="191" t="s">
        <v>271</v>
      </c>
      <c r="D186" s="191" t="s">
        <v>167</v>
      </c>
      <c r="E186" s="192" t="s">
        <v>324</v>
      </c>
      <c r="F186" s="193" t="s">
        <v>325</v>
      </c>
      <c r="G186" s="194" t="s">
        <v>242</v>
      </c>
      <c r="H186" s="195">
        <v>176.47</v>
      </c>
      <c r="I186" s="196"/>
      <c r="J186" s="197">
        <f>ROUND(I186*H186,2)</f>
        <v>0</v>
      </c>
      <c r="K186" s="193" t="s">
        <v>171</v>
      </c>
      <c r="L186" s="39"/>
      <c r="M186" s="198" t="s">
        <v>1</v>
      </c>
      <c r="N186" s="199" t="s">
        <v>39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172</v>
      </c>
      <c r="AT186" s="202" t="s">
        <v>167</v>
      </c>
      <c r="AU186" s="202" t="s">
        <v>84</v>
      </c>
      <c r="AY186" s="17" t="s">
        <v>165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82</v>
      </c>
      <c r="BK186" s="203">
        <f>ROUND(I186*H186,2)</f>
        <v>0</v>
      </c>
      <c r="BL186" s="17" t="s">
        <v>172</v>
      </c>
      <c r="BM186" s="202" t="s">
        <v>1403</v>
      </c>
    </row>
    <row r="187" spans="1:47" s="2" customFormat="1" ht="19.5">
      <c r="A187" s="34"/>
      <c r="B187" s="35"/>
      <c r="C187" s="36"/>
      <c r="D187" s="204" t="s">
        <v>174</v>
      </c>
      <c r="E187" s="36"/>
      <c r="F187" s="205" t="s">
        <v>327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174</v>
      </c>
      <c r="AU187" s="17" t="s">
        <v>84</v>
      </c>
    </row>
    <row r="188" spans="2:51" s="14" customFormat="1" ht="12">
      <c r="B188" s="219"/>
      <c r="C188" s="220"/>
      <c r="D188" s="204" t="s">
        <v>176</v>
      </c>
      <c r="E188" s="221" t="s">
        <v>1</v>
      </c>
      <c r="F188" s="222" t="s">
        <v>1404</v>
      </c>
      <c r="G188" s="220"/>
      <c r="H188" s="223">
        <v>176.47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176</v>
      </c>
      <c r="AU188" s="229" t="s">
        <v>84</v>
      </c>
      <c r="AV188" s="14" t="s">
        <v>84</v>
      </c>
      <c r="AW188" s="14" t="s">
        <v>30</v>
      </c>
      <c r="AX188" s="14" t="s">
        <v>74</v>
      </c>
      <c r="AY188" s="229" t="s">
        <v>165</v>
      </c>
    </row>
    <row r="189" spans="2:51" s="15" customFormat="1" ht="12">
      <c r="B189" s="248"/>
      <c r="C189" s="249"/>
      <c r="D189" s="204" t="s">
        <v>176</v>
      </c>
      <c r="E189" s="250" t="s">
        <v>1</v>
      </c>
      <c r="F189" s="251" t="s">
        <v>1336</v>
      </c>
      <c r="G189" s="249"/>
      <c r="H189" s="252">
        <v>176.47</v>
      </c>
      <c r="I189" s="253"/>
      <c r="J189" s="249"/>
      <c r="K189" s="249"/>
      <c r="L189" s="254"/>
      <c r="M189" s="255"/>
      <c r="N189" s="256"/>
      <c r="O189" s="256"/>
      <c r="P189" s="256"/>
      <c r="Q189" s="256"/>
      <c r="R189" s="256"/>
      <c r="S189" s="256"/>
      <c r="T189" s="257"/>
      <c r="AT189" s="258" t="s">
        <v>176</v>
      </c>
      <c r="AU189" s="258" t="s">
        <v>84</v>
      </c>
      <c r="AV189" s="15" t="s">
        <v>172</v>
      </c>
      <c r="AW189" s="15" t="s">
        <v>30</v>
      </c>
      <c r="AX189" s="15" t="s">
        <v>82</v>
      </c>
      <c r="AY189" s="258" t="s">
        <v>165</v>
      </c>
    </row>
    <row r="190" spans="1:65" s="2" customFormat="1" ht="16.5" customHeight="1">
      <c r="A190" s="34"/>
      <c r="B190" s="35"/>
      <c r="C190" s="230" t="s">
        <v>276</v>
      </c>
      <c r="D190" s="230" t="s">
        <v>290</v>
      </c>
      <c r="E190" s="231" t="s">
        <v>1405</v>
      </c>
      <c r="F190" s="232" t="s">
        <v>1406</v>
      </c>
      <c r="G190" s="233" t="s">
        <v>293</v>
      </c>
      <c r="H190" s="234">
        <v>352.94</v>
      </c>
      <c r="I190" s="235"/>
      <c r="J190" s="236">
        <f>ROUND(I190*H190,2)</f>
        <v>0</v>
      </c>
      <c r="K190" s="232" t="s">
        <v>171</v>
      </c>
      <c r="L190" s="237"/>
      <c r="M190" s="238" t="s">
        <v>1</v>
      </c>
      <c r="N190" s="239" t="s">
        <v>39</v>
      </c>
      <c r="O190" s="71"/>
      <c r="P190" s="200">
        <f>O190*H190</f>
        <v>0</v>
      </c>
      <c r="Q190" s="200">
        <v>1</v>
      </c>
      <c r="R190" s="200">
        <f>Q190*H190</f>
        <v>352.94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213</v>
      </c>
      <c r="AT190" s="202" t="s">
        <v>290</v>
      </c>
      <c r="AU190" s="202" t="s">
        <v>84</v>
      </c>
      <c r="AY190" s="17" t="s">
        <v>165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82</v>
      </c>
      <c r="BK190" s="203">
        <f>ROUND(I190*H190,2)</f>
        <v>0</v>
      </c>
      <c r="BL190" s="17" t="s">
        <v>172</v>
      </c>
      <c r="BM190" s="202" t="s">
        <v>1407</v>
      </c>
    </row>
    <row r="191" spans="1:47" s="2" customFormat="1" ht="12">
      <c r="A191" s="34"/>
      <c r="B191" s="35"/>
      <c r="C191" s="36"/>
      <c r="D191" s="204" t="s">
        <v>174</v>
      </c>
      <c r="E191" s="36"/>
      <c r="F191" s="205" t="s">
        <v>1406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174</v>
      </c>
      <c r="AU191" s="17" t="s">
        <v>84</v>
      </c>
    </row>
    <row r="192" spans="2:51" s="14" customFormat="1" ht="12">
      <c r="B192" s="219"/>
      <c r="C192" s="220"/>
      <c r="D192" s="204" t="s">
        <v>176</v>
      </c>
      <c r="E192" s="221" t="s">
        <v>1</v>
      </c>
      <c r="F192" s="222" t="s">
        <v>1408</v>
      </c>
      <c r="G192" s="220"/>
      <c r="H192" s="223">
        <v>352.94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176</v>
      </c>
      <c r="AU192" s="229" t="s">
        <v>84</v>
      </c>
      <c r="AV192" s="14" t="s">
        <v>84</v>
      </c>
      <c r="AW192" s="14" t="s">
        <v>30</v>
      </c>
      <c r="AX192" s="14" t="s">
        <v>74</v>
      </c>
      <c r="AY192" s="229" t="s">
        <v>165</v>
      </c>
    </row>
    <row r="193" spans="2:51" s="15" customFormat="1" ht="12">
      <c r="B193" s="248"/>
      <c r="C193" s="249"/>
      <c r="D193" s="204" t="s">
        <v>176</v>
      </c>
      <c r="E193" s="250" t="s">
        <v>1</v>
      </c>
      <c r="F193" s="251" t="s">
        <v>1336</v>
      </c>
      <c r="G193" s="249"/>
      <c r="H193" s="252">
        <v>352.94</v>
      </c>
      <c r="I193" s="253"/>
      <c r="J193" s="249"/>
      <c r="K193" s="249"/>
      <c r="L193" s="254"/>
      <c r="M193" s="255"/>
      <c r="N193" s="256"/>
      <c r="O193" s="256"/>
      <c r="P193" s="256"/>
      <c r="Q193" s="256"/>
      <c r="R193" s="256"/>
      <c r="S193" s="256"/>
      <c r="T193" s="257"/>
      <c r="AT193" s="258" t="s">
        <v>176</v>
      </c>
      <c r="AU193" s="258" t="s">
        <v>84</v>
      </c>
      <c r="AV193" s="15" t="s">
        <v>172</v>
      </c>
      <c r="AW193" s="15" t="s">
        <v>30</v>
      </c>
      <c r="AX193" s="15" t="s">
        <v>82</v>
      </c>
      <c r="AY193" s="258" t="s">
        <v>165</v>
      </c>
    </row>
    <row r="194" spans="1:65" s="2" customFormat="1" ht="16.5" customHeight="1">
      <c r="A194" s="34"/>
      <c r="B194" s="35"/>
      <c r="C194" s="191" t="s">
        <v>282</v>
      </c>
      <c r="D194" s="191" t="s">
        <v>167</v>
      </c>
      <c r="E194" s="192" t="s">
        <v>1409</v>
      </c>
      <c r="F194" s="193" t="s">
        <v>1410</v>
      </c>
      <c r="G194" s="194" t="s">
        <v>242</v>
      </c>
      <c r="H194" s="195">
        <v>56.41</v>
      </c>
      <c r="I194" s="196"/>
      <c r="J194" s="197">
        <f>ROUND(I194*H194,2)</f>
        <v>0</v>
      </c>
      <c r="K194" s="193" t="s">
        <v>171</v>
      </c>
      <c r="L194" s="39"/>
      <c r="M194" s="198" t="s">
        <v>1</v>
      </c>
      <c r="N194" s="199" t="s">
        <v>39</v>
      </c>
      <c r="O194" s="71"/>
      <c r="P194" s="200">
        <f>O194*H194</f>
        <v>0</v>
      </c>
      <c r="Q194" s="200">
        <v>0</v>
      </c>
      <c r="R194" s="200">
        <f>Q194*H194</f>
        <v>0</v>
      </c>
      <c r="S194" s="200">
        <v>0</v>
      </c>
      <c r="T194" s="201">
        <f>S194*H194</f>
        <v>0</v>
      </c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202" t="s">
        <v>172</v>
      </c>
      <c r="AT194" s="202" t="s">
        <v>167</v>
      </c>
      <c r="AU194" s="202" t="s">
        <v>84</v>
      </c>
      <c r="AY194" s="17" t="s">
        <v>165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17" t="s">
        <v>82</v>
      </c>
      <c r="BK194" s="203">
        <f>ROUND(I194*H194,2)</f>
        <v>0</v>
      </c>
      <c r="BL194" s="17" t="s">
        <v>172</v>
      </c>
      <c r="BM194" s="202" t="s">
        <v>1411</v>
      </c>
    </row>
    <row r="195" spans="1:47" s="2" customFormat="1" ht="19.5">
      <c r="A195" s="34"/>
      <c r="B195" s="35"/>
      <c r="C195" s="36"/>
      <c r="D195" s="204" t="s">
        <v>174</v>
      </c>
      <c r="E195" s="36"/>
      <c r="F195" s="205" t="s">
        <v>1412</v>
      </c>
      <c r="G195" s="36"/>
      <c r="H195" s="36"/>
      <c r="I195" s="206"/>
      <c r="J195" s="36"/>
      <c r="K195" s="36"/>
      <c r="L195" s="39"/>
      <c r="M195" s="207"/>
      <c r="N195" s="208"/>
      <c r="O195" s="71"/>
      <c r="P195" s="71"/>
      <c r="Q195" s="71"/>
      <c r="R195" s="71"/>
      <c r="S195" s="71"/>
      <c r="T195" s="72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174</v>
      </c>
      <c r="AU195" s="17" t="s">
        <v>84</v>
      </c>
    </row>
    <row r="196" spans="2:51" s="14" customFormat="1" ht="12">
      <c r="B196" s="219"/>
      <c r="C196" s="220"/>
      <c r="D196" s="204" t="s">
        <v>176</v>
      </c>
      <c r="E196" s="221" t="s">
        <v>1</v>
      </c>
      <c r="F196" s="222" t="s">
        <v>1413</v>
      </c>
      <c r="G196" s="220"/>
      <c r="H196" s="223">
        <v>56.41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176</v>
      </c>
      <c r="AU196" s="229" t="s">
        <v>84</v>
      </c>
      <c r="AV196" s="14" t="s">
        <v>84</v>
      </c>
      <c r="AW196" s="14" t="s">
        <v>30</v>
      </c>
      <c r="AX196" s="14" t="s">
        <v>74</v>
      </c>
      <c r="AY196" s="229" t="s">
        <v>165</v>
      </c>
    </row>
    <row r="197" spans="2:51" s="15" customFormat="1" ht="12">
      <c r="B197" s="248"/>
      <c r="C197" s="249"/>
      <c r="D197" s="204" t="s">
        <v>176</v>
      </c>
      <c r="E197" s="250" t="s">
        <v>1</v>
      </c>
      <c r="F197" s="251" t="s">
        <v>1336</v>
      </c>
      <c r="G197" s="249"/>
      <c r="H197" s="252">
        <v>56.41</v>
      </c>
      <c r="I197" s="253"/>
      <c r="J197" s="249"/>
      <c r="K197" s="249"/>
      <c r="L197" s="254"/>
      <c r="M197" s="255"/>
      <c r="N197" s="256"/>
      <c r="O197" s="256"/>
      <c r="P197" s="256"/>
      <c r="Q197" s="256"/>
      <c r="R197" s="256"/>
      <c r="S197" s="256"/>
      <c r="T197" s="257"/>
      <c r="AT197" s="258" t="s">
        <v>176</v>
      </c>
      <c r="AU197" s="258" t="s">
        <v>84</v>
      </c>
      <c r="AV197" s="15" t="s">
        <v>172</v>
      </c>
      <c r="AW197" s="15" t="s">
        <v>30</v>
      </c>
      <c r="AX197" s="15" t="s">
        <v>82</v>
      </c>
      <c r="AY197" s="258" t="s">
        <v>165</v>
      </c>
    </row>
    <row r="198" spans="1:65" s="2" customFormat="1" ht="16.5" customHeight="1">
      <c r="A198" s="34"/>
      <c r="B198" s="35"/>
      <c r="C198" s="230" t="s">
        <v>289</v>
      </c>
      <c r="D198" s="230" t="s">
        <v>290</v>
      </c>
      <c r="E198" s="231" t="s">
        <v>1414</v>
      </c>
      <c r="F198" s="232" t="s">
        <v>1415</v>
      </c>
      <c r="G198" s="233" t="s">
        <v>293</v>
      </c>
      <c r="H198" s="234">
        <v>98.718</v>
      </c>
      <c r="I198" s="235"/>
      <c r="J198" s="236">
        <f>ROUND(I198*H198,2)</f>
        <v>0</v>
      </c>
      <c r="K198" s="232" t="s">
        <v>171</v>
      </c>
      <c r="L198" s="237"/>
      <c r="M198" s="238" t="s">
        <v>1</v>
      </c>
      <c r="N198" s="239" t="s">
        <v>39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213</v>
      </c>
      <c r="AT198" s="202" t="s">
        <v>290</v>
      </c>
      <c r="AU198" s="202" t="s">
        <v>84</v>
      </c>
      <c r="AY198" s="17" t="s">
        <v>165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82</v>
      </c>
      <c r="BK198" s="203">
        <f>ROUND(I198*H198,2)</f>
        <v>0</v>
      </c>
      <c r="BL198" s="17" t="s">
        <v>172</v>
      </c>
      <c r="BM198" s="202" t="s">
        <v>1416</v>
      </c>
    </row>
    <row r="199" spans="1:47" s="2" customFormat="1" ht="12">
      <c r="A199" s="34"/>
      <c r="B199" s="35"/>
      <c r="C199" s="36"/>
      <c r="D199" s="204" t="s">
        <v>174</v>
      </c>
      <c r="E199" s="36"/>
      <c r="F199" s="205" t="s">
        <v>1415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174</v>
      </c>
      <c r="AU199" s="17" t="s">
        <v>84</v>
      </c>
    </row>
    <row r="200" spans="2:51" s="14" customFormat="1" ht="12">
      <c r="B200" s="219"/>
      <c r="C200" s="220"/>
      <c r="D200" s="204" t="s">
        <v>176</v>
      </c>
      <c r="E200" s="221" t="s">
        <v>1</v>
      </c>
      <c r="F200" s="222" t="s">
        <v>1417</v>
      </c>
      <c r="G200" s="220"/>
      <c r="H200" s="223">
        <v>98.718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176</v>
      </c>
      <c r="AU200" s="229" t="s">
        <v>84</v>
      </c>
      <c r="AV200" s="14" t="s">
        <v>84</v>
      </c>
      <c r="AW200" s="14" t="s">
        <v>30</v>
      </c>
      <c r="AX200" s="14" t="s">
        <v>74</v>
      </c>
      <c r="AY200" s="229" t="s">
        <v>165</v>
      </c>
    </row>
    <row r="201" spans="2:51" s="15" customFormat="1" ht="12">
      <c r="B201" s="248"/>
      <c r="C201" s="249"/>
      <c r="D201" s="204" t="s">
        <v>176</v>
      </c>
      <c r="E201" s="250" t="s">
        <v>1</v>
      </c>
      <c r="F201" s="251" t="s">
        <v>1336</v>
      </c>
      <c r="G201" s="249"/>
      <c r="H201" s="252">
        <v>98.718</v>
      </c>
      <c r="I201" s="253"/>
      <c r="J201" s="249"/>
      <c r="K201" s="249"/>
      <c r="L201" s="254"/>
      <c r="M201" s="255"/>
      <c r="N201" s="256"/>
      <c r="O201" s="256"/>
      <c r="P201" s="256"/>
      <c r="Q201" s="256"/>
      <c r="R201" s="256"/>
      <c r="S201" s="256"/>
      <c r="T201" s="257"/>
      <c r="AT201" s="258" t="s">
        <v>176</v>
      </c>
      <c r="AU201" s="258" t="s">
        <v>84</v>
      </c>
      <c r="AV201" s="15" t="s">
        <v>172</v>
      </c>
      <c r="AW201" s="15" t="s">
        <v>30</v>
      </c>
      <c r="AX201" s="15" t="s">
        <v>82</v>
      </c>
      <c r="AY201" s="258" t="s">
        <v>165</v>
      </c>
    </row>
    <row r="202" spans="2:63" s="12" customFormat="1" ht="22.9" customHeight="1">
      <c r="B202" s="175"/>
      <c r="C202" s="176"/>
      <c r="D202" s="177" t="s">
        <v>73</v>
      </c>
      <c r="E202" s="189" t="s">
        <v>172</v>
      </c>
      <c r="F202" s="189" t="s">
        <v>1078</v>
      </c>
      <c r="G202" s="176"/>
      <c r="H202" s="176"/>
      <c r="I202" s="179"/>
      <c r="J202" s="190">
        <f>BK202</f>
        <v>0</v>
      </c>
      <c r="K202" s="176"/>
      <c r="L202" s="181"/>
      <c r="M202" s="182"/>
      <c r="N202" s="183"/>
      <c r="O202" s="183"/>
      <c r="P202" s="184">
        <f>SUM(P203:P206)</f>
        <v>0</v>
      </c>
      <c r="Q202" s="183"/>
      <c r="R202" s="184">
        <f>SUM(R203:R206)</f>
        <v>0</v>
      </c>
      <c r="S202" s="183"/>
      <c r="T202" s="185">
        <f>SUM(T203:T206)</f>
        <v>0</v>
      </c>
      <c r="AR202" s="186" t="s">
        <v>82</v>
      </c>
      <c r="AT202" s="187" t="s">
        <v>73</v>
      </c>
      <c r="AU202" s="187" t="s">
        <v>82</v>
      </c>
      <c r="AY202" s="186" t="s">
        <v>165</v>
      </c>
      <c r="BK202" s="188">
        <f>SUM(BK203:BK206)</f>
        <v>0</v>
      </c>
    </row>
    <row r="203" spans="1:65" s="2" customFormat="1" ht="16.5" customHeight="1">
      <c r="A203" s="34"/>
      <c r="B203" s="35"/>
      <c r="C203" s="191" t="s">
        <v>296</v>
      </c>
      <c r="D203" s="191" t="s">
        <v>167</v>
      </c>
      <c r="E203" s="192" t="s">
        <v>1418</v>
      </c>
      <c r="F203" s="193" t="s">
        <v>1419</v>
      </c>
      <c r="G203" s="194" t="s">
        <v>242</v>
      </c>
      <c r="H203" s="195">
        <v>15.55</v>
      </c>
      <c r="I203" s="196"/>
      <c r="J203" s="197">
        <f>ROUND(I203*H203,2)</f>
        <v>0</v>
      </c>
      <c r="K203" s="193" t="s">
        <v>171</v>
      </c>
      <c r="L203" s="39"/>
      <c r="M203" s="198" t="s">
        <v>1</v>
      </c>
      <c r="N203" s="199" t="s">
        <v>39</v>
      </c>
      <c r="O203" s="71"/>
      <c r="P203" s="200">
        <f>O203*H203</f>
        <v>0</v>
      </c>
      <c r="Q203" s="200">
        <v>0</v>
      </c>
      <c r="R203" s="200">
        <f>Q203*H203</f>
        <v>0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172</v>
      </c>
      <c r="AT203" s="202" t="s">
        <v>167</v>
      </c>
      <c r="AU203" s="202" t="s">
        <v>84</v>
      </c>
      <c r="AY203" s="17" t="s">
        <v>165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172</v>
      </c>
      <c r="BM203" s="202" t="s">
        <v>1420</v>
      </c>
    </row>
    <row r="204" spans="1:47" s="2" customFormat="1" ht="12">
      <c r="A204" s="34"/>
      <c r="B204" s="35"/>
      <c r="C204" s="36"/>
      <c r="D204" s="204" t="s">
        <v>174</v>
      </c>
      <c r="E204" s="36"/>
      <c r="F204" s="205" t="s">
        <v>1421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174</v>
      </c>
      <c r="AU204" s="17" t="s">
        <v>84</v>
      </c>
    </row>
    <row r="205" spans="2:51" s="14" customFormat="1" ht="12">
      <c r="B205" s="219"/>
      <c r="C205" s="220"/>
      <c r="D205" s="204" t="s">
        <v>176</v>
      </c>
      <c r="E205" s="221" t="s">
        <v>1</v>
      </c>
      <c r="F205" s="222" t="s">
        <v>1422</v>
      </c>
      <c r="G205" s="220"/>
      <c r="H205" s="223">
        <v>15.55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30</v>
      </c>
      <c r="AX205" s="14" t="s">
        <v>74</v>
      </c>
      <c r="AY205" s="229" t="s">
        <v>165</v>
      </c>
    </row>
    <row r="206" spans="2:51" s="15" customFormat="1" ht="12">
      <c r="B206" s="248"/>
      <c r="C206" s="249"/>
      <c r="D206" s="204" t="s">
        <v>176</v>
      </c>
      <c r="E206" s="250" t="s">
        <v>1</v>
      </c>
      <c r="F206" s="251" t="s">
        <v>1336</v>
      </c>
      <c r="G206" s="249"/>
      <c r="H206" s="252">
        <v>15.55</v>
      </c>
      <c r="I206" s="253"/>
      <c r="J206" s="249"/>
      <c r="K206" s="249"/>
      <c r="L206" s="254"/>
      <c r="M206" s="255"/>
      <c r="N206" s="256"/>
      <c r="O206" s="256"/>
      <c r="P206" s="256"/>
      <c r="Q206" s="256"/>
      <c r="R206" s="256"/>
      <c r="S206" s="256"/>
      <c r="T206" s="257"/>
      <c r="AT206" s="258" t="s">
        <v>176</v>
      </c>
      <c r="AU206" s="258" t="s">
        <v>84</v>
      </c>
      <c r="AV206" s="15" t="s">
        <v>172</v>
      </c>
      <c r="AW206" s="15" t="s">
        <v>30</v>
      </c>
      <c r="AX206" s="15" t="s">
        <v>82</v>
      </c>
      <c r="AY206" s="258" t="s">
        <v>165</v>
      </c>
    </row>
    <row r="207" spans="2:63" s="12" customFormat="1" ht="22.9" customHeight="1">
      <c r="B207" s="175"/>
      <c r="C207" s="176"/>
      <c r="D207" s="177" t="s">
        <v>73</v>
      </c>
      <c r="E207" s="189" t="s">
        <v>213</v>
      </c>
      <c r="F207" s="189" t="s">
        <v>560</v>
      </c>
      <c r="G207" s="176"/>
      <c r="H207" s="176"/>
      <c r="I207" s="179"/>
      <c r="J207" s="190">
        <f>BK207</f>
        <v>0</v>
      </c>
      <c r="K207" s="176"/>
      <c r="L207" s="181"/>
      <c r="M207" s="182"/>
      <c r="N207" s="183"/>
      <c r="O207" s="183"/>
      <c r="P207" s="184">
        <f>SUM(P208:P400)</f>
        <v>0</v>
      </c>
      <c r="Q207" s="183"/>
      <c r="R207" s="184">
        <f>SUM(R208:R400)</f>
        <v>21.085181669999997</v>
      </c>
      <c r="S207" s="183"/>
      <c r="T207" s="185">
        <f>SUM(T208:T400)</f>
        <v>1.70928</v>
      </c>
      <c r="AR207" s="186" t="s">
        <v>82</v>
      </c>
      <c r="AT207" s="187" t="s">
        <v>73</v>
      </c>
      <c r="AU207" s="187" t="s">
        <v>82</v>
      </c>
      <c r="AY207" s="186" t="s">
        <v>165</v>
      </c>
      <c r="BK207" s="188">
        <f>SUM(BK208:BK400)</f>
        <v>0</v>
      </c>
    </row>
    <row r="208" spans="1:65" s="2" customFormat="1" ht="16.5" customHeight="1">
      <c r="A208" s="34"/>
      <c r="B208" s="35"/>
      <c r="C208" s="191" t="s">
        <v>7</v>
      </c>
      <c r="D208" s="191" t="s">
        <v>167</v>
      </c>
      <c r="E208" s="192" t="s">
        <v>1423</v>
      </c>
      <c r="F208" s="193" t="s">
        <v>1424</v>
      </c>
      <c r="G208" s="194" t="s">
        <v>221</v>
      </c>
      <c r="H208" s="195">
        <v>168</v>
      </c>
      <c r="I208" s="196"/>
      <c r="J208" s="197">
        <f>ROUND(I208*H208,2)</f>
        <v>0</v>
      </c>
      <c r="K208" s="193" t="s">
        <v>171</v>
      </c>
      <c r="L208" s="39"/>
      <c r="M208" s="198" t="s">
        <v>1</v>
      </c>
      <c r="N208" s="199" t="s">
        <v>39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172</v>
      </c>
      <c r="AT208" s="202" t="s">
        <v>167</v>
      </c>
      <c r="AU208" s="202" t="s">
        <v>84</v>
      </c>
      <c r="AY208" s="17" t="s">
        <v>165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82</v>
      </c>
      <c r="BK208" s="203">
        <f>ROUND(I208*H208,2)</f>
        <v>0</v>
      </c>
      <c r="BL208" s="17" t="s">
        <v>172</v>
      </c>
      <c r="BM208" s="202" t="s">
        <v>1425</v>
      </c>
    </row>
    <row r="209" spans="1:47" s="2" customFormat="1" ht="12">
      <c r="A209" s="34"/>
      <c r="B209" s="35"/>
      <c r="C209" s="36"/>
      <c r="D209" s="204" t="s">
        <v>174</v>
      </c>
      <c r="E209" s="36"/>
      <c r="F209" s="205" t="s">
        <v>1426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174</v>
      </c>
      <c r="AU209" s="17" t="s">
        <v>84</v>
      </c>
    </row>
    <row r="210" spans="2:51" s="14" customFormat="1" ht="12">
      <c r="B210" s="219"/>
      <c r="C210" s="220"/>
      <c r="D210" s="204" t="s">
        <v>176</v>
      </c>
      <c r="E210" s="221" t="s">
        <v>1</v>
      </c>
      <c r="F210" s="222" t="s">
        <v>1427</v>
      </c>
      <c r="G210" s="220"/>
      <c r="H210" s="223">
        <v>168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176</v>
      </c>
      <c r="AU210" s="229" t="s">
        <v>84</v>
      </c>
      <c r="AV210" s="14" t="s">
        <v>84</v>
      </c>
      <c r="AW210" s="14" t="s">
        <v>30</v>
      </c>
      <c r="AX210" s="14" t="s">
        <v>74</v>
      </c>
      <c r="AY210" s="229" t="s">
        <v>165</v>
      </c>
    </row>
    <row r="211" spans="2:51" s="15" customFormat="1" ht="12">
      <c r="B211" s="248"/>
      <c r="C211" s="249"/>
      <c r="D211" s="204" t="s">
        <v>176</v>
      </c>
      <c r="E211" s="250" t="s">
        <v>1</v>
      </c>
      <c r="F211" s="251" t="s">
        <v>1336</v>
      </c>
      <c r="G211" s="249"/>
      <c r="H211" s="252">
        <v>168</v>
      </c>
      <c r="I211" s="253"/>
      <c r="J211" s="249"/>
      <c r="K211" s="249"/>
      <c r="L211" s="254"/>
      <c r="M211" s="255"/>
      <c r="N211" s="256"/>
      <c r="O211" s="256"/>
      <c r="P211" s="256"/>
      <c r="Q211" s="256"/>
      <c r="R211" s="256"/>
      <c r="S211" s="256"/>
      <c r="T211" s="257"/>
      <c r="AT211" s="258" t="s">
        <v>176</v>
      </c>
      <c r="AU211" s="258" t="s">
        <v>84</v>
      </c>
      <c r="AV211" s="15" t="s">
        <v>172</v>
      </c>
      <c r="AW211" s="15" t="s">
        <v>30</v>
      </c>
      <c r="AX211" s="15" t="s">
        <v>82</v>
      </c>
      <c r="AY211" s="258" t="s">
        <v>165</v>
      </c>
    </row>
    <row r="212" spans="1:65" s="2" customFormat="1" ht="24.2" customHeight="1">
      <c r="A212" s="34"/>
      <c r="B212" s="35"/>
      <c r="C212" s="230" t="s">
        <v>305</v>
      </c>
      <c r="D212" s="230" t="s">
        <v>290</v>
      </c>
      <c r="E212" s="231" t="s">
        <v>1428</v>
      </c>
      <c r="F212" s="232" t="s">
        <v>1429</v>
      </c>
      <c r="G212" s="233" t="s">
        <v>221</v>
      </c>
      <c r="H212" s="234">
        <v>173.04</v>
      </c>
      <c r="I212" s="235"/>
      <c r="J212" s="236">
        <f>ROUND(I212*H212,2)</f>
        <v>0</v>
      </c>
      <c r="K212" s="232" t="s">
        <v>171</v>
      </c>
      <c r="L212" s="237"/>
      <c r="M212" s="238" t="s">
        <v>1</v>
      </c>
      <c r="N212" s="239" t="s">
        <v>39</v>
      </c>
      <c r="O212" s="71"/>
      <c r="P212" s="200">
        <f>O212*H212</f>
        <v>0</v>
      </c>
      <c r="Q212" s="200">
        <v>0.00016</v>
      </c>
      <c r="R212" s="200">
        <f>Q212*H212</f>
        <v>0.0276864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213</v>
      </c>
      <c r="AT212" s="202" t="s">
        <v>290</v>
      </c>
      <c r="AU212" s="202" t="s">
        <v>84</v>
      </c>
      <c r="AY212" s="17" t="s">
        <v>165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82</v>
      </c>
      <c r="BK212" s="203">
        <f>ROUND(I212*H212,2)</f>
        <v>0</v>
      </c>
      <c r="BL212" s="17" t="s">
        <v>172</v>
      </c>
      <c r="BM212" s="202" t="s">
        <v>1430</v>
      </c>
    </row>
    <row r="213" spans="1:47" s="2" customFormat="1" ht="12">
      <c r="A213" s="34"/>
      <c r="B213" s="35"/>
      <c r="C213" s="36"/>
      <c r="D213" s="204" t="s">
        <v>174</v>
      </c>
      <c r="E213" s="36"/>
      <c r="F213" s="205" t="s">
        <v>1429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174</v>
      </c>
      <c r="AU213" s="17" t="s">
        <v>84</v>
      </c>
    </row>
    <row r="214" spans="2:51" s="14" customFormat="1" ht="12">
      <c r="B214" s="219"/>
      <c r="C214" s="220"/>
      <c r="D214" s="204" t="s">
        <v>176</v>
      </c>
      <c r="E214" s="221" t="s">
        <v>1</v>
      </c>
      <c r="F214" s="222" t="s">
        <v>1431</v>
      </c>
      <c r="G214" s="220"/>
      <c r="H214" s="223">
        <v>168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30</v>
      </c>
      <c r="AX214" s="14" t="s">
        <v>74</v>
      </c>
      <c r="AY214" s="229" t="s">
        <v>165</v>
      </c>
    </row>
    <row r="215" spans="2:51" s="15" customFormat="1" ht="12">
      <c r="B215" s="248"/>
      <c r="C215" s="249"/>
      <c r="D215" s="204" t="s">
        <v>176</v>
      </c>
      <c r="E215" s="250" t="s">
        <v>1</v>
      </c>
      <c r="F215" s="251" t="s">
        <v>1336</v>
      </c>
      <c r="G215" s="249"/>
      <c r="H215" s="252">
        <v>168</v>
      </c>
      <c r="I215" s="253"/>
      <c r="J215" s="249"/>
      <c r="K215" s="249"/>
      <c r="L215" s="254"/>
      <c r="M215" s="255"/>
      <c r="N215" s="256"/>
      <c r="O215" s="256"/>
      <c r="P215" s="256"/>
      <c r="Q215" s="256"/>
      <c r="R215" s="256"/>
      <c r="S215" s="256"/>
      <c r="T215" s="257"/>
      <c r="AT215" s="258" t="s">
        <v>176</v>
      </c>
      <c r="AU215" s="258" t="s">
        <v>84</v>
      </c>
      <c r="AV215" s="15" t="s">
        <v>172</v>
      </c>
      <c r="AW215" s="15" t="s">
        <v>30</v>
      </c>
      <c r="AX215" s="15" t="s">
        <v>82</v>
      </c>
      <c r="AY215" s="258" t="s">
        <v>165</v>
      </c>
    </row>
    <row r="216" spans="2:51" s="14" customFormat="1" ht="12">
      <c r="B216" s="219"/>
      <c r="C216" s="220"/>
      <c r="D216" s="204" t="s">
        <v>176</v>
      </c>
      <c r="E216" s="220"/>
      <c r="F216" s="222" t="s">
        <v>1432</v>
      </c>
      <c r="G216" s="220"/>
      <c r="H216" s="223">
        <v>173.04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176</v>
      </c>
      <c r="AU216" s="229" t="s">
        <v>84</v>
      </c>
      <c r="AV216" s="14" t="s">
        <v>84</v>
      </c>
      <c r="AW216" s="14" t="s">
        <v>4</v>
      </c>
      <c r="AX216" s="14" t="s">
        <v>82</v>
      </c>
      <c r="AY216" s="229" t="s">
        <v>165</v>
      </c>
    </row>
    <row r="217" spans="1:65" s="2" customFormat="1" ht="21.75" customHeight="1">
      <c r="A217" s="34"/>
      <c r="B217" s="35"/>
      <c r="C217" s="191" t="s">
        <v>311</v>
      </c>
      <c r="D217" s="191" t="s">
        <v>167</v>
      </c>
      <c r="E217" s="192" t="s">
        <v>1433</v>
      </c>
      <c r="F217" s="193" t="s">
        <v>1434</v>
      </c>
      <c r="G217" s="194" t="s">
        <v>221</v>
      </c>
      <c r="H217" s="195">
        <v>190.9</v>
      </c>
      <c r="I217" s="196"/>
      <c r="J217" s="197">
        <f>ROUND(I217*H217,2)</f>
        <v>0</v>
      </c>
      <c r="K217" s="193" t="s">
        <v>171</v>
      </c>
      <c r="L217" s="39"/>
      <c r="M217" s="198" t="s">
        <v>1</v>
      </c>
      <c r="N217" s="199" t="s">
        <v>39</v>
      </c>
      <c r="O217" s="71"/>
      <c r="P217" s="200">
        <f>O217*H217</f>
        <v>0</v>
      </c>
      <c r="Q217" s="200">
        <v>1E-05</v>
      </c>
      <c r="R217" s="200">
        <f>Q217*H217</f>
        <v>0.001909</v>
      </c>
      <c r="S217" s="200">
        <v>0</v>
      </c>
      <c r="T217" s="201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02" t="s">
        <v>172</v>
      </c>
      <c r="AT217" s="202" t="s">
        <v>167</v>
      </c>
      <c r="AU217" s="202" t="s">
        <v>84</v>
      </c>
      <c r="AY217" s="17" t="s">
        <v>165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17" t="s">
        <v>82</v>
      </c>
      <c r="BK217" s="203">
        <f>ROUND(I217*H217,2)</f>
        <v>0</v>
      </c>
      <c r="BL217" s="17" t="s">
        <v>172</v>
      </c>
      <c r="BM217" s="202" t="s">
        <v>1435</v>
      </c>
    </row>
    <row r="218" spans="1:47" s="2" customFormat="1" ht="12">
      <c r="A218" s="34"/>
      <c r="B218" s="35"/>
      <c r="C218" s="36"/>
      <c r="D218" s="204" t="s">
        <v>174</v>
      </c>
      <c r="E218" s="36"/>
      <c r="F218" s="205" t="s">
        <v>1436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174</v>
      </c>
      <c r="AU218" s="17" t="s">
        <v>84</v>
      </c>
    </row>
    <row r="219" spans="2:51" s="14" customFormat="1" ht="12">
      <c r="B219" s="219"/>
      <c r="C219" s="220"/>
      <c r="D219" s="204" t="s">
        <v>176</v>
      </c>
      <c r="E219" s="221" t="s">
        <v>1</v>
      </c>
      <c r="F219" s="222" t="s">
        <v>1437</v>
      </c>
      <c r="G219" s="220"/>
      <c r="H219" s="223">
        <v>190.9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176</v>
      </c>
      <c r="AU219" s="229" t="s">
        <v>84</v>
      </c>
      <c r="AV219" s="14" t="s">
        <v>84</v>
      </c>
      <c r="AW219" s="14" t="s">
        <v>30</v>
      </c>
      <c r="AX219" s="14" t="s">
        <v>74</v>
      </c>
      <c r="AY219" s="229" t="s">
        <v>165</v>
      </c>
    </row>
    <row r="220" spans="2:51" s="15" customFormat="1" ht="12">
      <c r="B220" s="248"/>
      <c r="C220" s="249"/>
      <c r="D220" s="204" t="s">
        <v>176</v>
      </c>
      <c r="E220" s="250" t="s">
        <v>1</v>
      </c>
      <c r="F220" s="251" t="s">
        <v>1336</v>
      </c>
      <c r="G220" s="249"/>
      <c r="H220" s="252">
        <v>190.9</v>
      </c>
      <c r="I220" s="253"/>
      <c r="J220" s="249"/>
      <c r="K220" s="249"/>
      <c r="L220" s="254"/>
      <c r="M220" s="255"/>
      <c r="N220" s="256"/>
      <c r="O220" s="256"/>
      <c r="P220" s="256"/>
      <c r="Q220" s="256"/>
      <c r="R220" s="256"/>
      <c r="S220" s="256"/>
      <c r="T220" s="257"/>
      <c r="AT220" s="258" t="s">
        <v>176</v>
      </c>
      <c r="AU220" s="258" t="s">
        <v>84</v>
      </c>
      <c r="AV220" s="15" t="s">
        <v>172</v>
      </c>
      <c r="AW220" s="15" t="s">
        <v>30</v>
      </c>
      <c r="AX220" s="15" t="s">
        <v>82</v>
      </c>
      <c r="AY220" s="258" t="s">
        <v>165</v>
      </c>
    </row>
    <row r="221" spans="1:65" s="2" customFormat="1" ht="16.5" customHeight="1">
      <c r="A221" s="34"/>
      <c r="B221" s="35"/>
      <c r="C221" s="230" t="s">
        <v>317</v>
      </c>
      <c r="D221" s="230" t="s">
        <v>290</v>
      </c>
      <c r="E221" s="231" t="s">
        <v>1438</v>
      </c>
      <c r="F221" s="232" t="s">
        <v>1439</v>
      </c>
      <c r="G221" s="233" t="s">
        <v>221</v>
      </c>
      <c r="H221" s="234">
        <v>134.827</v>
      </c>
      <c r="I221" s="235"/>
      <c r="J221" s="236">
        <f>ROUND(I221*H221,2)</f>
        <v>0</v>
      </c>
      <c r="K221" s="232" t="s">
        <v>171</v>
      </c>
      <c r="L221" s="237"/>
      <c r="M221" s="238" t="s">
        <v>1</v>
      </c>
      <c r="N221" s="239" t="s">
        <v>39</v>
      </c>
      <c r="O221" s="71"/>
      <c r="P221" s="200">
        <f>O221*H221</f>
        <v>0</v>
      </c>
      <c r="Q221" s="200">
        <v>0.00173</v>
      </c>
      <c r="R221" s="200">
        <f>Q221*H221</f>
        <v>0.23325071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213</v>
      </c>
      <c r="AT221" s="202" t="s">
        <v>290</v>
      </c>
      <c r="AU221" s="202" t="s">
        <v>84</v>
      </c>
      <c r="AY221" s="17" t="s">
        <v>165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172</v>
      </c>
      <c r="BM221" s="202" t="s">
        <v>1440</v>
      </c>
    </row>
    <row r="222" spans="1:47" s="2" customFormat="1" ht="12">
      <c r="A222" s="34"/>
      <c r="B222" s="35"/>
      <c r="C222" s="36"/>
      <c r="D222" s="204" t="s">
        <v>174</v>
      </c>
      <c r="E222" s="36"/>
      <c r="F222" s="205" t="s">
        <v>1439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174</v>
      </c>
      <c r="AU222" s="17" t="s">
        <v>84</v>
      </c>
    </row>
    <row r="223" spans="2:51" s="14" customFormat="1" ht="12">
      <c r="B223" s="219"/>
      <c r="C223" s="220"/>
      <c r="D223" s="204" t="s">
        <v>176</v>
      </c>
      <c r="E223" s="221" t="s">
        <v>1</v>
      </c>
      <c r="F223" s="222" t="s">
        <v>1441</v>
      </c>
      <c r="G223" s="220"/>
      <c r="H223" s="223">
        <v>130.9</v>
      </c>
      <c r="I223" s="224"/>
      <c r="J223" s="220"/>
      <c r="K223" s="220"/>
      <c r="L223" s="225"/>
      <c r="M223" s="226"/>
      <c r="N223" s="227"/>
      <c r="O223" s="227"/>
      <c r="P223" s="227"/>
      <c r="Q223" s="227"/>
      <c r="R223" s="227"/>
      <c r="S223" s="227"/>
      <c r="T223" s="228"/>
      <c r="AT223" s="229" t="s">
        <v>176</v>
      </c>
      <c r="AU223" s="229" t="s">
        <v>84</v>
      </c>
      <c r="AV223" s="14" t="s">
        <v>84</v>
      </c>
      <c r="AW223" s="14" t="s">
        <v>30</v>
      </c>
      <c r="AX223" s="14" t="s">
        <v>74</v>
      </c>
      <c r="AY223" s="229" t="s">
        <v>165</v>
      </c>
    </row>
    <row r="224" spans="2:51" s="15" customFormat="1" ht="12">
      <c r="B224" s="248"/>
      <c r="C224" s="249"/>
      <c r="D224" s="204" t="s">
        <v>176</v>
      </c>
      <c r="E224" s="250" t="s">
        <v>1</v>
      </c>
      <c r="F224" s="251" t="s">
        <v>1336</v>
      </c>
      <c r="G224" s="249"/>
      <c r="H224" s="252">
        <v>130.9</v>
      </c>
      <c r="I224" s="253"/>
      <c r="J224" s="249"/>
      <c r="K224" s="249"/>
      <c r="L224" s="254"/>
      <c r="M224" s="255"/>
      <c r="N224" s="256"/>
      <c r="O224" s="256"/>
      <c r="P224" s="256"/>
      <c r="Q224" s="256"/>
      <c r="R224" s="256"/>
      <c r="S224" s="256"/>
      <c r="T224" s="257"/>
      <c r="AT224" s="258" t="s">
        <v>176</v>
      </c>
      <c r="AU224" s="258" t="s">
        <v>84</v>
      </c>
      <c r="AV224" s="15" t="s">
        <v>172</v>
      </c>
      <c r="AW224" s="15" t="s">
        <v>30</v>
      </c>
      <c r="AX224" s="15" t="s">
        <v>82</v>
      </c>
      <c r="AY224" s="258" t="s">
        <v>165</v>
      </c>
    </row>
    <row r="225" spans="2:51" s="14" customFormat="1" ht="12">
      <c r="B225" s="219"/>
      <c r="C225" s="220"/>
      <c r="D225" s="204" t="s">
        <v>176</v>
      </c>
      <c r="E225" s="220"/>
      <c r="F225" s="222" t="s">
        <v>1442</v>
      </c>
      <c r="G225" s="220"/>
      <c r="H225" s="223">
        <v>134.827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4</v>
      </c>
      <c r="AX225" s="14" t="s">
        <v>82</v>
      </c>
      <c r="AY225" s="229" t="s">
        <v>165</v>
      </c>
    </row>
    <row r="226" spans="1:65" s="2" customFormat="1" ht="24.2" customHeight="1">
      <c r="A226" s="34"/>
      <c r="B226" s="35"/>
      <c r="C226" s="230" t="s">
        <v>323</v>
      </c>
      <c r="D226" s="230" t="s">
        <v>290</v>
      </c>
      <c r="E226" s="231" t="s">
        <v>1443</v>
      </c>
      <c r="F226" s="232" t="s">
        <v>1444</v>
      </c>
      <c r="G226" s="233" t="s">
        <v>221</v>
      </c>
      <c r="H226" s="234">
        <v>61.8</v>
      </c>
      <c r="I226" s="235"/>
      <c r="J226" s="236">
        <f>ROUND(I226*H226,2)</f>
        <v>0</v>
      </c>
      <c r="K226" s="232" t="s">
        <v>171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0.00048</v>
      </c>
      <c r="R226" s="200">
        <f>Q226*H226</f>
        <v>0.029664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1445</v>
      </c>
    </row>
    <row r="227" spans="1:47" s="2" customFormat="1" ht="12">
      <c r="A227" s="34"/>
      <c r="B227" s="35"/>
      <c r="C227" s="36"/>
      <c r="D227" s="204" t="s">
        <v>174</v>
      </c>
      <c r="E227" s="36"/>
      <c r="F227" s="205" t="s">
        <v>1444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2:51" s="14" customFormat="1" ht="12">
      <c r="B228" s="219"/>
      <c r="C228" s="220"/>
      <c r="D228" s="204" t="s">
        <v>176</v>
      </c>
      <c r="E228" s="221" t="s">
        <v>1</v>
      </c>
      <c r="F228" s="222" t="s">
        <v>360</v>
      </c>
      <c r="G228" s="220"/>
      <c r="H228" s="223">
        <v>60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74</v>
      </c>
      <c r="AY228" s="229" t="s">
        <v>165</v>
      </c>
    </row>
    <row r="229" spans="2:51" s="15" customFormat="1" ht="12">
      <c r="B229" s="248"/>
      <c r="C229" s="249"/>
      <c r="D229" s="204" t="s">
        <v>176</v>
      </c>
      <c r="E229" s="250" t="s">
        <v>1</v>
      </c>
      <c r="F229" s="251" t="s">
        <v>1336</v>
      </c>
      <c r="G229" s="249"/>
      <c r="H229" s="252">
        <v>60</v>
      </c>
      <c r="I229" s="253"/>
      <c r="J229" s="249"/>
      <c r="K229" s="249"/>
      <c r="L229" s="254"/>
      <c r="M229" s="255"/>
      <c r="N229" s="256"/>
      <c r="O229" s="256"/>
      <c r="P229" s="256"/>
      <c r="Q229" s="256"/>
      <c r="R229" s="256"/>
      <c r="S229" s="256"/>
      <c r="T229" s="257"/>
      <c r="AT229" s="258" t="s">
        <v>176</v>
      </c>
      <c r="AU229" s="258" t="s">
        <v>84</v>
      </c>
      <c r="AV229" s="15" t="s">
        <v>172</v>
      </c>
      <c r="AW229" s="15" t="s">
        <v>30</v>
      </c>
      <c r="AX229" s="15" t="s">
        <v>82</v>
      </c>
      <c r="AY229" s="258" t="s">
        <v>165</v>
      </c>
    </row>
    <row r="230" spans="2:51" s="14" customFormat="1" ht="12">
      <c r="B230" s="219"/>
      <c r="C230" s="220"/>
      <c r="D230" s="204" t="s">
        <v>176</v>
      </c>
      <c r="E230" s="220"/>
      <c r="F230" s="222" t="s">
        <v>1446</v>
      </c>
      <c r="G230" s="220"/>
      <c r="H230" s="223">
        <v>61.8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176</v>
      </c>
      <c r="AU230" s="229" t="s">
        <v>84</v>
      </c>
      <c r="AV230" s="14" t="s">
        <v>84</v>
      </c>
      <c r="AW230" s="14" t="s">
        <v>4</v>
      </c>
      <c r="AX230" s="14" t="s">
        <v>82</v>
      </c>
      <c r="AY230" s="229" t="s">
        <v>165</v>
      </c>
    </row>
    <row r="231" spans="1:65" s="2" customFormat="1" ht="21.75" customHeight="1">
      <c r="A231" s="34"/>
      <c r="B231" s="35"/>
      <c r="C231" s="191" t="s">
        <v>328</v>
      </c>
      <c r="D231" s="191" t="s">
        <v>167</v>
      </c>
      <c r="E231" s="192" t="s">
        <v>1447</v>
      </c>
      <c r="F231" s="193" t="s">
        <v>1448</v>
      </c>
      <c r="G231" s="194" t="s">
        <v>221</v>
      </c>
      <c r="H231" s="195">
        <v>21.6</v>
      </c>
      <c r="I231" s="196"/>
      <c r="J231" s="197">
        <f>ROUND(I231*H231,2)</f>
        <v>0</v>
      </c>
      <c r="K231" s="193" t="s">
        <v>171</v>
      </c>
      <c r="L231" s="39"/>
      <c r="M231" s="198" t="s">
        <v>1</v>
      </c>
      <c r="N231" s="199" t="s">
        <v>39</v>
      </c>
      <c r="O231" s="71"/>
      <c r="P231" s="200">
        <f>O231*H231</f>
        <v>0</v>
      </c>
      <c r="Q231" s="200">
        <v>1E-05</v>
      </c>
      <c r="R231" s="200">
        <f>Q231*H231</f>
        <v>0.00021600000000000002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172</v>
      </c>
      <c r="AT231" s="202" t="s">
        <v>167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1449</v>
      </c>
    </row>
    <row r="232" spans="1:47" s="2" customFormat="1" ht="12">
      <c r="A232" s="34"/>
      <c r="B232" s="35"/>
      <c r="C232" s="36"/>
      <c r="D232" s="204" t="s">
        <v>174</v>
      </c>
      <c r="E232" s="36"/>
      <c r="F232" s="205" t="s">
        <v>1450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2:51" s="14" customFormat="1" ht="12">
      <c r="B233" s="219"/>
      <c r="C233" s="220"/>
      <c r="D233" s="204" t="s">
        <v>176</v>
      </c>
      <c r="E233" s="221" t="s">
        <v>1</v>
      </c>
      <c r="F233" s="222" t="s">
        <v>1451</v>
      </c>
      <c r="G233" s="220"/>
      <c r="H233" s="223">
        <v>21.6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176</v>
      </c>
      <c r="AU233" s="229" t="s">
        <v>84</v>
      </c>
      <c r="AV233" s="14" t="s">
        <v>84</v>
      </c>
      <c r="AW233" s="14" t="s">
        <v>30</v>
      </c>
      <c r="AX233" s="14" t="s">
        <v>74</v>
      </c>
      <c r="AY233" s="229" t="s">
        <v>165</v>
      </c>
    </row>
    <row r="234" spans="2:51" s="15" customFormat="1" ht="12">
      <c r="B234" s="248"/>
      <c r="C234" s="249"/>
      <c r="D234" s="204" t="s">
        <v>176</v>
      </c>
      <c r="E234" s="250" t="s">
        <v>1</v>
      </c>
      <c r="F234" s="251" t="s">
        <v>1336</v>
      </c>
      <c r="G234" s="249"/>
      <c r="H234" s="252">
        <v>21.6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176</v>
      </c>
      <c r="AU234" s="258" t="s">
        <v>84</v>
      </c>
      <c r="AV234" s="15" t="s">
        <v>172</v>
      </c>
      <c r="AW234" s="15" t="s">
        <v>30</v>
      </c>
      <c r="AX234" s="15" t="s">
        <v>82</v>
      </c>
      <c r="AY234" s="258" t="s">
        <v>165</v>
      </c>
    </row>
    <row r="235" spans="1:65" s="2" customFormat="1" ht="16.5" customHeight="1">
      <c r="A235" s="34"/>
      <c r="B235" s="35"/>
      <c r="C235" s="230" t="s">
        <v>342</v>
      </c>
      <c r="D235" s="230" t="s">
        <v>290</v>
      </c>
      <c r="E235" s="231" t="s">
        <v>1452</v>
      </c>
      <c r="F235" s="232" t="s">
        <v>1453</v>
      </c>
      <c r="G235" s="233" t="s">
        <v>221</v>
      </c>
      <c r="H235" s="234">
        <v>22.248</v>
      </c>
      <c r="I235" s="235"/>
      <c r="J235" s="236">
        <f>ROUND(I235*H235,2)</f>
        <v>0</v>
      </c>
      <c r="K235" s="232" t="s">
        <v>171</v>
      </c>
      <c r="L235" s="237"/>
      <c r="M235" s="238" t="s">
        <v>1</v>
      </c>
      <c r="N235" s="239" t="s">
        <v>39</v>
      </c>
      <c r="O235" s="71"/>
      <c r="P235" s="200">
        <f>O235*H235</f>
        <v>0</v>
      </c>
      <c r="Q235" s="200">
        <v>0.00277</v>
      </c>
      <c r="R235" s="200">
        <f>Q235*H235</f>
        <v>0.06162696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213</v>
      </c>
      <c r="AT235" s="202" t="s">
        <v>290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172</v>
      </c>
      <c r="BM235" s="202" t="s">
        <v>1454</v>
      </c>
    </row>
    <row r="236" spans="1:47" s="2" customFormat="1" ht="12">
      <c r="A236" s="34"/>
      <c r="B236" s="35"/>
      <c r="C236" s="36"/>
      <c r="D236" s="204" t="s">
        <v>174</v>
      </c>
      <c r="E236" s="36"/>
      <c r="F236" s="205" t="s">
        <v>1453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2:51" s="14" customFormat="1" ht="12">
      <c r="B237" s="219"/>
      <c r="C237" s="220"/>
      <c r="D237" s="204" t="s">
        <v>176</v>
      </c>
      <c r="E237" s="221" t="s">
        <v>1</v>
      </c>
      <c r="F237" s="222" t="s">
        <v>1455</v>
      </c>
      <c r="G237" s="220"/>
      <c r="H237" s="223">
        <v>21.6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84</v>
      </c>
      <c r="AV237" s="14" t="s">
        <v>84</v>
      </c>
      <c r="AW237" s="14" t="s">
        <v>30</v>
      </c>
      <c r="AX237" s="14" t="s">
        <v>74</v>
      </c>
      <c r="AY237" s="229" t="s">
        <v>165</v>
      </c>
    </row>
    <row r="238" spans="2:51" s="15" customFormat="1" ht="12">
      <c r="B238" s="248"/>
      <c r="C238" s="249"/>
      <c r="D238" s="204" t="s">
        <v>176</v>
      </c>
      <c r="E238" s="250" t="s">
        <v>1</v>
      </c>
      <c r="F238" s="251" t="s">
        <v>1336</v>
      </c>
      <c r="G238" s="249"/>
      <c r="H238" s="252">
        <v>21.6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176</v>
      </c>
      <c r="AU238" s="258" t="s">
        <v>84</v>
      </c>
      <c r="AV238" s="15" t="s">
        <v>172</v>
      </c>
      <c r="AW238" s="15" t="s">
        <v>30</v>
      </c>
      <c r="AX238" s="15" t="s">
        <v>82</v>
      </c>
      <c r="AY238" s="258" t="s">
        <v>165</v>
      </c>
    </row>
    <row r="239" spans="2:51" s="14" customFormat="1" ht="12">
      <c r="B239" s="219"/>
      <c r="C239" s="220"/>
      <c r="D239" s="204" t="s">
        <v>176</v>
      </c>
      <c r="E239" s="220"/>
      <c r="F239" s="222" t="s">
        <v>1456</v>
      </c>
      <c r="G239" s="220"/>
      <c r="H239" s="223">
        <v>22.248</v>
      </c>
      <c r="I239" s="224"/>
      <c r="J239" s="220"/>
      <c r="K239" s="220"/>
      <c r="L239" s="225"/>
      <c r="M239" s="226"/>
      <c r="N239" s="227"/>
      <c r="O239" s="227"/>
      <c r="P239" s="227"/>
      <c r="Q239" s="227"/>
      <c r="R239" s="227"/>
      <c r="S239" s="227"/>
      <c r="T239" s="228"/>
      <c r="AT239" s="229" t="s">
        <v>176</v>
      </c>
      <c r="AU239" s="229" t="s">
        <v>84</v>
      </c>
      <c r="AV239" s="14" t="s">
        <v>84</v>
      </c>
      <c r="AW239" s="14" t="s">
        <v>4</v>
      </c>
      <c r="AX239" s="14" t="s">
        <v>82</v>
      </c>
      <c r="AY239" s="229" t="s">
        <v>165</v>
      </c>
    </row>
    <row r="240" spans="1:65" s="2" customFormat="1" ht="24.2" customHeight="1">
      <c r="A240" s="34"/>
      <c r="B240" s="35"/>
      <c r="C240" s="230" t="s">
        <v>363</v>
      </c>
      <c r="D240" s="230" t="s">
        <v>290</v>
      </c>
      <c r="E240" s="231" t="s">
        <v>1457</v>
      </c>
      <c r="F240" s="232" t="s">
        <v>1458</v>
      </c>
      <c r="G240" s="233" t="s">
        <v>221</v>
      </c>
      <c r="H240" s="234">
        <v>4.12</v>
      </c>
      <c r="I240" s="235"/>
      <c r="J240" s="236">
        <f>ROUND(I240*H240,2)</f>
        <v>0</v>
      </c>
      <c r="K240" s="232" t="s">
        <v>171</v>
      </c>
      <c r="L240" s="237"/>
      <c r="M240" s="238" t="s">
        <v>1</v>
      </c>
      <c r="N240" s="239" t="s">
        <v>39</v>
      </c>
      <c r="O240" s="71"/>
      <c r="P240" s="200">
        <f>O240*H240</f>
        <v>0</v>
      </c>
      <c r="Q240" s="200">
        <v>0.00114</v>
      </c>
      <c r="R240" s="200">
        <f>Q240*H240</f>
        <v>0.0046968</v>
      </c>
      <c r="S240" s="200">
        <v>0</v>
      </c>
      <c r="T240" s="201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02" t="s">
        <v>213</v>
      </c>
      <c r="AT240" s="202" t="s">
        <v>290</v>
      </c>
      <c r="AU240" s="202" t="s">
        <v>84</v>
      </c>
      <c r="AY240" s="17" t="s">
        <v>165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17" t="s">
        <v>82</v>
      </c>
      <c r="BK240" s="203">
        <f>ROUND(I240*H240,2)</f>
        <v>0</v>
      </c>
      <c r="BL240" s="17" t="s">
        <v>172</v>
      </c>
      <c r="BM240" s="202" t="s">
        <v>1459</v>
      </c>
    </row>
    <row r="241" spans="1:47" s="2" customFormat="1" ht="12">
      <c r="A241" s="34"/>
      <c r="B241" s="35"/>
      <c r="C241" s="36"/>
      <c r="D241" s="204" t="s">
        <v>174</v>
      </c>
      <c r="E241" s="36"/>
      <c r="F241" s="205" t="s">
        <v>1458</v>
      </c>
      <c r="G241" s="36"/>
      <c r="H241" s="36"/>
      <c r="I241" s="206"/>
      <c r="J241" s="36"/>
      <c r="K241" s="36"/>
      <c r="L241" s="39"/>
      <c r="M241" s="207"/>
      <c r="N241" s="208"/>
      <c r="O241" s="71"/>
      <c r="P241" s="71"/>
      <c r="Q241" s="71"/>
      <c r="R241" s="71"/>
      <c r="S241" s="71"/>
      <c r="T241" s="72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T241" s="17" t="s">
        <v>174</v>
      </c>
      <c r="AU241" s="17" t="s">
        <v>84</v>
      </c>
    </row>
    <row r="242" spans="2:51" s="14" customFormat="1" ht="12">
      <c r="B242" s="219"/>
      <c r="C242" s="220"/>
      <c r="D242" s="204" t="s">
        <v>176</v>
      </c>
      <c r="E242" s="221" t="s">
        <v>1</v>
      </c>
      <c r="F242" s="222" t="s">
        <v>172</v>
      </c>
      <c r="G242" s="220"/>
      <c r="H242" s="223">
        <v>4</v>
      </c>
      <c r="I242" s="224"/>
      <c r="J242" s="220"/>
      <c r="K242" s="220"/>
      <c r="L242" s="225"/>
      <c r="M242" s="226"/>
      <c r="N242" s="227"/>
      <c r="O242" s="227"/>
      <c r="P242" s="227"/>
      <c r="Q242" s="227"/>
      <c r="R242" s="227"/>
      <c r="S242" s="227"/>
      <c r="T242" s="228"/>
      <c r="AT242" s="229" t="s">
        <v>176</v>
      </c>
      <c r="AU242" s="229" t="s">
        <v>84</v>
      </c>
      <c r="AV242" s="14" t="s">
        <v>84</v>
      </c>
      <c r="AW242" s="14" t="s">
        <v>30</v>
      </c>
      <c r="AX242" s="14" t="s">
        <v>74</v>
      </c>
      <c r="AY242" s="229" t="s">
        <v>165</v>
      </c>
    </row>
    <row r="243" spans="2:51" s="15" customFormat="1" ht="12">
      <c r="B243" s="248"/>
      <c r="C243" s="249"/>
      <c r="D243" s="204" t="s">
        <v>176</v>
      </c>
      <c r="E243" s="250" t="s">
        <v>1</v>
      </c>
      <c r="F243" s="251" t="s">
        <v>1336</v>
      </c>
      <c r="G243" s="249"/>
      <c r="H243" s="252">
        <v>4</v>
      </c>
      <c r="I243" s="253"/>
      <c r="J243" s="249"/>
      <c r="K243" s="249"/>
      <c r="L243" s="254"/>
      <c r="M243" s="255"/>
      <c r="N243" s="256"/>
      <c r="O243" s="256"/>
      <c r="P243" s="256"/>
      <c r="Q243" s="256"/>
      <c r="R243" s="256"/>
      <c r="S243" s="256"/>
      <c r="T243" s="257"/>
      <c r="AT243" s="258" t="s">
        <v>176</v>
      </c>
      <c r="AU243" s="258" t="s">
        <v>84</v>
      </c>
      <c r="AV243" s="15" t="s">
        <v>172</v>
      </c>
      <c r="AW243" s="15" t="s">
        <v>30</v>
      </c>
      <c r="AX243" s="15" t="s">
        <v>82</v>
      </c>
      <c r="AY243" s="258" t="s">
        <v>165</v>
      </c>
    </row>
    <row r="244" spans="2:51" s="14" customFormat="1" ht="12">
      <c r="B244" s="219"/>
      <c r="C244" s="220"/>
      <c r="D244" s="204" t="s">
        <v>176</v>
      </c>
      <c r="E244" s="220"/>
      <c r="F244" s="222" t="s">
        <v>1460</v>
      </c>
      <c r="G244" s="220"/>
      <c r="H244" s="223">
        <v>4.12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176</v>
      </c>
      <c r="AU244" s="229" t="s">
        <v>84</v>
      </c>
      <c r="AV244" s="14" t="s">
        <v>84</v>
      </c>
      <c r="AW244" s="14" t="s">
        <v>4</v>
      </c>
      <c r="AX244" s="14" t="s">
        <v>82</v>
      </c>
      <c r="AY244" s="229" t="s">
        <v>165</v>
      </c>
    </row>
    <row r="245" spans="1:65" s="2" customFormat="1" ht="21.75" customHeight="1">
      <c r="A245" s="34"/>
      <c r="B245" s="35"/>
      <c r="C245" s="191" t="s">
        <v>370</v>
      </c>
      <c r="D245" s="191" t="s">
        <v>167</v>
      </c>
      <c r="E245" s="192" t="s">
        <v>1461</v>
      </c>
      <c r="F245" s="193" t="s">
        <v>1462</v>
      </c>
      <c r="G245" s="194" t="s">
        <v>564</v>
      </c>
      <c r="H245" s="195">
        <v>25</v>
      </c>
      <c r="I245" s="196"/>
      <c r="J245" s="197">
        <f>ROUND(I245*H245,2)</f>
        <v>0</v>
      </c>
      <c r="K245" s="193" t="s">
        <v>171</v>
      </c>
      <c r="L245" s="39"/>
      <c r="M245" s="198" t="s">
        <v>1</v>
      </c>
      <c r="N245" s="199" t="s">
        <v>39</v>
      </c>
      <c r="O245" s="7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172</v>
      </c>
      <c r="AT245" s="202" t="s">
        <v>167</v>
      </c>
      <c r="AU245" s="202" t="s">
        <v>84</v>
      </c>
      <c r="AY245" s="17" t="s">
        <v>165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82</v>
      </c>
      <c r="BK245" s="203">
        <f>ROUND(I245*H245,2)</f>
        <v>0</v>
      </c>
      <c r="BL245" s="17" t="s">
        <v>172</v>
      </c>
      <c r="BM245" s="202" t="s">
        <v>1463</v>
      </c>
    </row>
    <row r="246" spans="1:47" s="2" customFormat="1" ht="12">
      <c r="A246" s="34"/>
      <c r="B246" s="35"/>
      <c r="C246" s="36"/>
      <c r="D246" s="204" t="s">
        <v>174</v>
      </c>
      <c r="E246" s="36"/>
      <c r="F246" s="205" t="s">
        <v>1464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174</v>
      </c>
      <c r="AU246" s="17" t="s">
        <v>84</v>
      </c>
    </row>
    <row r="247" spans="2:51" s="14" customFormat="1" ht="12">
      <c r="B247" s="219"/>
      <c r="C247" s="220"/>
      <c r="D247" s="204" t="s">
        <v>176</v>
      </c>
      <c r="E247" s="221" t="s">
        <v>1</v>
      </c>
      <c r="F247" s="222" t="s">
        <v>1465</v>
      </c>
      <c r="G247" s="220"/>
      <c r="H247" s="223">
        <v>25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176</v>
      </c>
      <c r="AU247" s="229" t="s">
        <v>84</v>
      </c>
      <c r="AV247" s="14" t="s">
        <v>84</v>
      </c>
      <c r="AW247" s="14" t="s">
        <v>30</v>
      </c>
      <c r="AX247" s="14" t="s">
        <v>74</v>
      </c>
      <c r="AY247" s="229" t="s">
        <v>165</v>
      </c>
    </row>
    <row r="248" spans="2:51" s="15" customFormat="1" ht="12">
      <c r="B248" s="248"/>
      <c r="C248" s="249"/>
      <c r="D248" s="204" t="s">
        <v>176</v>
      </c>
      <c r="E248" s="250" t="s">
        <v>1</v>
      </c>
      <c r="F248" s="251" t="s">
        <v>1336</v>
      </c>
      <c r="G248" s="249"/>
      <c r="H248" s="252">
        <v>25</v>
      </c>
      <c r="I248" s="253"/>
      <c r="J248" s="249"/>
      <c r="K248" s="249"/>
      <c r="L248" s="254"/>
      <c r="M248" s="255"/>
      <c r="N248" s="256"/>
      <c r="O248" s="256"/>
      <c r="P248" s="256"/>
      <c r="Q248" s="256"/>
      <c r="R248" s="256"/>
      <c r="S248" s="256"/>
      <c r="T248" s="257"/>
      <c r="AT248" s="258" t="s">
        <v>176</v>
      </c>
      <c r="AU248" s="258" t="s">
        <v>84</v>
      </c>
      <c r="AV248" s="15" t="s">
        <v>172</v>
      </c>
      <c r="AW248" s="15" t="s">
        <v>30</v>
      </c>
      <c r="AX248" s="15" t="s">
        <v>82</v>
      </c>
      <c r="AY248" s="258" t="s">
        <v>165</v>
      </c>
    </row>
    <row r="249" spans="1:65" s="2" customFormat="1" ht="16.5" customHeight="1">
      <c r="A249" s="34"/>
      <c r="B249" s="35"/>
      <c r="C249" s="230" t="s">
        <v>377</v>
      </c>
      <c r="D249" s="230" t="s">
        <v>290</v>
      </c>
      <c r="E249" s="231" t="s">
        <v>1466</v>
      </c>
      <c r="F249" s="232" t="s">
        <v>1467</v>
      </c>
      <c r="G249" s="233" t="s">
        <v>564</v>
      </c>
      <c r="H249" s="234">
        <v>4</v>
      </c>
      <c r="I249" s="235"/>
      <c r="J249" s="236">
        <f>ROUND(I249*H249,2)</f>
        <v>0</v>
      </c>
      <c r="K249" s="232" t="s">
        <v>171</v>
      </c>
      <c r="L249" s="237"/>
      <c r="M249" s="238" t="s">
        <v>1</v>
      </c>
      <c r="N249" s="239" t="s">
        <v>39</v>
      </c>
      <c r="O249" s="71"/>
      <c r="P249" s="200">
        <f>O249*H249</f>
        <v>0</v>
      </c>
      <c r="Q249" s="200">
        <v>0.00028</v>
      </c>
      <c r="R249" s="200">
        <f>Q249*H249</f>
        <v>0.00112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213</v>
      </c>
      <c r="AT249" s="202" t="s">
        <v>290</v>
      </c>
      <c r="AU249" s="202" t="s">
        <v>84</v>
      </c>
      <c r="AY249" s="17" t="s">
        <v>165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172</v>
      </c>
      <c r="BM249" s="202" t="s">
        <v>1468</v>
      </c>
    </row>
    <row r="250" spans="1:47" s="2" customFormat="1" ht="12">
      <c r="A250" s="34"/>
      <c r="B250" s="35"/>
      <c r="C250" s="36"/>
      <c r="D250" s="204" t="s">
        <v>174</v>
      </c>
      <c r="E250" s="36"/>
      <c r="F250" s="205" t="s">
        <v>1467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174</v>
      </c>
      <c r="AU250" s="17" t="s">
        <v>84</v>
      </c>
    </row>
    <row r="251" spans="2:51" s="14" customFormat="1" ht="12">
      <c r="B251" s="219"/>
      <c r="C251" s="220"/>
      <c r="D251" s="204" t="s">
        <v>176</v>
      </c>
      <c r="E251" s="221" t="s">
        <v>1</v>
      </c>
      <c r="F251" s="222" t="s">
        <v>172</v>
      </c>
      <c r="G251" s="220"/>
      <c r="H251" s="223">
        <v>4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74</v>
      </c>
      <c r="AY251" s="229" t="s">
        <v>165</v>
      </c>
    </row>
    <row r="252" spans="2:51" s="15" customFormat="1" ht="12">
      <c r="B252" s="248"/>
      <c r="C252" s="249"/>
      <c r="D252" s="204" t="s">
        <v>176</v>
      </c>
      <c r="E252" s="250" t="s">
        <v>1</v>
      </c>
      <c r="F252" s="251" t="s">
        <v>1336</v>
      </c>
      <c r="G252" s="249"/>
      <c r="H252" s="252">
        <v>4</v>
      </c>
      <c r="I252" s="253"/>
      <c r="J252" s="249"/>
      <c r="K252" s="249"/>
      <c r="L252" s="254"/>
      <c r="M252" s="255"/>
      <c r="N252" s="256"/>
      <c r="O252" s="256"/>
      <c r="P252" s="256"/>
      <c r="Q252" s="256"/>
      <c r="R252" s="256"/>
      <c r="S252" s="256"/>
      <c r="T252" s="257"/>
      <c r="AT252" s="258" t="s">
        <v>176</v>
      </c>
      <c r="AU252" s="258" t="s">
        <v>84</v>
      </c>
      <c r="AV252" s="15" t="s">
        <v>172</v>
      </c>
      <c r="AW252" s="15" t="s">
        <v>30</v>
      </c>
      <c r="AX252" s="15" t="s">
        <v>82</v>
      </c>
      <c r="AY252" s="258" t="s">
        <v>165</v>
      </c>
    </row>
    <row r="253" spans="1:65" s="2" customFormat="1" ht="16.5" customHeight="1">
      <c r="A253" s="34"/>
      <c r="B253" s="35"/>
      <c r="C253" s="230" t="s">
        <v>382</v>
      </c>
      <c r="D253" s="230" t="s">
        <v>290</v>
      </c>
      <c r="E253" s="231" t="s">
        <v>1469</v>
      </c>
      <c r="F253" s="232" t="s">
        <v>1470</v>
      </c>
      <c r="G253" s="233" t="s">
        <v>564</v>
      </c>
      <c r="H253" s="234">
        <v>21</v>
      </c>
      <c r="I253" s="235"/>
      <c r="J253" s="236">
        <f>ROUND(I253*H253,2)</f>
        <v>0</v>
      </c>
      <c r="K253" s="232" t="s">
        <v>171</v>
      </c>
      <c r="L253" s="237"/>
      <c r="M253" s="238" t="s">
        <v>1</v>
      </c>
      <c r="N253" s="239" t="s">
        <v>39</v>
      </c>
      <c r="O253" s="71"/>
      <c r="P253" s="200">
        <f>O253*H253</f>
        <v>0</v>
      </c>
      <c r="Q253" s="200">
        <v>0.00022</v>
      </c>
      <c r="R253" s="200">
        <f>Q253*H253</f>
        <v>0.00462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213</v>
      </c>
      <c r="AT253" s="202" t="s">
        <v>290</v>
      </c>
      <c r="AU253" s="202" t="s">
        <v>84</v>
      </c>
      <c r="AY253" s="17" t="s">
        <v>165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82</v>
      </c>
      <c r="BK253" s="203">
        <f>ROUND(I253*H253,2)</f>
        <v>0</v>
      </c>
      <c r="BL253" s="17" t="s">
        <v>172</v>
      </c>
      <c r="BM253" s="202" t="s">
        <v>1471</v>
      </c>
    </row>
    <row r="254" spans="1:47" s="2" customFormat="1" ht="12">
      <c r="A254" s="34"/>
      <c r="B254" s="35"/>
      <c r="C254" s="36"/>
      <c r="D254" s="204" t="s">
        <v>174</v>
      </c>
      <c r="E254" s="36"/>
      <c r="F254" s="205" t="s">
        <v>1470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174</v>
      </c>
      <c r="AU254" s="17" t="s">
        <v>84</v>
      </c>
    </row>
    <row r="255" spans="2:51" s="14" customFormat="1" ht="12">
      <c r="B255" s="219"/>
      <c r="C255" s="220"/>
      <c r="D255" s="204" t="s">
        <v>176</v>
      </c>
      <c r="E255" s="221" t="s">
        <v>1</v>
      </c>
      <c r="F255" s="222" t="s">
        <v>7</v>
      </c>
      <c r="G255" s="220"/>
      <c r="H255" s="223">
        <v>21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176</v>
      </c>
      <c r="AU255" s="229" t="s">
        <v>84</v>
      </c>
      <c r="AV255" s="14" t="s">
        <v>84</v>
      </c>
      <c r="AW255" s="14" t="s">
        <v>30</v>
      </c>
      <c r="AX255" s="14" t="s">
        <v>74</v>
      </c>
      <c r="AY255" s="229" t="s">
        <v>165</v>
      </c>
    </row>
    <row r="256" spans="2:51" s="15" customFormat="1" ht="12">
      <c r="B256" s="248"/>
      <c r="C256" s="249"/>
      <c r="D256" s="204" t="s">
        <v>176</v>
      </c>
      <c r="E256" s="250" t="s">
        <v>1</v>
      </c>
      <c r="F256" s="251" t="s">
        <v>1336</v>
      </c>
      <c r="G256" s="249"/>
      <c r="H256" s="252">
        <v>21</v>
      </c>
      <c r="I256" s="253"/>
      <c r="J256" s="249"/>
      <c r="K256" s="249"/>
      <c r="L256" s="254"/>
      <c r="M256" s="255"/>
      <c r="N256" s="256"/>
      <c r="O256" s="256"/>
      <c r="P256" s="256"/>
      <c r="Q256" s="256"/>
      <c r="R256" s="256"/>
      <c r="S256" s="256"/>
      <c r="T256" s="257"/>
      <c r="AT256" s="258" t="s">
        <v>176</v>
      </c>
      <c r="AU256" s="258" t="s">
        <v>84</v>
      </c>
      <c r="AV256" s="15" t="s">
        <v>172</v>
      </c>
      <c r="AW256" s="15" t="s">
        <v>30</v>
      </c>
      <c r="AX256" s="15" t="s">
        <v>82</v>
      </c>
      <c r="AY256" s="258" t="s">
        <v>165</v>
      </c>
    </row>
    <row r="257" spans="1:65" s="2" customFormat="1" ht="21.75" customHeight="1">
      <c r="A257" s="34"/>
      <c r="B257" s="35"/>
      <c r="C257" s="191" t="s">
        <v>356</v>
      </c>
      <c r="D257" s="191" t="s">
        <v>167</v>
      </c>
      <c r="E257" s="192" t="s">
        <v>1472</v>
      </c>
      <c r="F257" s="193" t="s">
        <v>1473</v>
      </c>
      <c r="G257" s="194" t="s">
        <v>564</v>
      </c>
      <c r="H257" s="195">
        <v>22</v>
      </c>
      <c r="I257" s="196"/>
      <c r="J257" s="197">
        <f>ROUND(I257*H257,2)</f>
        <v>0</v>
      </c>
      <c r="K257" s="193" t="s">
        <v>171</v>
      </c>
      <c r="L257" s="39"/>
      <c r="M257" s="198" t="s">
        <v>1</v>
      </c>
      <c r="N257" s="199" t="s">
        <v>39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172</v>
      </c>
      <c r="AT257" s="202" t="s">
        <v>167</v>
      </c>
      <c r="AU257" s="202" t="s">
        <v>84</v>
      </c>
      <c r="AY257" s="17" t="s">
        <v>165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82</v>
      </c>
      <c r="BK257" s="203">
        <f>ROUND(I257*H257,2)</f>
        <v>0</v>
      </c>
      <c r="BL257" s="17" t="s">
        <v>172</v>
      </c>
      <c r="BM257" s="202" t="s">
        <v>1474</v>
      </c>
    </row>
    <row r="258" spans="1:47" s="2" customFormat="1" ht="12">
      <c r="A258" s="34"/>
      <c r="B258" s="35"/>
      <c r="C258" s="36"/>
      <c r="D258" s="204" t="s">
        <v>174</v>
      </c>
      <c r="E258" s="36"/>
      <c r="F258" s="205" t="s">
        <v>1475</v>
      </c>
      <c r="G258" s="36"/>
      <c r="H258" s="36"/>
      <c r="I258" s="206"/>
      <c r="J258" s="36"/>
      <c r="K258" s="36"/>
      <c r="L258" s="39"/>
      <c r="M258" s="207"/>
      <c r="N258" s="20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174</v>
      </c>
      <c r="AU258" s="17" t="s">
        <v>84</v>
      </c>
    </row>
    <row r="259" spans="2:51" s="14" customFormat="1" ht="12">
      <c r="B259" s="219"/>
      <c r="C259" s="220"/>
      <c r="D259" s="204" t="s">
        <v>176</v>
      </c>
      <c r="E259" s="221" t="s">
        <v>1</v>
      </c>
      <c r="F259" s="222" t="s">
        <v>1476</v>
      </c>
      <c r="G259" s="220"/>
      <c r="H259" s="223">
        <v>22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74</v>
      </c>
      <c r="AY259" s="229" t="s">
        <v>165</v>
      </c>
    </row>
    <row r="260" spans="2:51" s="15" customFormat="1" ht="12">
      <c r="B260" s="248"/>
      <c r="C260" s="249"/>
      <c r="D260" s="204" t="s">
        <v>176</v>
      </c>
      <c r="E260" s="250" t="s">
        <v>1</v>
      </c>
      <c r="F260" s="251" t="s">
        <v>1336</v>
      </c>
      <c r="G260" s="249"/>
      <c r="H260" s="252">
        <v>22</v>
      </c>
      <c r="I260" s="253"/>
      <c r="J260" s="249"/>
      <c r="K260" s="249"/>
      <c r="L260" s="254"/>
      <c r="M260" s="255"/>
      <c r="N260" s="256"/>
      <c r="O260" s="256"/>
      <c r="P260" s="256"/>
      <c r="Q260" s="256"/>
      <c r="R260" s="256"/>
      <c r="S260" s="256"/>
      <c r="T260" s="257"/>
      <c r="AT260" s="258" t="s">
        <v>176</v>
      </c>
      <c r="AU260" s="258" t="s">
        <v>84</v>
      </c>
      <c r="AV260" s="15" t="s">
        <v>172</v>
      </c>
      <c r="AW260" s="15" t="s">
        <v>30</v>
      </c>
      <c r="AX260" s="15" t="s">
        <v>82</v>
      </c>
      <c r="AY260" s="258" t="s">
        <v>165</v>
      </c>
    </row>
    <row r="261" spans="1:65" s="2" customFormat="1" ht="16.5" customHeight="1">
      <c r="A261" s="34"/>
      <c r="B261" s="35"/>
      <c r="C261" s="230" t="s">
        <v>395</v>
      </c>
      <c r="D261" s="230" t="s">
        <v>290</v>
      </c>
      <c r="E261" s="231" t="s">
        <v>1477</v>
      </c>
      <c r="F261" s="232" t="s">
        <v>1478</v>
      </c>
      <c r="G261" s="233" t="s">
        <v>564</v>
      </c>
      <c r="H261" s="234">
        <v>1</v>
      </c>
      <c r="I261" s="235"/>
      <c r="J261" s="236">
        <f>ROUND(I261*H261,2)</f>
        <v>0</v>
      </c>
      <c r="K261" s="232" t="s">
        <v>171</v>
      </c>
      <c r="L261" s="237"/>
      <c r="M261" s="238" t="s">
        <v>1</v>
      </c>
      <c r="N261" s="239" t="s">
        <v>39</v>
      </c>
      <c r="O261" s="71"/>
      <c r="P261" s="200">
        <f>O261*H261</f>
        <v>0</v>
      </c>
      <c r="Q261" s="200">
        <v>0.00062</v>
      </c>
      <c r="R261" s="200">
        <f>Q261*H261</f>
        <v>0.00062</v>
      </c>
      <c r="S261" s="200">
        <v>0</v>
      </c>
      <c r="T261" s="201">
        <f>S261*H261</f>
        <v>0</v>
      </c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202" t="s">
        <v>213</v>
      </c>
      <c r="AT261" s="202" t="s">
        <v>290</v>
      </c>
      <c r="AU261" s="202" t="s">
        <v>84</v>
      </c>
      <c r="AY261" s="17" t="s">
        <v>165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17" t="s">
        <v>82</v>
      </c>
      <c r="BK261" s="203">
        <f>ROUND(I261*H261,2)</f>
        <v>0</v>
      </c>
      <c r="BL261" s="17" t="s">
        <v>172</v>
      </c>
      <c r="BM261" s="202" t="s">
        <v>1479</v>
      </c>
    </row>
    <row r="262" spans="1:47" s="2" customFormat="1" ht="12">
      <c r="A262" s="34"/>
      <c r="B262" s="35"/>
      <c r="C262" s="36"/>
      <c r="D262" s="204" t="s">
        <v>174</v>
      </c>
      <c r="E262" s="36"/>
      <c r="F262" s="205" t="s">
        <v>1478</v>
      </c>
      <c r="G262" s="36"/>
      <c r="H262" s="36"/>
      <c r="I262" s="206"/>
      <c r="J262" s="36"/>
      <c r="K262" s="36"/>
      <c r="L262" s="39"/>
      <c r="M262" s="207"/>
      <c r="N262" s="208"/>
      <c r="O262" s="71"/>
      <c r="P262" s="71"/>
      <c r="Q262" s="71"/>
      <c r="R262" s="71"/>
      <c r="S262" s="71"/>
      <c r="T262" s="72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174</v>
      </c>
      <c r="AU262" s="17" t="s">
        <v>84</v>
      </c>
    </row>
    <row r="263" spans="2:51" s="14" customFormat="1" ht="12">
      <c r="B263" s="219"/>
      <c r="C263" s="220"/>
      <c r="D263" s="204" t="s">
        <v>176</v>
      </c>
      <c r="E263" s="221" t="s">
        <v>1</v>
      </c>
      <c r="F263" s="222" t="s">
        <v>82</v>
      </c>
      <c r="G263" s="220"/>
      <c r="H263" s="223">
        <v>1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176</v>
      </c>
      <c r="AU263" s="229" t="s">
        <v>84</v>
      </c>
      <c r="AV263" s="14" t="s">
        <v>84</v>
      </c>
      <c r="AW263" s="14" t="s">
        <v>30</v>
      </c>
      <c r="AX263" s="14" t="s">
        <v>74</v>
      </c>
      <c r="AY263" s="229" t="s">
        <v>165</v>
      </c>
    </row>
    <row r="264" spans="2:51" s="15" customFormat="1" ht="12">
      <c r="B264" s="248"/>
      <c r="C264" s="249"/>
      <c r="D264" s="204" t="s">
        <v>176</v>
      </c>
      <c r="E264" s="250" t="s">
        <v>1</v>
      </c>
      <c r="F264" s="251" t="s">
        <v>1336</v>
      </c>
      <c r="G264" s="249"/>
      <c r="H264" s="252">
        <v>1</v>
      </c>
      <c r="I264" s="253"/>
      <c r="J264" s="249"/>
      <c r="K264" s="249"/>
      <c r="L264" s="254"/>
      <c r="M264" s="255"/>
      <c r="N264" s="256"/>
      <c r="O264" s="256"/>
      <c r="P264" s="256"/>
      <c r="Q264" s="256"/>
      <c r="R264" s="256"/>
      <c r="S264" s="256"/>
      <c r="T264" s="257"/>
      <c r="AT264" s="258" t="s">
        <v>176</v>
      </c>
      <c r="AU264" s="258" t="s">
        <v>84</v>
      </c>
      <c r="AV264" s="15" t="s">
        <v>172</v>
      </c>
      <c r="AW264" s="15" t="s">
        <v>30</v>
      </c>
      <c r="AX264" s="15" t="s">
        <v>82</v>
      </c>
      <c r="AY264" s="258" t="s">
        <v>165</v>
      </c>
    </row>
    <row r="265" spans="1:65" s="2" customFormat="1" ht="16.5" customHeight="1">
      <c r="A265" s="34"/>
      <c r="B265" s="35"/>
      <c r="C265" s="230" t="s">
        <v>401</v>
      </c>
      <c r="D265" s="230" t="s">
        <v>290</v>
      </c>
      <c r="E265" s="231" t="s">
        <v>1480</v>
      </c>
      <c r="F265" s="232" t="s">
        <v>1481</v>
      </c>
      <c r="G265" s="233" t="s">
        <v>564</v>
      </c>
      <c r="H265" s="234">
        <v>21</v>
      </c>
      <c r="I265" s="235"/>
      <c r="J265" s="236">
        <f>ROUND(I265*H265,2)</f>
        <v>0</v>
      </c>
      <c r="K265" s="232" t="s">
        <v>171</v>
      </c>
      <c r="L265" s="237"/>
      <c r="M265" s="238" t="s">
        <v>1</v>
      </c>
      <c r="N265" s="239" t="s">
        <v>39</v>
      </c>
      <c r="O265" s="71"/>
      <c r="P265" s="200">
        <f>O265*H265</f>
        <v>0</v>
      </c>
      <c r="Q265" s="200">
        <v>0.0005</v>
      </c>
      <c r="R265" s="200">
        <f>Q265*H265</f>
        <v>0.0105</v>
      </c>
      <c r="S265" s="200">
        <v>0</v>
      </c>
      <c r="T265" s="201">
        <f>S265*H265</f>
        <v>0</v>
      </c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R265" s="202" t="s">
        <v>213</v>
      </c>
      <c r="AT265" s="202" t="s">
        <v>290</v>
      </c>
      <c r="AU265" s="202" t="s">
        <v>84</v>
      </c>
      <c r="AY265" s="17" t="s">
        <v>165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17" t="s">
        <v>82</v>
      </c>
      <c r="BK265" s="203">
        <f>ROUND(I265*H265,2)</f>
        <v>0</v>
      </c>
      <c r="BL265" s="17" t="s">
        <v>172</v>
      </c>
      <c r="BM265" s="202" t="s">
        <v>1482</v>
      </c>
    </row>
    <row r="266" spans="1:47" s="2" customFormat="1" ht="12">
      <c r="A266" s="34"/>
      <c r="B266" s="35"/>
      <c r="C266" s="36"/>
      <c r="D266" s="204" t="s">
        <v>174</v>
      </c>
      <c r="E266" s="36"/>
      <c r="F266" s="205" t="s">
        <v>1481</v>
      </c>
      <c r="G266" s="36"/>
      <c r="H266" s="36"/>
      <c r="I266" s="206"/>
      <c r="J266" s="36"/>
      <c r="K266" s="36"/>
      <c r="L266" s="39"/>
      <c r="M266" s="207"/>
      <c r="N266" s="208"/>
      <c r="O266" s="71"/>
      <c r="P266" s="71"/>
      <c r="Q266" s="71"/>
      <c r="R266" s="71"/>
      <c r="S266" s="71"/>
      <c r="T266" s="72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T266" s="17" t="s">
        <v>174</v>
      </c>
      <c r="AU266" s="17" t="s">
        <v>84</v>
      </c>
    </row>
    <row r="267" spans="2:51" s="14" customFormat="1" ht="12">
      <c r="B267" s="219"/>
      <c r="C267" s="220"/>
      <c r="D267" s="204" t="s">
        <v>176</v>
      </c>
      <c r="E267" s="221" t="s">
        <v>1</v>
      </c>
      <c r="F267" s="222" t="s">
        <v>7</v>
      </c>
      <c r="G267" s="220"/>
      <c r="H267" s="223">
        <v>21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176</v>
      </c>
      <c r="AU267" s="229" t="s">
        <v>84</v>
      </c>
      <c r="AV267" s="14" t="s">
        <v>84</v>
      </c>
      <c r="AW267" s="14" t="s">
        <v>30</v>
      </c>
      <c r="AX267" s="14" t="s">
        <v>74</v>
      </c>
      <c r="AY267" s="229" t="s">
        <v>165</v>
      </c>
    </row>
    <row r="268" spans="2:51" s="15" customFormat="1" ht="12">
      <c r="B268" s="248"/>
      <c r="C268" s="249"/>
      <c r="D268" s="204" t="s">
        <v>176</v>
      </c>
      <c r="E268" s="250" t="s">
        <v>1</v>
      </c>
      <c r="F268" s="251" t="s">
        <v>1336</v>
      </c>
      <c r="G268" s="249"/>
      <c r="H268" s="252">
        <v>21</v>
      </c>
      <c r="I268" s="253"/>
      <c r="J268" s="249"/>
      <c r="K268" s="249"/>
      <c r="L268" s="254"/>
      <c r="M268" s="255"/>
      <c r="N268" s="256"/>
      <c r="O268" s="256"/>
      <c r="P268" s="256"/>
      <c r="Q268" s="256"/>
      <c r="R268" s="256"/>
      <c r="S268" s="256"/>
      <c r="T268" s="257"/>
      <c r="AT268" s="258" t="s">
        <v>176</v>
      </c>
      <c r="AU268" s="258" t="s">
        <v>84</v>
      </c>
      <c r="AV268" s="15" t="s">
        <v>172</v>
      </c>
      <c r="AW268" s="15" t="s">
        <v>30</v>
      </c>
      <c r="AX268" s="15" t="s">
        <v>82</v>
      </c>
      <c r="AY268" s="258" t="s">
        <v>165</v>
      </c>
    </row>
    <row r="269" spans="1:65" s="2" customFormat="1" ht="16.5" customHeight="1">
      <c r="A269" s="34"/>
      <c r="B269" s="35"/>
      <c r="C269" s="191" t="s">
        <v>407</v>
      </c>
      <c r="D269" s="191" t="s">
        <v>167</v>
      </c>
      <c r="E269" s="192" t="s">
        <v>1483</v>
      </c>
      <c r="F269" s="193" t="s">
        <v>1484</v>
      </c>
      <c r="G269" s="194" t="s">
        <v>564</v>
      </c>
      <c r="H269" s="195">
        <v>41</v>
      </c>
      <c r="I269" s="196"/>
      <c r="J269" s="197">
        <f>ROUND(I269*H269,2)</f>
        <v>0</v>
      </c>
      <c r="K269" s="193" t="s">
        <v>171</v>
      </c>
      <c r="L269" s="39"/>
      <c r="M269" s="198" t="s">
        <v>1</v>
      </c>
      <c r="N269" s="199" t="s">
        <v>39</v>
      </c>
      <c r="O269" s="71"/>
      <c r="P269" s="200">
        <f>O269*H269</f>
        <v>0</v>
      </c>
      <c r="Q269" s="200">
        <v>0</v>
      </c>
      <c r="R269" s="200">
        <f>Q269*H269</f>
        <v>0</v>
      </c>
      <c r="S269" s="200">
        <v>0</v>
      </c>
      <c r="T269" s="201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02" t="s">
        <v>172</v>
      </c>
      <c r="AT269" s="202" t="s">
        <v>167</v>
      </c>
      <c r="AU269" s="202" t="s">
        <v>84</v>
      </c>
      <c r="AY269" s="17" t="s">
        <v>165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17" t="s">
        <v>82</v>
      </c>
      <c r="BK269" s="203">
        <f>ROUND(I269*H269,2)</f>
        <v>0</v>
      </c>
      <c r="BL269" s="17" t="s">
        <v>172</v>
      </c>
      <c r="BM269" s="202" t="s">
        <v>1485</v>
      </c>
    </row>
    <row r="270" spans="1:47" s="2" customFormat="1" ht="12">
      <c r="A270" s="34"/>
      <c r="B270" s="35"/>
      <c r="C270" s="36"/>
      <c r="D270" s="204" t="s">
        <v>174</v>
      </c>
      <c r="E270" s="36"/>
      <c r="F270" s="205" t="s">
        <v>1486</v>
      </c>
      <c r="G270" s="36"/>
      <c r="H270" s="36"/>
      <c r="I270" s="206"/>
      <c r="J270" s="36"/>
      <c r="K270" s="36"/>
      <c r="L270" s="39"/>
      <c r="M270" s="207"/>
      <c r="N270" s="208"/>
      <c r="O270" s="71"/>
      <c r="P270" s="71"/>
      <c r="Q270" s="71"/>
      <c r="R270" s="71"/>
      <c r="S270" s="71"/>
      <c r="T270" s="72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T270" s="17" t="s">
        <v>174</v>
      </c>
      <c r="AU270" s="17" t="s">
        <v>84</v>
      </c>
    </row>
    <row r="271" spans="2:51" s="14" customFormat="1" ht="12">
      <c r="B271" s="219"/>
      <c r="C271" s="220"/>
      <c r="D271" s="204" t="s">
        <v>176</v>
      </c>
      <c r="E271" s="221" t="s">
        <v>1</v>
      </c>
      <c r="F271" s="222" t="s">
        <v>1487</v>
      </c>
      <c r="G271" s="220"/>
      <c r="H271" s="223">
        <v>41</v>
      </c>
      <c r="I271" s="224"/>
      <c r="J271" s="220"/>
      <c r="K271" s="220"/>
      <c r="L271" s="225"/>
      <c r="M271" s="226"/>
      <c r="N271" s="227"/>
      <c r="O271" s="227"/>
      <c r="P271" s="227"/>
      <c r="Q271" s="227"/>
      <c r="R271" s="227"/>
      <c r="S271" s="227"/>
      <c r="T271" s="228"/>
      <c r="AT271" s="229" t="s">
        <v>176</v>
      </c>
      <c r="AU271" s="229" t="s">
        <v>84</v>
      </c>
      <c r="AV271" s="14" t="s">
        <v>84</v>
      </c>
      <c r="AW271" s="14" t="s">
        <v>30</v>
      </c>
      <c r="AX271" s="14" t="s">
        <v>74</v>
      </c>
      <c r="AY271" s="229" t="s">
        <v>165</v>
      </c>
    </row>
    <row r="272" spans="2:51" s="15" customFormat="1" ht="12">
      <c r="B272" s="248"/>
      <c r="C272" s="249"/>
      <c r="D272" s="204" t="s">
        <v>176</v>
      </c>
      <c r="E272" s="250" t="s">
        <v>1</v>
      </c>
      <c r="F272" s="251" t="s">
        <v>1336</v>
      </c>
      <c r="G272" s="249"/>
      <c r="H272" s="252">
        <v>41</v>
      </c>
      <c r="I272" s="253"/>
      <c r="J272" s="249"/>
      <c r="K272" s="249"/>
      <c r="L272" s="254"/>
      <c r="M272" s="255"/>
      <c r="N272" s="256"/>
      <c r="O272" s="256"/>
      <c r="P272" s="256"/>
      <c r="Q272" s="256"/>
      <c r="R272" s="256"/>
      <c r="S272" s="256"/>
      <c r="T272" s="257"/>
      <c r="AT272" s="258" t="s">
        <v>176</v>
      </c>
      <c r="AU272" s="258" t="s">
        <v>84</v>
      </c>
      <c r="AV272" s="15" t="s">
        <v>172</v>
      </c>
      <c r="AW272" s="15" t="s">
        <v>30</v>
      </c>
      <c r="AX272" s="15" t="s">
        <v>82</v>
      </c>
      <c r="AY272" s="258" t="s">
        <v>165</v>
      </c>
    </row>
    <row r="273" spans="1:65" s="2" customFormat="1" ht="16.5" customHeight="1">
      <c r="A273" s="34"/>
      <c r="B273" s="35"/>
      <c r="C273" s="230" t="s">
        <v>412</v>
      </c>
      <c r="D273" s="230" t="s">
        <v>290</v>
      </c>
      <c r="E273" s="231" t="s">
        <v>1488</v>
      </c>
      <c r="F273" s="232" t="s">
        <v>1489</v>
      </c>
      <c r="G273" s="233" t="s">
        <v>564</v>
      </c>
      <c r="H273" s="234">
        <v>6</v>
      </c>
      <c r="I273" s="235"/>
      <c r="J273" s="236">
        <f>ROUND(I273*H273,2)</f>
        <v>0</v>
      </c>
      <c r="K273" s="232" t="s">
        <v>171</v>
      </c>
      <c r="L273" s="237"/>
      <c r="M273" s="238" t="s">
        <v>1</v>
      </c>
      <c r="N273" s="239" t="s">
        <v>39</v>
      </c>
      <c r="O273" s="71"/>
      <c r="P273" s="200">
        <f>O273*H273</f>
        <v>0</v>
      </c>
      <c r="Q273" s="200">
        <v>0.00012</v>
      </c>
      <c r="R273" s="200">
        <f>Q273*H273</f>
        <v>0.00072</v>
      </c>
      <c r="S273" s="200">
        <v>0</v>
      </c>
      <c r="T273" s="201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02" t="s">
        <v>213</v>
      </c>
      <c r="AT273" s="202" t="s">
        <v>290</v>
      </c>
      <c r="AU273" s="202" t="s">
        <v>84</v>
      </c>
      <c r="AY273" s="17" t="s">
        <v>165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17" t="s">
        <v>82</v>
      </c>
      <c r="BK273" s="203">
        <f>ROUND(I273*H273,2)</f>
        <v>0</v>
      </c>
      <c r="BL273" s="17" t="s">
        <v>172</v>
      </c>
      <c r="BM273" s="202" t="s">
        <v>1490</v>
      </c>
    </row>
    <row r="274" spans="1:47" s="2" customFormat="1" ht="12">
      <c r="A274" s="34"/>
      <c r="B274" s="35"/>
      <c r="C274" s="36"/>
      <c r="D274" s="204" t="s">
        <v>174</v>
      </c>
      <c r="E274" s="36"/>
      <c r="F274" s="205" t="s">
        <v>1489</v>
      </c>
      <c r="G274" s="36"/>
      <c r="H274" s="36"/>
      <c r="I274" s="206"/>
      <c r="J274" s="36"/>
      <c r="K274" s="36"/>
      <c r="L274" s="39"/>
      <c r="M274" s="207"/>
      <c r="N274" s="208"/>
      <c r="O274" s="71"/>
      <c r="P274" s="71"/>
      <c r="Q274" s="71"/>
      <c r="R274" s="71"/>
      <c r="S274" s="71"/>
      <c r="T274" s="72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174</v>
      </c>
      <c r="AU274" s="17" t="s">
        <v>84</v>
      </c>
    </row>
    <row r="275" spans="2:51" s="14" customFormat="1" ht="12">
      <c r="B275" s="219"/>
      <c r="C275" s="220"/>
      <c r="D275" s="204" t="s">
        <v>176</v>
      </c>
      <c r="E275" s="221" t="s">
        <v>1</v>
      </c>
      <c r="F275" s="222" t="s">
        <v>201</v>
      </c>
      <c r="G275" s="220"/>
      <c r="H275" s="223">
        <v>6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176</v>
      </c>
      <c r="AU275" s="229" t="s">
        <v>84</v>
      </c>
      <c r="AV275" s="14" t="s">
        <v>84</v>
      </c>
      <c r="AW275" s="14" t="s">
        <v>30</v>
      </c>
      <c r="AX275" s="14" t="s">
        <v>74</v>
      </c>
      <c r="AY275" s="229" t="s">
        <v>165</v>
      </c>
    </row>
    <row r="276" spans="2:51" s="15" customFormat="1" ht="12">
      <c r="B276" s="248"/>
      <c r="C276" s="249"/>
      <c r="D276" s="204" t="s">
        <v>176</v>
      </c>
      <c r="E276" s="250" t="s">
        <v>1</v>
      </c>
      <c r="F276" s="251" t="s">
        <v>1336</v>
      </c>
      <c r="G276" s="249"/>
      <c r="H276" s="252">
        <v>6</v>
      </c>
      <c r="I276" s="253"/>
      <c r="J276" s="249"/>
      <c r="K276" s="249"/>
      <c r="L276" s="254"/>
      <c r="M276" s="255"/>
      <c r="N276" s="256"/>
      <c r="O276" s="256"/>
      <c r="P276" s="256"/>
      <c r="Q276" s="256"/>
      <c r="R276" s="256"/>
      <c r="S276" s="256"/>
      <c r="T276" s="257"/>
      <c r="AT276" s="258" t="s">
        <v>176</v>
      </c>
      <c r="AU276" s="258" t="s">
        <v>84</v>
      </c>
      <c r="AV276" s="15" t="s">
        <v>172</v>
      </c>
      <c r="AW276" s="15" t="s">
        <v>30</v>
      </c>
      <c r="AX276" s="15" t="s">
        <v>82</v>
      </c>
      <c r="AY276" s="258" t="s">
        <v>165</v>
      </c>
    </row>
    <row r="277" spans="1:65" s="2" customFormat="1" ht="16.5" customHeight="1">
      <c r="A277" s="34"/>
      <c r="B277" s="35"/>
      <c r="C277" s="230" t="s">
        <v>417</v>
      </c>
      <c r="D277" s="230" t="s">
        <v>290</v>
      </c>
      <c r="E277" s="231" t="s">
        <v>1491</v>
      </c>
      <c r="F277" s="232" t="s">
        <v>1492</v>
      </c>
      <c r="G277" s="233" t="s">
        <v>564</v>
      </c>
      <c r="H277" s="234">
        <v>35</v>
      </c>
      <c r="I277" s="235"/>
      <c r="J277" s="236">
        <f>ROUND(I277*H277,2)</f>
        <v>0</v>
      </c>
      <c r="K277" s="232" t="s">
        <v>171</v>
      </c>
      <c r="L277" s="237"/>
      <c r="M277" s="238" t="s">
        <v>1</v>
      </c>
      <c r="N277" s="239" t="s">
        <v>39</v>
      </c>
      <c r="O277" s="71"/>
      <c r="P277" s="200">
        <f>O277*H277</f>
        <v>0</v>
      </c>
      <c r="Q277" s="200">
        <v>0.0001</v>
      </c>
      <c r="R277" s="200">
        <f>Q277*H277</f>
        <v>0.0035</v>
      </c>
      <c r="S277" s="200">
        <v>0</v>
      </c>
      <c r="T277" s="201">
        <f>S277*H277</f>
        <v>0</v>
      </c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R277" s="202" t="s">
        <v>213</v>
      </c>
      <c r="AT277" s="202" t="s">
        <v>290</v>
      </c>
      <c r="AU277" s="202" t="s">
        <v>84</v>
      </c>
      <c r="AY277" s="17" t="s">
        <v>165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17" t="s">
        <v>82</v>
      </c>
      <c r="BK277" s="203">
        <f>ROUND(I277*H277,2)</f>
        <v>0</v>
      </c>
      <c r="BL277" s="17" t="s">
        <v>172</v>
      </c>
      <c r="BM277" s="202" t="s">
        <v>1493</v>
      </c>
    </row>
    <row r="278" spans="1:47" s="2" customFormat="1" ht="12">
      <c r="A278" s="34"/>
      <c r="B278" s="35"/>
      <c r="C278" s="36"/>
      <c r="D278" s="204" t="s">
        <v>174</v>
      </c>
      <c r="E278" s="36"/>
      <c r="F278" s="205" t="s">
        <v>1492</v>
      </c>
      <c r="G278" s="36"/>
      <c r="H278" s="36"/>
      <c r="I278" s="206"/>
      <c r="J278" s="36"/>
      <c r="K278" s="36"/>
      <c r="L278" s="39"/>
      <c r="M278" s="207"/>
      <c r="N278" s="208"/>
      <c r="O278" s="71"/>
      <c r="P278" s="71"/>
      <c r="Q278" s="71"/>
      <c r="R278" s="71"/>
      <c r="S278" s="71"/>
      <c r="T278" s="72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T278" s="17" t="s">
        <v>174</v>
      </c>
      <c r="AU278" s="17" t="s">
        <v>84</v>
      </c>
    </row>
    <row r="279" spans="2:51" s="14" customFormat="1" ht="12">
      <c r="B279" s="219"/>
      <c r="C279" s="220"/>
      <c r="D279" s="204" t="s">
        <v>176</v>
      </c>
      <c r="E279" s="221" t="s">
        <v>1</v>
      </c>
      <c r="F279" s="222" t="s">
        <v>407</v>
      </c>
      <c r="G279" s="220"/>
      <c r="H279" s="223">
        <v>35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176</v>
      </c>
      <c r="AU279" s="229" t="s">
        <v>84</v>
      </c>
      <c r="AV279" s="14" t="s">
        <v>84</v>
      </c>
      <c r="AW279" s="14" t="s">
        <v>30</v>
      </c>
      <c r="AX279" s="14" t="s">
        <v>74</v>
      </c>
      <c r="AY279" s="229" t="s">
        <v>165</v>
      </c>
    </row>
    <row r="280" spans="2:51" s="15" customFormat="1" ht="12">
      <c r="B280" s="248"/>
      <c r="C280" s="249"/>
      <c r="D280" s="204" t="s">
        <v>176</v>
      </c>
      <c r="E280" s="250" t="s">
        <v>1</v>
      </c>
      <c r="F280" s="251" t="s">
        <v>1336</v>
      </c>
      <c r="G280" s="249"/>
      <c r="H280" s="252">
        <v>35</v>
      </c>
      <c r="I280" s="253"/>
      <c r="J280" s="249"/>
      <c r="K280" s="249"/>
      <c r="L280" s="254"/>
      <c r="M280" s="255"/>
      <c r="N280" s="256"/>
      <c r="O280" s="256"/>
      <c r="P280" s="256"/>
      <c r="Q280" s="256"/>
      <c r="R280" s="256"/>
      <c r="S280" s="256"/>
      <c r="T280" s="257"/>
      <c r="AT280" s="258" t="s">
        <v>176</v>
      </c>
      <c r="AU280" s="258" t="s">
        <v>84</v>
      </c>
      <c r="AV280" s="15" t="s">
        <v>172</v>
      </c>
      <c r="AW280" s="15" t="s">
        <v>30</v>
      </c>
      <c r="AX280" s="15" t="s">
        <v>82</v>
      </c>
      <c r="AY280" s="258" t="s">
        <v>165</v>
      </c>
    </row>
    <row r="281" spans="1:65" s="2" customFormat="1" ht="21.75" customHeight="1">
      <c r="A281" s="34"/>
      <c r="B281" s="35"/>
      <c r="C281" s="191" t="s">
        <v>231</v>
      </c>
      <c r="D281" s="191" t="s">
        <v>167</v>
      </c>
      <c r="E281" s="192" t="s">
        <v>1494</v>
      </c>
      <c r="F281" s="193" t="s">
        <v>1495</v>
      </c>
      <c r="G281" s="194" t="s">
        <v>564</v>
      </c>
      <c r="H281" s="195">
        <v>6</v>
      </c>
      <c r="I281" s="196"/>
      <c r="J281" s="197">
        <f>ROUND(I281*H281,2)</f>
        <v>0</v>
      </c>
      <c r="K281" s="193" t="s">
        <v>171</v>
      </c>
      <c r="L281" s="39"/>
      <c r="M281" s="198" t="s">
        <v>1</v>
      </c>
      <c r="N281" s="199" t="s">
        <v>39</v>
      </c>
      <c r="O281" s="71"/>
      <c r="P281" s="200">
        <f>O281*H281</f>
        <v>0</v>
      </c>
      <c r="Q281" s="200">
        <v>0</v>
      </c>
      <c r="R281" s="200">
        <f>Q281*H281</f>
        <v>0</v>
      </c>
      <c r="S281" s="200">
        <v>0</v>
      </c>
      <c r="T281" s="201">
        <f>S281*H281</f>
        <v>0</v>
      </c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202" t="s">
        <v>172</v>
      </c>
      <c r="AT281" s="202" t="s">
        <v>167</v>
      </c>
      <c r="AU281" s="202" t="s">
        <v>84</v>
      </c>
      <c r="AY281" s="17" t="s">
        <v>165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17" t="s">
        <v>82</v>
      </c>
      <c r="BK281" s="203">
        <f>ROUND(I281*H281,2)</f>
        <v>0</v>
      </c>
      <c r="BL281" s="17" t="s">
        <v>172</v>
      </c>
      <c r="BM281" s="202" t="s">
        <v>1496</v>
      </c>
    </row>
    <row r="282" spans="1:47" s="2" customFormat="1" ht="12">
      <c r="A282" s="34"/>
      <c r="B282" s="35"/>
      <c r="C282" s="36"/>
      <c r="D282" s="204" t="s">
        <v>174</v>
      </c>
      <c r="E282" s="36"/>
      <c r="F282" s="205" t="s">
        <v>1497</v>
      </c>
      <c r="G282" s="36"/>
      <c r="H282" s="36"/>
      <c r="I282" s="206"/>
      <c r="J282" s="36"/>
      <c r="K282" s="36"/>
      <c r="L282" s="39"/>
      <c r="M282" s="207"/>
      <c r="N282" s="208"/>
      <c r="O282" s="71"/>
      <c r="P282" s="71"/>
      <c r="Q282" s="71"/>
      <c r="R282" s="71"/>
      <c r="S282" s="71"/>
      <c r="T282" s="72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174</v>
      </c>
      <c r="AU282" s="17" t="s">
        <v>84</v>
      </c>
    </row>
    <row r="283" spans="2:51" s="14" customFormat="1" ht="12">
      <c r="B283" s="219"/>
      <c r="C283" s="220"/>
      <c r="D283" s="204" t="s">
        <v>176</v>
      </c>
      <c r="E283" s="221" t="s">
        <v>1</v>
      </c>
      <c r="F283" s="222" t="s">
        <v>201</v>
      </c>
      <c r="G283" s="220"/>
      <c r="H283" s="223">
        <v>6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176</v>
      </c>
      <c r="AU283" s="229" t="s">
        <v>84</v>
      </c>
      <c r="AV283" s="14" t="s">
        <v>84</v>
      </c>
      <c r="AW283" s="14" t="s">
        <v>30</v>
      </c>
      <c r="AX283" s="14" t="s">
        <v>74</v>
      </c>
      <c r="AY283" s="229" t="s">
        <v>165</v>
      </c>
    </row>
    <row r="284" spans="2:51" s="15" customFormat="1" ht="12">
      <c r="B284" s="248"/>
      <c r="C284" s="249"/>
      <c r="D284" s="204" t="s">
        <v>176</v>
      </c>
      <c r="E284" s="250" t="s">
        <v>1</v>
      </c>
      <c r="F284" s="251" t="s">
        <v>1336</v>
      </c>
      <c r="G284" s="249"/>
      <c r="H284" s="252">
        <v>6</v>
      </c>
      <c r="I284" s="253"/>
      <c r="J284" s="249"/>
      <c r="K284" s="249"/>
      <c r="L284" s="254"/>
      <c r="M284" s="255"/>
      <c r="N284" s="256"/>
      <c r="O284" s="256"/>
      <c r="P284" s="256"/>
      <c r="Q284" s="256"/>
      <c r="R284" s="256"/>
      <c r="S284" s="256"/>
      <c r="T284" s="257"/>
      <c r="AT284" s="258" t="s">
        <v>176</v>
      </c>
      <c r="AU284" s="258" t="s">
        <v>84</v>
      </c>
      <c r="AV284" s="15" t="s">
        <v>172</v>
      </c>
      <c r="AW284" s="15" t="s">
        <v>30</v>
      </c>
      <c r="AX284" s="15" t="s">
        <v>82</v>
      </c>
      <c r="AY284" s="258" t="s">
        <v>165</v>
      </c>
    </row>
    <row r="285" spans="1:65" s="2" customFormat="1" ht="16.5" customHeight="1">
      <c r="A285" s="34"/>
      <c r="B285" s="35"/>
      <c r="C285" s="230" t="s">
        <v>429</v>
      </c>
      <c r="D285" s="230" t="s">
        <v>290</v>
      </c>
      <c r="E285" s="231" t="s">
        <v>1498</v>
      </c>
      <c r="F285" s="232" t="s">
        <v>1499</v>
      </c>
      <c r="G285" s="233" t="s">
        <v>564</v>
      </c>
      <c r="H285" s="234">
        <v>1</v>
      </c>
      <c r="I285" s="235"/>
      <c r="J285" s="236">
        <f>ROUND(I285*H285,2)</f>
        <v>0</v>
      </c>
      <c r="K285" s="232" t="s">
        <v>171</v>
      </c>
      <c r="L285" s="237"/>
      <c r="M285" s="238" t="s">
        <v>1</v>
      </c>
      <c r="N285" s="239" t="s">
        <v>39</v>
      </c>
      <c r="O285" s="71"/>
      <c r="P285" s="200">
        <f>O285*H285</f>
        <v>0</v>
      </c>
      <c r="Q285" s="200">
        <v>0.00054</v>
      </c>
      <c r="R285" s="200">
        <f>Q285*H285</f>
        <v>0.00054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213</v>
      </c>
      <c r="AT285" s="202" t="s">
        <v>290</v>
      </c>
      <c r="AU285" s="202" t="s">
        <v>84</v>
      </c>
      <c r="AY285" s="17" t="s">
        <v>165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82</v>
      </c>
      <c r="BK285" s="203">
        <f>ROUND(I285*H285,2)</f>
        <v>0</v>
      </c>
      <c r="BL285" s="17" t="s">
        <v>172</v>
      </c>
      <c r="BM285" s="202" t="s">
        <v>1500</v>
      </c>
    </row>
    <row r="286" spans="1:47" s="2" customFormat="1" ht="12">
      <c r="A286" s="34"/>
      <c r="B286" s="35"/>
      <c r="C286" s="36"/>
      <c r="D286" s="204" t="s">
        <v>174</v>
      </c>
      <c r="E286" s="36"/>
      <c r="F286" s="205" t="s">
        <v>1499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174</v>
      </c>
      <c r="AU286" s="17" t="s">
        <v>84</v>
      </c>
    </row>
    <row r="287" spans="2:51" s="14" customFormat="1" ht="12">
      <c r="B287" s="219"/>
      <c r="C287" s="220"/>
      <c r="D287" s="204" t="s">
        <v>176</v>
      </c>
      <c r="E287" s="221" t="s">
        <v>1</v>
      </c>
      <c r="F287" s="222" t="s">
        <v>82</v>
      </c>
      <c r="G287" s="220"/>
      <c r="H287" s="223">
        <v>1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176</v>
      </c>
      <c r="AU287" s="229" t="s">
        <v>84</v>
      </c>
      <c r="AV287" s="14" t="s">
        <v>84</v>
      </c>
      <c r="AW287" s="14" t="s">
        <v>30</v>
      </c>
      <c r="AX287" s="14" t="s">
        <v>74</v>
      </c>
      <c r="AY287" s="229" t="s">
        <v>165</v>
      </c>
    </row>
    <row r="288" spans="2:51" s="15" customFormat="1" ht="12">
      <c r="B288" s="248"/>
      <c r="C288" s="249"/>
      <c r="D288" s="204" t="s">
        <v>176</v>
      </c>
      <c r="E288" s="250" t="s">
        <v>1</v>
      </c>
      <c r="F288" s="251" t="s">
        <v>1336</v>
      </c>
      <c r="G288" s="249"/>
      <c r="H288" s="252">
        <v>1</v>
      </c>
      <c r="I288" s="253"/>
      <c r="J288" s="249"/>
      <c r="K288" s="249"/>
      <c r="L288" s="254"/>
      <c r="M288" s="255"/>
      <c r="N288" s="256"/>
      <c r="O288" s="256"/>
      <c r="P288" s="256"/>
      <c r="Q288" s="256"/>
      <c r="R288" s="256"/>
      <c r="S288" s="256"/>
      <c r="T288" s="257"/>
      <c r="AT288" s="258" t="s">
        <v>176</v>
      </c>
      <c r="AU288" s="258" t="s">
        <v>84</v>
      </c>
      <c r="AV288" s="15" t="s">
        <v>172</v>
      </c>
      <c r="AW288" s="15" t="s">
        <v>30</v>
      </c>
      <c r="AX288" s="15" t="s">
        <v>82</v>
      </c>
      <c r="AY288" s="258" t="s">
        <v>165</v>
      </c>
    </row>
    <row r="289" spans="1:65" s="2" customFormat="1" ht="16.5" customHeight="1">
      <c r="A289" s="34"/>
      <c r="B289" s="35"/>
      <c r="C289" s="230" t="s">
        <v>435</v>
      </c>
      <c r="D289" s="230" t="s">
        <v>290</v>
      </c>
      <c r="E289" s="231" t="s">
        <v>1501</v>
      </c>
      <c r="F289" s="232" t="s">
        <v>1502</v>
      </c>
      <c r="G289" s="233" t="s">
        <v>564</v>
      </c>
      <c r="H289" s="234">
        <v>5</v>
      </c>
      <c r="I289" s="235"/>
      <c r="J289" s="236">
        <f>ROUND(I289*H289,2)</f>
        <v>0</v>
      </c>
      <c r="K289" s="232" t="s">
        <v>171</v>
      </c>
      <c r="L289" s="237"/>
      <c r="M289" s="238" t="s">
        <v>1</v>
      </c>
      <c r="N289" s="239" t="s">
        <v>39</v>
      </c>
      <c r="O289" s="71"/>
      <c r="P289" s="200">
        <f>O289*H289</f>
        <v>0</v>
      </c>
      <c r="Q289" s="200">
        <v>0.00065</v>
      </c>
      <c r="R289" s="200">
        <f>Q289*H289</f>
        <v>0.00325</v>
      </c>
      <c r="S289" s="200">
        <v>0</v>
      </c>
      <c r="T289" s="201">
        <f>S289*H289</f>
        <v>0</v>
      </c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202" t="s">
        <v>213</v>
      </c>
      <c r="AT289" s="202" t="s">
        <v>290</v>
      </c>
      <c r="AU289" s="202" t="s">
        <v>84</v>
      </c>
      <c r="AY289" s="17" t="s">
        <v>165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17" t="s">
        <v>82</v>
      </c>
      <c r="BK289" s="203">
        <f>ROUND(I289*H289,2)</f>
        <v>0</v>
      </c>
      <c r="BL289" s="17" t="s">
        <v>172</v>
      </c>
      <c r="BM289" s="202" t="s">
        <v>1503</v>
      </c>
    </row>
    <row r="290" spans="1:47" s="2" customFormat="1" ht="12">
      <c r="A290" s="34"/>
      <c r="B290" s="35"/>
      <c r="C290" s="36"/>
      <c r="D290" s="204" t="s">
        <v>174</v>
      </c>
      <c r="E290" s="36"/>
      <c r="F290" s="205" t="s">
        <v>1502</v>
      </c>
      <c r="G290" s="36"/>
      <c r="H290" s="36"/>
      <c r="I290" s="206"/>
      <c r="J290" s="36"/>
      <c r="K290" s="36"/>
      <c r="L290" s="39"/>
      <c r="M290" s="207"/>
      <c r="N290" s="208"/>
      <c r="O290" s="71"/>
      <c r="P290" s="71"/>
      <c r="Q290" s="71"/>
      <c r="R290" s="71"/>
      <c r="S290" s="71"/>
      <c r="T290" s="72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174</v>
      </c>
      <c r="AU290" s="17" t="s">
        <v>84</v>
      </c>
    </row>
    <row r="291" spans="2:51" s="14" customFormat="1" ht="12">
      <c r="B291" s="219"/>
      <c r="C291" s="220"/>
      <c r="D291" s="204" t="s">
        <v>176</v>
      </c>
      <c r="E291" s="221" t="s">
        <v>1</v>
      </c>
      <c r="F291" s="222" t="s">
        <v>194</v>
      </c>
      <c r="G291" s="220"/>
      <c r="H291" s="223">
        <v>5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51" s="15" customFormat="1" ht="12">
      <c r="B292" s="248"/>
      <c r="C292" s="249"/>
      <c r="D292" s="204" t="s">
        <v>176</v>
      </c>
      <c r="E292" s="250" t="s">
        <v>1</v>
      </c>
      <c r="F292" s="251" t="s">
        <v>1336</v>
      </c>
      <c r="G292" s="249"/>
      <c r="H292" s="252">
        <v>5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176</v>
      </c>
      <c r="AU292" s="258" t="s">
        <v>84</v>
      </c>
      <c r="AV292" s="15" t="s">
        <v>172</v>
      </c>
      <c r="AW292" s="15" t="s">
        <v>30</v>
      </c>
      <c r="AX292" s="15" t="s">
        <v>82</v>
      </c>
      <c r="AY292" s="258" t="s">
        <v>165</v>
      </c>
    </row>
    <row r="293" spans="1:65" s="2" customFormat="1" ht="16.5" customHeight="1">
      <c r="A293" s="34"/>
      <c r="B293" s="35"/>
      <c r="C293" s="230" t="s">
        <v>441</v>
      </c>
      <c r="D293" s="230" t="s">
        <v>290</v>
      </c>
      <c r="E293" s="231" t="s">
        <v>1504</v>
      </c>
      <c r="F293" s="232" t="s">
        <v>1505</v>
      </c>
      <c r="G293" s="233" t="s">
        <v>564</v>
      </c>
      <c r="H293" s="234">
        <v>2</v>
      </c>
      <c r="I293" s="235"/>
      <c r="J293" s="236">
        <f>ROUND(I293*H293,2)</f>
        <v>0</v>
      </c>
      <c r="K293" s="232" t="s">
        <v>171</v>
      </c>
      <c r="L293" s="237"/>
      <c r="M293" s="238" t="s">
        <v>1</v>
      </c>
      <c r="N293" s="239" t="s">
        <v>39</v>
      </c>
      <c r="O293" s="71"/>
      <c r="P293" s="200">
        <f>O293*H293</f>
        <v>0</v>
      </c>
      <c r="Q293" s="200">
        <v>0.0005</v>
      </c>
      <c r="R293" s="200">
        <f>Q293*H293</f>
        <v>0.001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213</v>
      </c>
      <c r="AT293" s="202" t="s">
        <v>290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1506</v>
      </c>
    </row>
    <row r="294" spans="1:47" s="2" customFormat="1" ht="12">
      <c r="A294" s="34"/>
      <c r="B294" s="35"/>
      <c r="C294" s="36"/>
      <c r="D294" s="204" t="s">
        <v>174</v>
      </c>
      <c r="E294" s="36"/>
      <c r="F294" s="205" t="s">
        <v>1505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2:51" s="14" customFormat="1" ht="12">
      <c r="B295" s="219"/>
      <c r="C295" s="220"/>
      <c r="D295" s="204" t="s">
        <v>176</v>
      </c>
      <c r="E295" s="221" t="s">
        <v>1</v>
      </c>
      <c r="F295" s="222" t="s">
        <v>84</v>
      </c>
      <c r="G295" s="220"/>
      <c r="H295" s="223">
        <v>2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5" customFormat="1" ht="12">
      <c r="B296" s="248"/>
      <c r="C296" s="249"/>
      <c r="D296" s="204" t="s">
        <v>176</v>
      </c>
      <c r="E296" s="250" t="s">
        <v>1</v>
      </c>
      <c r="F296" s="251" t="s">
        <v>1336</v>
      </c>
      <c r="G296" s="249"/>
      <c r="H296" s="252">
        <v>2</v>
      </c>
      <c r="I296" s="253"/>
      <c r="J296" s="249"/>
      <c r="K296" s="249"/>
      <c r="L296" s="254"/>
      <c r="M296" s="255"/>
      <c r="N296" s="256"/>
      <c r="O296" s="256"/>
      <c r="P296" s="256"/>
      <c r="Q296" s="256"/>
      <c r="R296" s="256"/>
      <c r="S296" s="256"/>
      <c r="T296" s="257"/>
      <c r="AT296" s="258" t="s">
        <v>176</v>
      </c>
      <c r="AU296" s="258" t="s">
        <v>84</v>
      </c>
      <c r="AV296" s="15" t="s">
        <v>172</v>
      </c>
      <c r="AW296" s="15" t="s">
        <v>30</v>
      </c>
      <c r="AX296" s="15" t="s">
        <v>82</v>
      </c>
      <c r="AY296" s="258" t="s">
        <v>165</v>
      </c>
    </row>
    <row r="297" spans="1:65" s="2" customFormat="1" ht="21.75" customHeight="1">
      <c r="A297" s="34"/>
      <c r="B297" s="35"/>
      <c r="C297" s="191" t="s">
        <v>393</v>
      </c>
      <c r="D297" s="191" t="s">
        <v>167</v>
      </c>
      <c r="E297" s="192" t="s">
        <v>1507</v>
      </c>
      <c r="F297" s="193" t="s">
        <v>1508</v>
      </c>
      <c r="G297" s="194" t="s">
        <v>564</v>
      </c>
      <c r="H297" s="195">
        <v>1</v>
      </c>
      <c r="I297" s="196"/>
      <c r="J297" s="197">
        <f>ROUND(I297*H297,2)</f>
        <v>0</v>
      </c>
      <c r="K297" s="193" t="s">
        <v>171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1E-05</v>
      </c>
      <c r="R297" s="200">
        <f>Q297*H297</f>
        <v>1E-05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172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172</v>
      </c>
      <c r="BM297" s="202" t="s">
        <v>1509</v>
      </c>
    </row>
    <row r="298" spans="1:47" s="2" customFormat="1" ht="12">
      <c r="A298" s="34"/>
      <c r="B298" s="35"/>
      <c r="C298" s="36"/>
      <c r="D298" s="204" t="s">
        <v>174</v>
      </c>
      <c r="E298" s="36"/>
      <c r="F298" s="205" t="s">
        <v>1510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4" customFormat="1" ht="12">
      <c r="B299" s="219"/>
      <c r="C299" s="220"/>
      <c r="D299" s="204" t="s">
        <v>176</v>
      </c>
      <c r="E299" s="221" t="s">
        <v>1</v>
      </c>
      <c r="F299" s="222" t="s">
        <v>1511</v>
      </c>
      <c r="G299" s="220"/>
      <c r="H299" s="223">
        <v>1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84</v>
      </c>
      <c r="AV299" s="14" t="s">
        <v>84</v>
      </c>
      <c r="AW299" s="14" t="s">
        <v>30</v>
      </c>
      <c r="AX299" s="14" t="s">
        <v>74</v>
      </c>
      <c r="AY299" s="229" t="s">
        <v>165</v>
      </c>
    </row>
    <row r="300" spans="2:51" s="15" customFormat="1" ht="12">
      <c r="B300" s="248"/>
      <c r="C300" s="249"/>
      <c r="D300" s="204" t="s">
        <v>176</v>
      </c>
      <c r="E300" s="250" t="s">
        <v>1</v>
      </c>
      <c r="F300" s="251" t="s">
        <v>1336</v>
      </c>
      <c r="G300" s="249"/>
      <c r="H300" s="252">
        <v>1</v>
      </c>
      <c r="I300" s="253"/>
      <c r="J300" s="249"/>
      <c r="K300" s="249"/>
      <c r="L300" s="254"/>
      <c r="M300" s="255"/>
      <c r="N300" s="256"/>
      <c r="O300" s="256"/>
      <c r="P300" s="256"/>
      <c r="Q300" s="256"/>
      <c r="R300" s="256"/>
      <c r="S300" s="256"/>
      <c r="T300" s="257"/>
      <c r="AT300" s="258" t="s">
        <v>176</v>
      </c>
      <c r="AU300" s="258" t="s">
        <v>84</v>
      </c>
      <c r="AV300" s="15" t="s">
        <v>172</v>
      </c>
      <c r="AW300" s="15" t="s">
        <v>30</v>
      </c>
      <c r="AX300" s="15" t="s">
        <v>82</v>
      </c>
      <c r="AY300" s="258" t="s">
        <v>165</v>
      </c>
    </row>
    <row r="301" spans="1:65" s="2" customFormat="1" ht="16.5" customHeight="1">
      <c r="A301" s="34"/>
      <c r="B301" s="35"/>
      <c r="C301" s="230" t="s">
        <v>354</v>
      </c>
      <c r="D301" s="230" t="s">
        <v>290</v>
      </c>
      <c r="E301" s="231" t="s">
        <v>1512</v>
      </c>
      <c r="F301" s="232" t="s">
        <v>1513</v>
      </c>
      <c r="G301" s="233" t="s">
        <v>564</v>
      </c>
      <c r="H301" s="234">
        <v>2</v>
      </c>
      <c r="I301" s="235"/>
      <c r="J301" s="236">
        <f>ROUND(I301*H301,2)</f>
        <v>0</v>
      </c>
      <c r="K301" s="232" t="s">
        <v>171</v>
      </c>
      <c r="L301" s="237"/>
      <c r="M301" s="238" t="s">
        <v>1</v>
      </c>
      <c r="N301" s="239" t="s">
        <v>39</v>
      </c>
      <c r="O301" s="71"/>
      <c r="P301" s="200">
        <f>O301*H301</f>
        <v>0</v>
      </c>
      <c r="Q301" s="200">
        <v>0.00125</v>
      </c>
      <c r="R301" s="200">
        <f>Q301*H301</f>
        <v>0.0025</v>
      </c>
      <c r="S301" s="200">
        <v>0</v>
      </c>
      <c r="T301" s="20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213</v>
      </c>
      <c r="AT301" s="202" t="s">
        <v>290</v>
      </c>
      <c r="AU301" s="202" t="s">
        <v>84</v>
      </c>
      <c r="AY301" s="17" t="s">
        <v>165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82</v>
      </c>
      <c r="BK301" s="203">
        <f>ROUND(I301*H301,2)</f>
        <v>0</v>
      </c>
      <c r="BL301" s="17" t="s">
        <v>172</v>
      </c>
      <c r="BM301" s="202" t="s">
        <v>1514</v>
      </c>
    </row>
    <row r="302" spans="1:47" s="2" customFormat="1" ht="12">
      <c r="A302" s="34"/>
      <c r="B302" s="35"/>
      <c r="C302" s="36"/>
      <c r="D302" s="204" t="s">
        <v>174</v>
      </c>
      <c r="E302" s="36"/>
      <c r="F302" s="205" t="s">
        <v>1513</v>
      </c>
      <c r="G302" s="36"/>
      <c r="H302" s="36"/>
      <c r="I302" s="206"/>
      <c r="J302" s="36"/>
      <c r="K302" s="36"/>
      <c r="L302" s="39"/>
      <c r="M302" s="207"/>
      <c r="N302" s="208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174</v>
      </c>
      <c r="AU302" s="17" t="s">
        <v>84</v>
      </c>
    </row>
    <row r="303" spans="2:51" s="14" customFormat="1" ht="12">
      <c r="B303" s="219"/>
      <c r="C303" s="220"/>
      <c r="D303" s="204" t="s">
        <v>176</v>
      </c>
      <c r="E303" s="221" t="s">
        <v>1</v>
      </c>
      <c r="F303" s="222" t="s">
        <v>84</v>
      </c>
      <c r="G303" s="220"/>
      <c r="H303" s="223">
        <v>2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176</v>
      </c>
      <c r="AU303" s="229" t="s">
        <v>84</v>
      </c>
      <c r="AV303" s="14" t="s">
        <v>84</v>
      </c>
      <c r="AW303" s="14" t="s">
        <v>30</v>
      </c>
      <c r="AX303" s="14" t="s">
        <v>74</v>
      </c>
      <c r="AY303" s="229" t="s">
        <v>165</v>
      </c>
    </row>
    <row r="304" spans="2:51" s="15" customFormat="1" ht="12">
      <c r="B304" s="248"/>
      <c r="C304" s="249"/>
      <c r="D304" s="204" t="s">
        <v>176</v>
      </c>
      <c r="E304" s="250" t="s">
        <v>1</v>
      </c>
      <c r="F304" s="251" t="s">
        <v>1336</v>
      </c>
      <c r="G304" s="249"/>
      <c r="H304" s="252">
        <v>2</v>
      </c>
      <c r="I304" s="253"/>
      <c r="J304" s="249"/>
      <c r="K304" s="249"/>
      <c r="L304" s="254"/>
      <c r="M304" s="255"/>
      <c r="N304" s="256"/>
      <c r="O304" s="256"/>
      <c r="P304" s="256"/>
      <c r="Q304" s="256"/>
      <c r="R304" s="256"/>
      <c r="S304" s="256"/>
      <c r="T304" s="257"/>
      <c r="AT304" s="258" t="s">
        <v>176</v>
      </c>
      <c r="AU304" s="258" t="s">
        <v>84</v>
      </c>
      <c r="AV304" s="15" t="s">
        <v>172</v>
      </c>
      <c r="AW304" s="15" t="s">
        <v>30</v>
      </c>
      <c r="AX304" s="15" t="s">
        <v>82</v>
      </c>
      <c r="AY304" s="258" t="s">
        <v>165</v>
      </c>
    </row>
    <row r="305" spans="1:65" s="2" customFormat="1" ht="16.5" customHeight="1">
      <c r="A305" s="34"/>
      <c r="B305" s="35"/>
      <c r="C305" s="191" t="s">
        <v>454</v>
      </c>
      <c r="D305" s="191" t="s">
        <v>167</v>
      </c>
      <c r="E305" s="192" t="s">
        <v>1515</v>
      </c>
      <c r="F305" s="193" t="s">
        <v>1516</v>
      </c>
      <c r="G305" s="194" t="s">
        <v>564</v>
      </c>
      <c r="H305" s="195">
        <v>4</v>
      </c>
      <c r="I305" s="196"/>
      <c r="J305" s="197">
        <f>ROUND(I305*H305,2)</f>
        <v>0</v>
      </c>
      <c r="K305" s="193" t="s">
        <v>171</v>
      </c>
      <c r="L305" s="39"/>
      <c r="M305" s="198" t="s">
        <v>1</v>
      </c>
      <c r="N305" s="199" t="s">
        <v>39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172</v>
      </c>
      <c r="AT305" s="202" t="s">
        <v>167</v>
      </c>
      <c r="AU305" s="202" t="s">
        <v>84</v>
      </c>
      <c r="AY305" s="17" t="s">
        <v>165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82</v>
      </c>
      <c r="BK305" s="203">
        <f>ROUND(I305*H305,2)</f>
        <v>0</v>
      </c>
      <c r="BL305" s="17" t="s">
        <v>172</v>
      </c>
      <c r="BM305" s="202" t="s">
        <v>1517</v>
      </c>
    </row>
    <row r="306" spans="1:47" s="2" customFormat="1" ht="12">
      <c r="A306" s="34"/>
      <c r="B306" s="35"/>
      <c r="C306" s="36"/>
      <c r="D306" s="204" t="s">
        <v>174</v>
      </c>
      <c r="E306" s="36"/>
      <c r="F306" s="205" t="s">
        <v>1518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174</v>
      </c>
      <c r="AU306" s="17" t="s">
        <v>84</v>
      </c>
    </row>
    <row r="307" spans="2:51" s="14" customFormat="1" ht="12">
      <c r="B307" s="219"/>
      <c r="C307" s="220"/>
      <c r="D307" s="204" t="s">
        <v>176</v>
      </c>
      <c r="E307" s="221" t="s">
        <v>1</v>
      </c>
      <c r="F307" s="222" t="s">
        <v>1519</v>
      </c>
      <c r="G307" s="220"/>
      <c r="H307" s="223">
        <v>4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176</v>
      </c>
      <c r="AU307" s="229" t="s">
        <v>84</v>
      </c>
      <c r="AV307" s="14" t="s">
        <v>84</v>
      </c>
      <c r="AW307" s="14" t="s">
        <v>30</v>
      </c>
      <c r="AX307" s="14" t="s">
        <v>74</v>
      </c>
      <c r="AY307" s="229" t="s">
        <v>165</v>
      </c>
    </row>
    <row r="308" spans="2:51" s="15" customFormat="1" ht="12">
      <c r="B308" s="248"/>
      <c r="C308" s="249"/>
      <c r="D308" s="204" t="s">
        <v>176</v>
      </c>
      <c r="E308" s="250" t="s">
        <v>1</v>
      </c>
      <c r="F308" s="251" t="s">
        <v>1336</v>
      </c>
      <c r="G308" s="249"/>
      <c r="H308" s="252">
        <v>4</v>
      </c>
      <c r="I308" s="253"/>
      <c r="J308" s="249"/>
      <c r="K308" s="249"/>
      <c r="L308" s="254"/>
      <c r="M308" s="255"/>
      <c r="N308" s="256"/>
      <c r="O308" s="256"/>
      <c r="P308" s="256"/>
      <c r="Q308" s="256"/>
      <c r="R308" s="256"/>
      <c r="S308" s="256"/>
      <c r="T308" s="257"/>
      <c r="AT308" s="258" t="s">
        <v>176</v>
      </c>
      <c r="AU308" s="258" t="s">
        <v>84</v>
      </c>
      <c r="AV308" s="15" t="s">
        <v>172</v>
      </c>
      <c r="AW308" s="15" t="s">
        <v>30</v>
      </c>
      <c r="AX308" s="15" t="s">
        <v>82</v>
      </c>
      <c r="AY308" s="258" t="s">
        <v>165</v>
      </c>
    </row>
    <row r="309" spans="1:65" s="2" customFormat="1" ht="16.5" customHeight="1">
      <c r="A309" s="34"/>
      <c r="B309" s="35"/>
      <c r="C309" s="230" t="s">
        <v>459</v>
      </c>
      <c r="D309" s="230" t="s">
        <v>290</v>
      </c>
      <c r="E309" s="231" t="s">
        <v>1520</v>
      </c>
      <c r="F309" s="232" t="s">
        <v>1521</v>
      </c>
      <c r="G309" s="233" t="s">
        <v>564</v>
      </c>
      <c r="H309" s="234">
        <v>4</v>
      </c>
      <c r="I309" s="235"/>
      <c r="J309" s="236">
        <f>ROUND(I309*H309,2)</f>
        <v>0</v>
      </c>
      <c r="K309" s="232" t="s">
        <v>171</v>
      </c>
      <c r="L309" s="237"/>
      <c r="M309" s="238" t="s">
        <v>1</v>
      </c>
      <c r="N309" s="239" t="s">
        <v>39</v>
      </c>
      <c r="O309" s="71"/>
      <c r="P309" s="200">
        <f>O309*H309</f>
        <v>0</v>
      </c>
      <c r="Q309" s="200">
        <v>0.00029</v>
      </c>
      <c r="R309" s="200">
        <f>Q309*H309</f>
        <v>0.00116</v>
      </c>
      <c r="S309" s="200">
        <v>0</v>
      </c>
      <c r="T309" s="20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213</v>
      </c>
      <c r="AT309" s="202" t="s">
        <v>290</v>
      </c>
      <c r="AU309" s="202" t="s">
        <v>84</v>
      </c>
      <c r="AY309" s="17" t="s">
        <v>165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82</v>
      </c>
      <c r="BK309" s="203">
        <f>ROUND(I309*H309,2)</f>
        <v>0</v>
      </c>
      <c r="BL309" s="17" t="s">
        <v>172</v>
      </c>
      <c r="BM309" s="202" t="s">
        <v>1522</v>
      </c>
    </row>
    <row r="310" spans="1:47" s="2" customFormat="1" ht="12">
      <c r="A310" s="34"/>
      <c r="B310" s="35"/>
      <c r="C310" s="36"/>
      <c r="D310" s="204" t="s">
        <v>174</v>
      </c>
      <c r="E310" s="36"/>
      <c r="F310" s="205" t="s">
        <v>1521</v>
      </c>
      <c r="G310" s="36"/>
      <c r="H310" s="36"/>
      <c r="I310" s="206"/>
      <c r="J310" s="36"/>
      <c r="K310" s="36"/>
      <c r="L310" s="39"/>
      <c r="M310" s="207"/>
      <c r="N310" s="208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174</v>
      </c>
      <c r="AU310" s="17" t="s">
        <v>84</v>
      </c>
    </row>
    <row r="311" spans="2:51" s="14" customFormat="1" ht="12">
      <c r="B311" s="219"/>
      <c r="C311" s="220"/>
      <c r="D311" s="204" t="s">
        <v>176</v>
      </c>
      <c r="E311" s="221" t="s">
        <v>1</v>
      </c>
      <c r="F311" s="222" t="s">
        <v>172</v>
      </c>
      <c r="G311" s="220"/>
      <c r="H311" s="223">
        <v>4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176</v>
      </c>
      <c r="AU311" s="229" t="s">
        <v>84</v>
      </c>
      <c r="AV311" s="14" t="s">
        <v>84</v>
      </c>
      <c r="AW311" s="14" t="s">
        <v>30</v>
      </c>
      <c r="AX311" s="14" t="s">
        <v>74</v>
      </c>
      <c r="AY311" s="229" t="s">
        <v>165</v>
      </c>
    </row>
    <row r="312" spans="2:51" s="15" customFormat="1" ht="12">
      <c r="B312" s="248"/>
      <c r="C312" s="249"/>
      <c r="D312" s="204" t="s">
        <v>176</v>
      </c>
      <c r="E312" s="250" t="s">
        <v>1</v>
      </c>
      <c r="F312" s="251" t="s">
        <v>1336</v>
      </c>
      <c r="G312" s="249"/>
      <c r="H312" s="252">
        <v>4</v>
      </c>
      <c r="I312" s="253"/>
      <c r="J312" s="249"/>
      <c r="K312" s="249"/>
      <c r="L312" s="254"/>
      <c r="M312" s="255"/>
      <c r="N312" s="256"/>
      <c r="O312" s="256"/>
      <c r="P312" s="256"/>
      <c r="Q312" s="256"/>
      <c r="R312" s="256"/>
      <c r="S312" s="256"/>
      <c r="T312" s="257"/>
      <c r="AT312" s="258" t="s">
        <v>176</v>
      </c>
      <c r="AU312" s="258" t="s">
        <v>84</v>
      </c>
      <c r="AV312" s="15" t="s">
        <v>172</v>
      </c>
      <c r="AW312" s="15" t="s">
        <v>30</v>
      </c>
      <c r="AX312" s="15" t="s">
        <v>82</v>
      </c>
      <c r="AY312" s="258" t="s">
        <v>165</v>
      </c>
    </row>
    <row r="313" spans="1:65" s="2" customFormat="1" ht="21.75" customHeight="1">
      <c r="A313" s="34"/>
      <c r="B313" s="35"/>
      <c r="C313" s="191" t="s">
        <v>463</v>
      </c>
      <c r="D313" s="191" t="s">
        <v>167</v>
      </c>
      <c r="E313" s="192" t="s">
        <v>1523</v>
      </c>
      <c r="F313" s="193" t="s">
        <v>1524</v>
      </c>
      <c r="G313" s="194" t="s">
        <v>564</v>
      </c>
      <c r="H313" s="195">
        <v>1</v>
      </c>
      <c r="I313" s="196"/>
      <c r="J313" s="197">
        <f>ROUND(I313*H313,2)</f>
        <v>0</v>
      </c>
      <c r="K313" s="193" t="s">
        <v>171</v>
      </c>
      <c r="L313" s="39"/>
      <c r="M313" s="198" t="s">
        <v>1</v>
      </c>
      <c r="N313" s="199" t="s">
        <v>39</v>
      </c>
      <c r="O313" s="71"/>
      <c r="P313" s="200">
        <f>O313*H313</f>
        <v>0</v>
      </c>
      <c r="Q313" s="200">
        <v>2E-05</v>
      </c>
      <c r="R313" s="200">
        <f>Q313*H313</f>
        <v>2E-05</v>
      </c>
      <c r="S313" s="200">
        <v>0</v>
      </c>
      <c r="T313" s="20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172</v>
      </c>
      <c r="AT313" s="202" t="s">
        <v>167</v>
      </c>
      <c r="AU313" s="202" t="s">
        <v>84</v>
      </c>
      <c r="AY313" s="17" t="s">
        <v>165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82</v>
      </c>
      <c r="BK313" s="203">
        <f>ROUND(I313*H313,2)</f>
        <v>0</v>
      </c>
      <c r="BL313" s="17" t="s">
        <v>172</v>
      </c>
      <c r="BM313" s="202" t="s">
        <v>1525</v>
      </c>
    </row>
    <row r="314" spans="1:47" s="2" customFormat="1" ht="12">
      <c r="A314" s="34"/>
      <c r="B314" s="35"/>
      <c r="C314" s="36"/>
      <c r="D314" s="204" t="s">
        <v>174</v>
      </c>
      <c r="E314" s="36"/>
      <c r="F314" s="205" t="s">
        <v>1526</v>
      </c>
      <c r="G314" s="36"/>
      <c r="H314" s="36"/>
      <c r="I314" s="206"/>
      <c r="J314" s="36"/>
      <c r="K314" s="36"/>
      <c r="L314" s="39"/>
      <c r="M314" s="207"/>
      <c r="N314" s="208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174</v>
      </c>
      <c r="AU314" s="17" t="s">
        <v>84</v>
      </c>
    </row>
    <row r="315" spans="2:51" s="14" customFormat="1" ht="12">
      <c r="B315" s="219"/>
      <c r="C315" s="220"/>
      <c r="D315" s="204" t="s">
        <v>176</v>
      </c>
      <c r="E315" s="221" t="s">
        <v>1</v>
      </c>
      <c r="F315" s="222" t="s">
        <v>1511</v>
      </c>
      <c r="G315" s="220"/>
      <c r="H315" s="223">
        <v>1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176</v>
      </c>
      <c r="AU315" s="229" t="s">
        <v>84</v>
      </c>
      <c r="AV315" s="14" t="s">
        <v>84</v>
      </c>
      <c r="AW315" s="14" t="s">
        <v>30</v>
      </c>
      <c r="AX315" s="14" t="s">
        <v>74</v>
      </c>
      <c r="AY315" s="229" t="s">
        <v>165</v>
      </c>
    </row>
    <row r="316" spans="2:51" s="15" customFormat="1" ht="12">
      <c r="B316" s="248"/>
      <c r="C316" s="249"/>
      <c r="D316" s="204" t="s">
        <v>176</v>
      </c>
      <c r="E316" s="250" t="s">
        <v>1</v>
      </c>
      <c r="F316" s="251" t="s">
        <v>1336</v>
      </c>
      <c r="G316" s="249"/>
      <c r="H316" s="252">
        <v>1</v>
      </c>
      <c r="I316" s="253"/>
      <c r="J316" s="249"/>
      <c r="K316" s="249"/>
      <c r="L316" s="254"/>
      <c r="M316" s="255"/>
      <c r="N316" s="256"/>
      <c r="O316" s="256"/>
      <c r="P316" s="256"/>
      <c r="Q316" s="256"/>
      <c r="R316" s="256"/>
      <c r="S316" s="256"/>
      <c r="T316" s="257"/>
      <c r="AT316" s="258" t="s">
        <v>176</v>
      </c>
      <c r="AU316" s="258" t="s">
        <v>84</v>
      </c>
      <c r="AV316" s="15" t="s">
        <v>172</v>
      </c>
      <c r="AW316" s="15" t="s">
        <v>30</v>
      </c>
      <c r="AX316" s="15" t="s">
        <v>82</v>
      </c>
      <c r="AY316" s="258" t="s">
        <v>165</v>
      </c>
    </row>
    <row r="317" spans="1:65" s="2" customFormat="1" ht="16.5" customHeight="1">
      <c r="A317" s="34"/>
      <c r="B317" s="35"/>
      <c r="C317" s="230" t="s">
        <v>468</v>
      </c>
      <c r="D317" s="230" t="s">
        <v>290</v>
      </c>
      <c r="E317" s="231" t="s">
        <v>1527</v>
      </c>
      <c r="F317" s="232" t="s">
        <v>1528</v>
      </c>
      <c r="G317" s="233" t="s">
        <v>564</v>
      </c>
      <c r="H317" s="234">
        <v>1</v>
      </c>
      <c r="I317" s="235"/>
      <c r="J317" s="236">
        <f>ROUND(I317*H317,2)</f>
        <v>0</v>
      </c>
      <c r="K317" s="232" t="s">
        <v>171</v>
      </c>
      <c r="L317" s="237"/>
      <c r="M317" s="238" t="s">
        <v>1</v>
      </c>
      <c r="N317" s="239" t="s">
        <v>39</v>
      </c>
      <c r="O317" s="71"/>
      <c r="P317" s="200">
        <f>O317*H317</f>
        <v>0</v>
      </c>
      <c r="Q317" s="200">
        <v>0.0072</v>
      </c>
      <c r="R317" s="200">
        <f>Q317*H317</f>
        <v>0.0072</v>
      </c>
      <c r="S317" s="200">
        <v>0</v>
      </c>
      <c r="T317" s="20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213</v>
      </c>
      <c r="AT317" s="202" t="s">
        <v>290</v>
      </c>
      <c r="AU317" s="202" t="s">
        <v>84</v>
      </c>
      <c r="AY317" s="17" t="s">
        <v>165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7" t="s">
        <v>82</v>
      </c>
      <c r="BK317" s="203">
        <f>ROUND(I317*H317,2)</f>
        <v>0</v>
      </c>
      <c r="BL317" s="17" t="s">
        <v>172</v>
      </c>
      <c r="BM317" s="202" t="s">
        <v>1529</v>
      </c>
    </row>
    <row r="318" spans="1:47" s="2" customFormat="1" ht="12">
      <c r="A318" s="34"/>
      <c r="B318" s="35"/>
      <c r="C318" s="36"/>
      <c r="D318" s="204" t="s">
        <v>174</v>
      </c>
      <c r="E318" s="36"/>
      <c r="F318" s="205" t="s">
        <v>1528</v>
      </c>
      <c r="G318" s="36"/>
      <c r="H318" s="36"/>
      <c r="I318" s="206"/>
      <c r="J318" s="36"/>
      <c r="K318" s="36"/>
      <c r="L318" s="39"/>
      <c r="M318" s="207"/>
      <c r="N318" s="208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174</v>
      </c>
      <c r="AU318" s="17" t="s">
        <v>84</v>
      </c>
    </row>
    <row r="319" spans="2:51" s="14" customFormat="1" ht="12">
      <c r="B319" s="219"/>
      <c r="C319" s="220"/>
      <c r="D319" s="204" t="s">
        <v>176</v>
      </c>
      <c r="E319" s="221" t="s">
        <v>1</v>
      </c>
      <c r="F319" s="222" t="s">
        <v>82</v>
      </c>
      <c r="G319" s="220"/>
      <c r="H319" s="223">
        <v>1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176</v>
      </c>
      <c r="AU319" s="229" t="s">
        <v>84</v>
      </c>
      <c r="AV319" s="14" t="s">
        <v>84</v>
      </c>
      <c r="AW319" s="14" t="s">
        <v>30</v>
      </c>
      <c r="AX319" s="14" t="s">
        <v>74</v>
      </c>
      <c r="AY319" s="229" t="s">
        <v>165</v>
      </c>
    </row>
    <row r="320" spans="2:51" s="15" customFormat="1" ht="12">
      <c r="B320" s="248"/>
      <c r="C320" s="249"/>
      <c r="D320" s="204" t="s">
        <v>176</v>
      </c>
      <c r="E320" s="250" t="s">
        <v>1</v>
      </c>
      <c r="F320" s="251" t="s">
        <v>1336</v>
      </c>
      <c r="G320" s="249"/>
      <c r="H320" s="252">
        <v>1</v>
      </c>
      <c r="I320" s="253"/>
      <c r="J320" s="249"/>
      <c r="K320" s="249"/>
      <c r="L320" s="254"/>
      <c r="M320" s="255"/>
      <c r="N320" s="256"/>
      <c r="O320" s="256"/>
      <c r="P320" s="256"/>
      <c r="Q320" s="256"/>
      <c r="R320" s="256"/>
      <c r="S320" s="256"/>
      <c r="T320" s="257"/>
      <c r="AT320" s="258" t="s">
        <v>176</v>
      </c>
      <c r="AU320" s="258" t="s">
        <v>84</v>
      </c>
      <c r="AV320" s="15" t="s">
        <v>172</v>
      </c>
      <c r="AW320" s="15" t="s">
        <v>30</v>
      </c>
      <c r="AX320" s="15" t="s">
        <v>82</v>
      </c>
      <c r="AY320" s="258" t="s">
        <v>165</v>
      </c>
    </row>
    <row r="321" spans="1:65" s="2" customFormat="1" ht="16.5" customHeight="1">
      <c r="A321" s="34"/>
      <c r="B321" s="35"/>
      <c r="C321" s="191" t="s">
        <v>474</v>
      </c>
      <c r="D321" s="191" t="s">
        <v>167</v>
      </c>
      <c r="E321" s="192" t="s">
        <v>1530</v>
      </c>
      <c r="F321" s="193" t="s">
        <v>1531</v>
      </c>
      <c r="G321" s="194" t="s">
        <v>242</v>
      </c>
      <c r="H321" s="195">
        <v>4.748</v>
      </c>
      <c r="I321" s="196"/>
      <c r="J321" s="197">
        <f>ROUND(I321*H321,2)</f>
        <v>0</v>
      </c>
      <c r="K321" s="193" t="s">
        <v>171</v>
      </c>
      <c r="L321" s="39"/>
      <c r="M321" s="198" t="s">
        <v>1</v>
      </c>
      <c r="N321" s="199" t="s">
        <v>39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0.36</v>
      </c>
      <c r="T321" s="201">
        <f>S321*H321</f>
        <v>1.70928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172</v>
      </c>
      <c r="AT321" s="202" t="s">
        <v>167</v>
      </c>
      <c r="AU321" s="202" t="s">
        <v>84</v>
      </c>
      <c r="AY321" s="17" t="s">
        <v>165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82</v>
      </c>
      <c r="BK321" s="203">
        <f>ROUND(I321*H321,2)</f>
        <v>0</v>
      </c>
      <c r="BL321" s="17" t="s">
        <v>172</v>
      </c>
      <c r="BM321" s="202" t="s">
        <v>1532</v>
      </c>
    </row>
    <row r="322" spans="1:47" s="2" customFormat="1" ht="12">
      <c r="A322" s="34"/>
      <c r="B322" s="35"/>
      <c r="C322" s="36"/>
      <c r="D322" s="204" t="s">
        <v>174</v>
      </c>
      <c r="E322" s="36"/>
      <c r="F322" s="205" t="s">
        <v>1533</v>
      </c>
      <c r="G322" s="36"/>
      <c r="H322" s="36"/>
      <c r="I322" s="206"/>
      <c r="J322" s="36"/>
      <c r="K322" s="36"/>
      <c r="L322" s="39"/>
      <c r="M322" s="207"/>
      <c r="N322" s="208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174</v>
      </c>
      <c r="AU322" s="17" t="s">
        <v>84</v>
      </c>
    </row>
    <row r="323" spans="2:51" s="14" customFormat="1" ht="12">
      <c r="B323" s="219"/>
      <c r="C323" s="220"/>
      <c r="D323" s="204" t="s">
        <v>176</v>
      </c>
      <c r="E323" s="221" t="s">
        <v>1</v>
      </c>
      <c r="F323" s="222" t="s">
        <v>1534</v>
      </c>
      <c r="G323" s="220"/>
      <c r="H323" s="223">
        <v>4.748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176</v>
      </c>
      <c r="AU323" s="229" t="s">
        <v>84</v>
      </c>
      <c r="AV323" s="14" t="s">
        <v>84</v>
      </c>
      <c r="AW323" s="14" t="s">
        <v>30</v>
      </c>
      <c r="AX323" s="14" t="s">
        <v>74</v>
      </c>
      <c r="AY323" s="229" t="s">
        <v>165</v>
      </c>
    </row>
    <row r="324" spans="2:51" s="15" customFormat="1" ht="12">
      <c r="B324" s="248"/>
      <c r="C324" s="249"/>
      <c r="D324" s="204" t="s">
        <v>176</v>
      </c>
      <c r="E324" s="250" t="s">
        <v>1</v>
      </c>
      <c r="F324" s="251" t="s">
        <v>1336</v>
      </c>
      <c r="G324" s="249"/>
      <c r="H324" s="252">
        <v>4.748</v>
      </c>
      <c r="I324" s="253"/>
      <c r="J324" s="249"/>
      <c r="K324" s="249"/>
      <c r="L324" s="254"/>
      <c r="M324" s="255"/>
      <c r="N324" s="256"/>
      <c r="O324" s="256"/>
      <c r="P324" s="256"/>
      <c r="Q324" s="256"/>
      <c r="R324" s="256"/>
      <c r="S324" s="256"/>
      <c r="T324" s="257"/>
      <c r="AT324" s="258" t="s">
        <v>176</v>
      </c>
      <c r="AU324" s="258" t="s">
        <v>84</v>
      </c>
      <c r="AV324" s="15" t="s">
        <v>172</v>
      </c>
      <c r="AW324" s="15" t="s">
        <v>30</v>
      </c>
      <c r="AX324" s="15" t="s">
        <v>82</v>
      </c>
      <c r="AY324" s="258" t="s">
        <v>165</v>
      </c>
    </row>
    <row r="325" spans="1:65" s="2" customFormat="1" ht="16.5" customHeight="1">
      <c r="A325" s="34"/>
      <c r="B325" s="35"/>
      <c r="C325" s="191" t="s">
        <v>481</v>
      </c>
      <c r="D325" s="191" t="s">
        <v>167</v>
      </c>
      <c r="E325" s="192" t="s">
        <v>1535</v>
      </c>
      <c r="F325" s="193" t="s">
        <v>1536</v>
      </c>
      <c r="G325" s="194" t="s">
        <v>1537</v>
      </c>
      <c r="H325" s="195">
        <v>24</v>
      </c>
      <c r="I325" s="196"/>
      <c r="J325" s="197">
        <f>ROUND(I325*H325,2)</f>
        <v>0</v>
      </c>
      <c r="K325" s="193" t="s">
        <v>171</v>
      </c>
      <c r="L325" s="39"/>
      <c r="M325" s="198" t="s">
        <v>1</v>
      </c>
      <c r="N325" s="199" t="s">
        <v>39</v>
      </c>
      <c r="O325" s="71"/>
      <c r="P325" s="200">
        <f>O325*H325</f>
        <v>0</v>
      </c>
      <c r="Q325" s="200">
        <v>0.00031</v>
      </c>
      <c r="R325" s="200">
        <f>Q325*H325</f>
        <v>0.00744</v>
      </c>
      <c r="S325" s="200">
        <v>0</v>
      </c>
      <c r="T325" s="20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2" t="s">
        <v>172</v>
      </c>
      <c r="AT325" s="202" t="s">
        <v>167</v>
      </c>
      <c r="AU325" s="202" t="s">
        <v>84</v>
      </c>
      <c r="AY325" s="17" t="s">
        <v>165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7" t="s">
        <v>82</v>
      </c>
      <c r="BK325" s="203">
        <f>ROUND(I325*H325,2)</f>
        <v>0</v>
      </c>
      <c r="BL325" s="17" t="s">
        <v>172</v>
      </c>
      <c r="BM325" s="202" t="s">
        <v>1538</v>
      </c>
    </row>
    <row r="326" spans="1:47" s="2" customFormat="1" ht="12">
      <c r="A326" s="34"/>
      <c r="B326" s="35"/>
      <c r="C326" s="36"/>
      <c r="D326" s="204" t="s">
        <v>174</v>
      </c>
      <c r="E326" s="36"/>
      <c r="F326" s="205" t="s">
        <v>1539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174</v>
      </c>
      <c r="AU326" s="17" t="s">
        <v>84</v>
      </c>
    </row>
    <row r="327" spans="2:51" s="14" customFormat="1" ht="12">
      <c r="B327" s="219"/>
      <c r="C327" s="220"/>
      <c r="D327" s="204" t="s">
        <v>176</v>
      </c>
      <c r="E327" s="221" t="s">
        <v>1</v>
      </c>
      <c r="F327" s="222" t="s">
        <v>1540</v>
      </c>
      <c r="G327" s="220"/>
      <c r="H327" s="223">
        <v>24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176</v>
      </c>
      <c r="AU327" s="229" t="s">
        <v>84</v>
      </c>
      <c r="AV327" s="14" t="s">
        <v>84</v>
      </c>
      <c r="AW327" s="14" t="s">
        <v>30</v>
      </c>
      <c r="AX327" s="14" t="s">
        <v>74</v>
      </c>
      <c r="AY327" s="229" t="s">
        <v>165</v>
      </c>
    </row>
    <row r="328" spans="2:51" s="15" customFormat="1" ht="12">
      <c r="B328" s="248"/>
      <c r="C328" s="249"/>
      <c r="D328" s="204" t="s">
        <v>176</v>
      </c>
      <c r="E328" s="250" t="s">
        <v>1</v>
      </c>
      <c r="F328" s="251" t="s">
        <v>1336</v>
      </c>
      <c r="G328" s="249"/>
      <c r="H328" s="252">
        <v>24</v>
      </c>
      <c r="I328" s="253"/>
      <c r="J328" s="249"/>
      <c r="K328" s="249"/>
      <c r="L328" s="254"/>
      <c r="M328" s="255"/>
      <c r="N328" s="256"/>
      <c r="O328" s="256"/>
      <c r="P328" s="256"/>
      <c r="Q328" s="256"/>
      <c r="R328" s="256"/>
      <c r="S328" s="256"/>
      <c r="T328" s="257"/>
      <c r="AT328" s="258" t="s">
        <v>176</v>
      </c>
      <c r="AU328" s="258" t="s">
        <v>84</v>
      </c>
      <c r="AV328" s="15" t="s">
        <v>172</v>
      </c>
      <c r="AW328" s="15" t="s">
        <v>30</v>
      </c>
      <c r="AX328" s="15" t="s">
        <v>82</v>
      </c>
      <c r="AY328" s="258" t="s">
        <v>165</v>
      </c>
    </row>
    <row r="329" spans="1:65" s="2" customFormat="1" ht="16.5" customHeight="1">
      <c r="A329" s="34"/>
      <c r="B329" s="35"/>
      <c r="C329" s="191" t="s">
        <v>489</v>
      </c>
      <c r="D329" s="191" t="s">
        <v>167</v>
      </c>
      <c r="E329" s="192" t="s">
        <v>1541</v>
      </c>
      <c r="F329" s="193" t="s">
        <v>1542</v>
      </c>
      <c r="G329" s="194" t="s">
        <v>564</v>
      </c>
      <c r="H329" s="195">
        <v>9.5</v>
      </c>
      <c r="I329" s="196"/>
      <c r="J329" s="197">
        <f>ROUND(I329*H329,2)</f>
        <v>0</v>
      </c>
      <c r="K329" s="193" t="s">
        <v>171</v>
      </c>
      <c r="L329" s="39"/>
      <c r="M329" s="198" t="s">
        <v>1</v>
      </c>
      <c r="N329" s="199" t="s">
        <v>39</v>
      </c>
      <c r="O329" s="71"/>
      <c r="P329" s="200">
        <f>O329*H329</f>
        <v>0</v>
      </c>
      <c r="Q329" s="200">
        <v>0.03573</v>
      </c>
      <c r="R329" s="200">
        <f>Q329*H329</f>
        <v>0.339435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172</v>
      </c>
      <c r="AT329" s="202" t="s">
        <v>167</v>
      </c>
      <c r="AU329" s="202" t="s">
        <v>84</v>
      </c>
      <c r="AY329" s="17" t="s">
        <v>165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82</v>
      </c>
      <c r="BK329" s="203">
        <f>ROUND(I329*H329,2)</f>
        <v>0</v>
      </c>
      <c r="BL329" s="17" t="s">
        <v>172</v>
      </c>
      <c r="BM329" s="202" t="s">
        <v>1543</v>
      </c>
    </row>
    <row r="330" spans="1:47" s="2" customFormat="1" ht="12">
      <c r="A330" s="34"/>
      <c r="B330" s="35"/>
      <c r="C330" s="36"/>
      <c r="D330" s="204" t="s">
        <v>174</v>
      </c>
      <c r="E330" s="36"/>
      <c r="F330" s="205" t="s">
        <v>1544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174</v>
      </c>
      <c r="AU330" s="17" t="s">
        <v>84</v>
      </c>
    </row>
    <row r="331" spans="2:51" s="14" customFormat="1" ht="12">
      <c r="B331" s="219"/>
      <c r="C331" s="220"/>
      <c r="D331" s="204" t="s">
        <v>176</v>
      </c>
      <c r="E331" s="221" t="s">
        <v>1</v>
      </c>
      <c r="F331" s="222" t="s">
        <v>1545</v>
      </c>
      <c r="G331" s="220"/>
      <c r="H331" s="223">
        <v>9.5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176</v>
      </c>
      <c r="AU331" s="229" t="s">
        <v>84</v>
      </c>
      <c r="AV331" s="14" t="s">
        <v>84</v>
      </c>
      <c r="AW331" s="14" t="s">
        <v>30</v>
      </c>
      <c r="AX331" s="14" t="s">
        <v>74</v>
      </c>
      <c r="AY331" s="229" t="s">
        <v>165</v>
      </c>
    </row>
    <row r="332" spans="2:51" s="15" customFormat="1" ht="12">
      <c r="B332" s="248"/>
      <c r="C332" s="249"/>
      <c r="D332" s="204" t="s">
        <v>176</v>
      </c>
      <c r="E332" s="250" t="s">
        <v>1</v>
      </c>
      <c r="F332" s="251" t="s">
        <v>1336</v>
      </c>
      <c r="G332" s="249"/>
      <c r="H332" s="252">
        <v>9.5</v>
      </c>
      <c r="I332" s="253"/>
      <c r="J332" s="249"/>
      <c r="K332" s="249"/>
      <c r="L332" s="254"/>
      <c r="M332" s="255"/>
      <c r="N332" s="256"/>
      <c r="O332" s="256"/>
      <c r="P332" s="256"/>
      <c r="Q332" s="256"/>
      <c r="R332" s="256"/>
      <c r="S332" s="256"/>
      <c r="T332" s="257"/>
      <c r="AT332" s="258" t="s">
        <v>176</v>
      </c>
      <c r="AU332" s="258" t="s">
        <v>84</v>
      </c>
      <c r="AV332" s="15" t="s">
        <v>172</v>
      </c>
      <c r="AW332" s="15" t="s">
        <v>30</v>
      </c>
      <c r="AX332" s="15" t="s">
        <v>82</v>
      </c>
      <c r="AY332" s="258" t="s">
        <v>165</v>
      </c>
    </row>
    <row r="333" spans="1:65" s="2" customFormat="1" ht="16.5" customHeight="1">
      <c r="A333" s="34"/>
      <c r="B333" s="35"/>
      <c r="C333" s="191" t="s">
        <v>494</v>
      </c>
      <c r="D333" s="191" t="s">
        <v>167</v>
      </c>
      <c r="E333" s="192" t="s">
        <v>1546</v>
      </c>
      <c r="F333" s="193" t="s">
        <v>1547</v>
      </c>
      <c r="G333" s="194" t="s">
        <v>564</v>
      </c>
      <c r="H333" s="195">
        <v>2</v>
      </c>
      <c r="I333" s="196"/>
      <c r="J333" s="197">
        <f>ROUND(I333*H333,2)</f>
        <v>0</v>
      </c>
      <c r="K333" s="193" t="s">
        <v>171</v>
      </c>
      <c r="L333" s="39"/>
      <c r="M333" s="198" t="s">
        <v>1</v>
      </c>
      <c r="N333" s="199" t="s">
        <v>39</v>
      </c>
      <c r="O333" s="71"/>
      <c r="P333" s="200">
        <f>O333*H333</f>
        <v>0</v>
      </c>
      <c r="Q333" s="200">
        <v>2.10549</v>
      </c>
      <c r="R333" s="200">
        <f>Q333*H333</f>
        <v>4.21098</v>
      </c>
      <c r="S333" s="200">
        <v>0</v>
      </c>
      <c r="T333" s="20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172</v>
      </c>
      <c r="AT333" s="202" t="s">
        <v>167</v>
      </c>
      <c r="AU333" s="202" t="s">
        <v>84</v>
      </c>
      <c r="AY333" s="17" t="s">
        <v>165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82</v>
      </c>
      <c r="BK333" s="203">
        <f>ROUND(I333*H333,2)</f>
        <v>0</v>
      </c>
      <c r="BL333" s="17" t="s">
        <v>172</v>
      </c>
      <c r="BM333" s="202" t="s">
        <v>1548</v>
      </c>
    </row>
    <row r="334" spans="1:47" s="2" customFormat="1" ht="19.5">
      <c r="A334" s="34"/>
      <c r="B334" s="35"/>
      <c r="C334" s="36"/>
      <c r="D334" s="204" t="s">
        <v>174</v>
      </c>
      <c r="E334" s="36"/>
      <c r="F334" s="205" t="s">
        <v>1549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174</v>
      </c>
      <c r="AU334" s="17" t="s">
        <v>84</v>
      </c>
    </row>
    <row r="335" spans="2:51" s="14" customFormat="1" ht="12">
      <c r="B335" s="219"/>
      <c r="C335" s="220"/>
      <c r="D335" s="204" t="s">
        <v>176</v>
      </c>
      <c r="E335" s="221" t="s">
        <v>1</v>
      </c>
      <c r="F335" s="222" t="s">
        <v>1550</v>
      </c>
      <c r="G335" s="220"/>
      <c r="H335" s="223">
        <v>2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176</v>
      </c>
      <c r="AU335" s="229" t="s">
        <v>84</v>
      </c>
      <c r="AV335" s="14" t="s">
        <v>84</v>
      </c>
      <c r="AW335" s="14" t="s">
        <v>30</v>
      </c>
      <c r="AX335" s="14" t="s">
        <v>74</v>
      </c>
      <c r="AY335" s="229" t="s">
        <v>165</v>
      </c>
    </row>
    <row r="336" spans="2:51" s="15" customFormat="1" ht="12">
      <c r="B336" s="248"/>
      <c r="C336" s="249"/>
      <c r="D336" s="204" t="s">
        <v>176</v>
      </c>
      <c r="E336" s="250" t="s">
        <v>1</v>
      </c>
      <c r="F336" s="251" t="s">
        <v>1336</v>
      </c>
      <c r="G336" s="249"/>
      <c r="H336" s="252">
        <v>2</v>
      </c>
      <c r="I336" s="253"/>
      <c r="J336" s="249"/>
      <c r="K336" s="249"/>
      <c r="L336" s="254"/>
      <c r="M336" s="255"/>
      <c r="N336" s="256"/>
      <c r="O336" s="256"/>
      <c r="P336" s="256"/>
      <c r="Q336" s="256"/>
      <c r="R336" s="256"/>
      <c r="S336" s="256"/>
      <c r="T336" s="257"/>
      <c r="AT336" s="258" t="s">
        <v>176</v>
      </c>
      <c r="AU336" s="258" t="s">
        <v>84</v>
      </c>
      <c r="AV336" s="15" t="s">
        <v>172</v>
      </c>
      <c r="AW336" s="15" t="s">
        <v>30</v>
      </c>
      <c r="AX336" s="15" t="s">
        <v>82</v>
      </c>
      <c r="AY336" s="258" t="s">
        <v>165</v>
      </c>
    </row>
    <row r="337" spans="1:65" s="2" customFormat="1" ht="16.5" customHeight="1">
      <c r="A337" s="34"/>
      <c r="B337" s="35"/>
      <c r="C337" s="191" t="s">
        <v>500</v>
      </c>
      <c r="D337" s="191" t="s">
        <v>167</v>
      </c>
      <c r="E337" s="192" t="s">
        <v>1551</v>
      </c>
      <c r="F337" s="193" t="s">
        <v>1552</v>
      </c>
      <c r="G337" s="194" t="s">
        <v>564</v>
      </c>
      <c r="H337" s="195">
        <v>2</v>
      </c>
      <c r="I337" s="196"/>
      <c r="J337" s="197">
        <f>ROUND(I337*H337,2)</f>
        <v>0</v>
      </c>
      <c r="K337" s="193" t="s">
        <v>171</v>
      </c>
      <c r="L337" s="39"/>
      <c r="M337" s="198" t="s">
        <v>1</v>
      </c>
      <c r="N337" s="199" t="s">
        <v>39</v>
      </c>
      <c r="O337" s="71"/>
      <c r="P337" s="200">
        <f>O337*H337</f>
        <v>0</v>
      </c>
      <c r="Q337" s="200">
        <v>2.35574</v>
      </c>
      <c r="R337" s="200">
        <f>Q337*H337</f>
        <v>4.71148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172</v>
      </c>
      <c r="AT337" s="202" t="s">
        <v>167</v>
      </c>
      <c r="AU337" s="202" t="s">
        <v>84</v>
      </c>
      <c r="AY337" s="17" t="s">
        <v>165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82</v>
      </c>
      <c r="BK337" s="203">
        <f>ROUND(I337*H337,2)</f>
        <v>0</v>
      </c>
      <c r="BL337" s="17" t="s">
        <v>172</v>
      </c>
      <c r="BM337" s="202" t="s">
        <v>1553</v>
      </c>
    </row>
    <row r="338" spans="1:47" s="2" customFormat="1" ht="19.5">
      <c r="A338" s="34"/>
      <c r="B338" s="35"/>
      <c r="C338" s="36"/>
      <c r="D338" s="204" t="s">
        <v>174</v>
      </c>
      <c r="E338" s="36"/>
      <c r="F338" s="205" t="s">
        <v>1554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174</v>
      </c>
      <c r="AU338" s="17" t="s">
        <v>84</v>
      </c>
    </row>
    <row r="339" spans="2:51" s="14" customFormat="1" ht="12">
      <c r="B339" s="219"/>
      <c r="C339" s="220"/>
      <c r="D339" s="204" t="s">
        <v>176</v>
      </c>
      <c r="E339" s="221" t="s">
        <v>1</v>
      </c>
      <c r="F339" s="222" t="s">
        <v>1550</v>
      </c>
      <c r="G339" s="220"/>
      <c r="H339" s="223">
        <v>2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176</v>
      </c>
      <c r="AU339" s="229" t="s">
        <v>84</v>
      </c>
      <c r="AV339" s="14" t="s">
        <v>84</v>
      </c>
      <c r="AW339" s="14" t="s">
        <v>30</v>
      </c>
      <c r="AX339" s="14" t="s">
        <v>74</v>
      </c>
      <c r="AY339" s="229" t="s">
        <v>165</v>
      </c>
    </row>
    <row r="340" spans="2:51" s="15" customFormat="1" ht="12">
      <c r="B340" s="248"/>
      <c r="C340" s="249"/>
      <c r="D340" s="204" t="s">
        <v>176</v>
      </c>
      <c r="E340" s="250" t="s">
        <v>1</v>
      </c>
      <c r="F340" s="251" t="s">
        <v>1336</v>
      </c>
      <c r="G340" s="249"/>
      <c r="H340" s="252">
        <v>2</v>
      </c>
      <c r="I340" s="253"/>
      <c r="J340" s="249"/>
      <c r="K340" s="249"/>
      <c r="L340" s="254"/>
      <c r="M340" s="255"/>
      <c r="N340" s="256"/>
      <c r="O340" s="256"/>
      <c r="P340" s="256"/>
      <c r="Q340" s="256"/>
      <c r="R340" s="256"/>
      <c r="S340" s="256"/>
      <c r="T340" s="257"/>
      <c r="AT340" s="258" t="s">
        <v>176</v>
      </c>
      <c r="AU340" s="258" t="s">
        <v>84</v>
      </c>
      <c r="AV340" s="15" t="s">
        <v>172</v>
      </c>
      <c r="AW340" s="15" t="s">
        <v>30</v>
      </c>
      <c r="AX340" s="15" t="s">
        <v>82</v>
      </c>
      <c r="AY340" s="258" t="s">
        <v>165</v>
      </c>
    </row>
    <row r="341" spans="1:65" s="2" customFormat="1" ht="16.5" customHeight="1">
      <c r="A341" s="34"/>
      <c r="B341" s="35"/>
      <c r="C341" s="230" t="s">
        <v>358</v>
      </c>
      <c r="D341" s="230" t="s">
        <v>290</v>
      </c>
      <c r="E341" s="231" t="s">
        <v>1555</v>
      </c>
      <c r="F341" s="232" t="s">
        <v>1556</v>
      </c>
      <c r="G341" s="233" t="s">
        <v>564</v>
      </c>
      <c r="H341" s="234">
        <v>2</v>
      </c>
      <c r="I341" s="235"/>
      <c r="J341" s="236">
        <f>ROUND(I341*H341,2)</f>
        <v>0</v>
      </c>
      <c r="K341" s="232" t="s">
        <v>171</v>
      </c>
      <c r="L341" s="237"/>
      <c r="M341" s="238" t="s">
        <v>1</v>
      </c>
      <c r="N341" s="239" t="s">
        <v>39</v>
      </c>
      <c r="O341" s="71"/>
      <c r="P341" s="200">
        <f>O341*H341</f>
        <v>0</v>
      </c>
      <c r="Q341" s="200">
        <v>1.363</v>
      </c>
      <c r="R341" s="200">
        <f>Q341*H341</f>
        <v>2.726</v>
      </c>
      <c r="S341" s="200">
        <v>0</v>
      </c>
      <c r="T341" s="20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2" t="s">
        <v>213</v>
      </c>
      <c r="AT341" s="202" t="s">
        <v>290</v>
      </c>
      <c r="AU341" s="202" t="s">
        <v>84</v>
      </c>
      <c r="AY341" s="17" t="s">
        <v>165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7" t="s">
        <v>82</v>
      </c>
      <c r="BK341" s="203">
        <f>ROUND(I341*H341,2)</f>
        <v>0</v>
      </c>
      <c r="BL341" s="17" t="s">
        <v>172</v>
      </c>
      <c r="BM341" s="202" t="s">
        <v>1557</v>
      </c>
    </row>
    <row r="342" spans="1:47" s="2" customFormat="1" ht="12">
      <c r="A342" s="34"/>
      <c r="B342" s="35"/>
      <c r="C342" s="36"/>
      <c r="D342" s="204" t="s">
        <v>174</v>
      </c>
      <c r="E342" s="36"/>
      <c r="F342" s="205" t="s">
        <v>1556</v>
      </c>
      <c r="G342" s="36"/>
      <c r="H342" s="36"/>
      <c r="I342" s="206"/>
      <c r="J342" s="36"/>
      <c r="K342" s="36"/>
      <c r="L342" s="39"/>
      <c r="M342" s="207"/>
      <c r="N342" s="208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174</v>
      </c>
      <c r="AU342" s="17" t="s">
        <v>84</v>
      </c>
    </row>
    <row r="343" spans="2:51" s="14" customFormat="1" ht="12">
      <c r="B343" s="219"/>
      <c r="C343" s="220"/>
      <c r="D343" s="204" t="s">
        <v>176</v>
      </c>
      <c r="E343" s="221" t="s">
        <v>1</v>
      </c>
      <c r="F343" s="222" t="s">
        <v>84</v>
      </c>
      <c r="G343" s="220"/>
      <c r="H343" s="223">
        <v>2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176</v>
      </c>
      <c r="AU343" s="229" t="s">
        <v>84</v>
      </c>
      <c r="AV343" s="14" t="s">
        <v>84</v>
      </c>
      <c r="AW343" s="14" t="s">
        <v>30</v>
      </c>
      <c r="AX343" s="14" t="s">
        <v>74</v>
      </c>
      <c r="AY343" s="229" t="s">
        <v>165</v>
      </c>
    </row>
    <row r="344" spans="2:51" s="15" customFormat="1" ht="12">
      <c r="B344" s="248"/>
      <c r="C344" s="249"/>
      <c r="D344" s="204" t="s">
        <v>176</v>
      </c>
      <c r="E344" s="250" t="s">
        <v>1</v>
      </c>
      <c r="F344" s="251" t="s">
        <v>1336</v>
      </c>
      <c r="G344" s="249"/>
      <c r="H344" s="252">
        <v>2</v>
      </c>
      <c r="I344" s="253"/>
      <c r="J344" s="249"/>
      <c r="K344" s="249"/>
      <c r="L344" s="254"/>
      <c r="M344" s="255"/>
      <c r="N344" s="256"/>
      <c r="O344" s="256"/>
      <c r="P344" s="256"/>
      <c r="Q344" s="256"/>
      <c r="R344" s="256"/>
      <c r="S344" s="256"/>
      <c r="T344" s="257"/>
      <c r="AT344" s="258" t="s">
        <v>176</v>
      </c>
      <c r="AU344" s="258" t="s">
        <v>84</v>
      </c>
      <c r="AV344" s="15" t="s">
        <v>172</v>
      </c>
      <c r="AW344" s="15" t="s">
        <v>30</v>
      </c>
      <c r="AX344" s="15" t="s">
        <v>82</v>
      </c>
      <c r="AY344" s="258" t="s">
        <v>165</v>
      </c>
    </row>
    <row r="345" spans="1:65" s="2" customFormat="1" ht="16.5" customHeight="1">
      <c r="A345" s="34"/>
      <c r="B345" s="35"/>
      <c r="C345" s="230" t="s">
        <v>512</v>
      </c>
      <c r="D345" s="230" t="s">
        <v>290</v>
      </c>
      <c r="E345" s="231" t="s">
        <v>1558</v>
      </c>
      <c r="F345" s="232" t="s">
        <v>1559</v>
      </c>
      <c r="G345" s="233" t="s">
        <v>564</v>
      </c>
      <c r="H345" s="234">
        <v>1</v>
      </c>
      <c r="I345" s="235"/>
      <c r="J345" s="236">
        <f>ROUND(I345*H345,2)</f>
        <v>0</v>
      </c>
      <c r="K345" s="232" t="s">
        <v>171</v>
      </c>
      <c r="L345" s="237"/>
      <c r="M345" s="238" t="s">
        <v>1</v>
      </c>
      <c r="N345" s="239" t="s">
        <v>39</v>
      </c>
      <c r="O345" s="71"/>
      <c r="P345" s="200">
        <f>O345*H345</f>
        <v>0</v>
      </c>
      <c r="Q345" s="200">
        <v>1.614</v>
      </c>
      <c r="R345" s="200">
        <f>Q345*H345</f>
        <v>1.614</v>
      </c>
      <c r="S345" s="200">
        <v>0</v>
      </c>
      <c r="T345" s="201">
        <f>S345*H345</f>
        <v>0</v>
      </c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202" t="s">
        <v>213</v>
      </c>
      <c r="AT345" s="202" t="s">
        <v>290</v>
      </c>
      <c r="AU345" s="202" t="s">
        <v>84</v>
      </c>
      <c r="AY345" s="17" t="s">
        <v>165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17" t="s">
        <v>82</v>
      </c>
      <c r="BK345" s="203">
        <f>ROUND(I345*H345,2)</f>
        <v>0</v>
      </c>
      <c r="BL345" s="17" t="s">
        <v>172</v>
      </c>
      <c r="BM345" s="202" t="s">
        <v>1560</v>
      </c>
    </row>
    <row r="346" spans="1:47" s="2" customFormat="1" ht="12">
      <c r="A346" s="34"/>
      <c r="B346" s="35"/>
      <c r="C346" s="36"/>
      <c r="D346" s="204" t="s">
        <v>174</v>
      </c>
      <c r="E346" s="36"/>
      <c r="F346" s="205" t="s">
        <v>1559</v>
      </c>
      <c r="G346" s="36"/>
      <c r="H346" s="36"/>
      <c r="I346" s="206"/>
      <c r="J346" s="36"/>
      <c r="K346" s="36"/>
      <c r="L346" s="39"/>
      <c r="M346" s="207"/>
      <c r="N346" s="208"/>
      <c r="O346" s="71"/>
      <c r="P346" s="71"/>
      <c r="Q346" s="71"/>
      <c r="R346" s="71"/>
      <c r="S346" s="71"/>
      <c r="T346" s="72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174</v>
      </c>
      <c r="AU346" s="17" t="s">
        <v>84</v>
      </c>
    </row>
    <row r="347" spans="2:51" s="14" customFormat="1" ht="12">
      <c r="B347" s="219"/>
      <c r="C347" s="220"/>
      <c r="D347" s="204" t="s">
        <v>176</v>
      </c>
      <c r="E347" s="221" t="s">
        <v>1</v>
      </c>
      <c r="F347" s="222" t="s">
        <v>82</v>
      </c>
      <c r="G347" s="220"/>
      <c r="H347" s="223">
        <v>1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176</v>
      </c>
      <c r="AU347" s="229" t="s">
        <v>84</v>
      </c>
      <c r="AV347" s="14" t="s">
        <v>84</v>
      </c>
      <c r="AW347" s="14" t="s">
        <v>30</v>
      </c>
      <c r="AX347" s="14" t="s">
        <v>74</v>
      </c>
      <c r="AY347" s="229" t="s">
        <v>165</v>
      </c>
    </row>
    <row r="348" spans="2:51" s="15" customFormat="1" ht="12">
      <c r="B348" s="248"/>
      <c r="C348" s="249"/>
      <c r="D348" s="204" t="s">
        <v>176</v>
      </c>
      <c r="E348" s="250" t="s">
        <v>1</v>
      </c>
      <c r="F348" s="251" t="s">
        <v>1336</v>
      </c>
      <c r="G348" s="249"/>
      <c r="H348" s="252">
        <v>1</v>
      </c>
      <c r="I348" s="253"/>
      <c r="J348" s="249"/>
      <c r="K348" s="249"/>
      <c r="L348" s="254"/>
      <c r="M348" s="255"/>
      <c r="N348" s="256"/>
      <c r="O348" s="256"/>
      <c r="P348" s="256"/>
      <c r="Q348" s="256"/>
      <c r="R348" s="256"/>
      <c r="S348" s="256"/>
      <c r="T348" s="257"/>
      <c r="AT348" s="258" t="s">
        <v>176</v>
      </c>
      <c r="AU348" s="258" t="s">
        <v>84</v>
      </c>
      <c r="AV348" s="15" t="s">
        <v>172</v>
      </c>
      <c r="AW348" s="15" t="s">
        <v>30</v>
      </c>
      <c r="AX348" s="15" t="s">
        <v>82</v>
      </c>
      <c r="AY348" s="258" t="s">
        <v>165</v>
      </c>
    </row>
    <row r="349" spans="1:65" s="2" customFormat="1" ht="16.5" customHeight="1">
      <c r="A349" s="34"/>
      <c r="B349" s="35"/>
      <c r="C349" s="230" t="s">
        <v>517</v>
      </c>
      <c r="D349" s="230" t="s">
        <v>290</v>
      </c>
      <c r="E349" s="231" t="s">
        <v>1561</v>
      </c>
      <c r="F349" s="232" t="s">
        <v>1562</v>
      </c>
      <c r="G349" s="233" t="s">
        <v>564</v>
      </c>
      <c r="H349" s="234">
        <v>3</v>
      </c>
      <c r="I349" s="235"/>
      <c r="J349" s="236">
        <f>ROUND(I349*H349,2)</f>
        <v>0</v>
      </c>
      <c r="K349" s="232" t="s">
        <v>171</v>
      </c>
      <c r="L349" s="237"/>
      <c r="M349" s="238" t="s">
        <v>1</v>
      </c>
      <c r="N349" s="239" t="s">
        <v>39</v>
      </c>
      <c r="O349" s="71"/>
      <c r="P349" s="200">
        <f>O349*H349</f>
        <v>0</v>
      </c>
      <c r="Q349" s="200">
        <v>0.254</v>
      </c>
      <c r="R349" s="200">
        <f>Q349*H349</f>
        <v>0.762</v>
      </c>
      <c r="S349" s="200">
        <v>0</v>
      </c>
      <c r="T349" s="201">
        <f>S349*H349</f>
        <v>0</v>
      </c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R349" s="202" t="s">
        <v>213</v>
      </c>
      <c r="AT349" s="202" t="s">
        <v>290</v>
      </c>
      <c r="AU349" s="202" t="s">
        <v>84</v>
      </c>
      <c r="AY349" s="17" t="s">
        <v>165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17" t="s">
        <v>82</v>
      </c>
      <c r="BK349" s="203">
        <f>ROUND(I349*H349,2)</f>
        <v>0</v>
      </c>
      <c r="BL349" s="17" t="s">
        <v>172</v>
      </c>
      <c r="BM349" s="202" t="s">
        <v>1563</v>
      </c>
    </row>
    <row r="350" spans="1:47" s="2" customFormat="1" ht="12">
      <c r="A350" s="34"/>
      <c r="B350" s="35"/>
      <c r="C350" s="36"/>
      <c r="D350" s="204" t="s">
        <v>174</v>
      </c>
      <c r="E350" s="36"/>
      <c r="F350" s="205" t="s">
        <v>1562</v>
      </c>
      <c r="G350" s="36"/>
      <c r="H350" s="36"/>
      <c r="I350" s="206"/>
      <c r="J350" s="36"/>
      <c r="K350" s="36"/>
      <c r="L350" s="39"/>
      <c r="M350" s="207"/>
      <c r="N350" s="208"/>
      <c r="O350" s="71"/>
      <c r="P350" s="71"/>
      <c r="Q350" s="71"/>
      <c r="R350" s="71"/>
      <c r="S350" s="71"/>
      <c r="T350" s="72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T350" s="17" t="s">
        <v>174</v>
      </c>
      <c r="AU350" s="17" t="s">
        <v>84</v>
      </c>
    </row>
    <row r="351" spans="2:51" s="14" customFormat="1" ht="12">
      <c r="B351" s="219"/>
      <c r="C351" s="220"/>
      <c r="D351" s="204" t="s">
        <v>176</v>
      </c>
      <c r="E351" s="221" t="s">
        <v>1</v>
      </c>
      <c r="F351" s="222" t="s">
        <v>185</v>
      </c>
      <c r="G351" s="220"/>
      <c r="H351" s="223">
        <v>3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176</v>
      </c>
      <c r="AU351" s="229" t="s">
        <v>84</v>
      </c>
      <c r="AV351" s="14" t="s">
        <v>84</v>
      </c>
      <c r="AW351" s="14" t="s">
        <v>30</v>
      </c>
      <c r="AX351" s="14" t="s">
        <v>74</v>
      </c>
      <c r="AY351" s="229" t="s">
        <v>165</v>
      </c>
    </row>
    <row r="352" spans="2:51" s="15" customFormat="1" ht="12">
      <c r="B352" s="248"/>
      <c r="C352" s="249"/>
      <c r="D352" s="204" t="s">
        <v>176</v>
      </c>
      <c r="E352" s="250" t="s">
        <v>1</v>
      </c>
      <c r="F352" s="251" t="s">
        <v>1336</v>
      </c>
      <c r="G352" s="249"/>
      <c r="H352" s="252">
        <v>3</v>
      </c>
      <c r="I352" s="253"/>
      <c r="J352" s="249"/>
      <c r="K352" s="249"/>
      <c r="L352" s="254"/>
      <c r="M352" s="255"/>
      <c r="N352" s="256"/>
      <c r="O352" s="256"/>
      <c r="P352" s="256"/>
      <c r="Q352" s="256"/>
      <c r="R352" s="256"/>
      <c r="S352" s="256"/>
      <c r="T352" s="257"/>
      <c r="AT352" s="258" t="s">
        <v>176</v>
      </c>
      <c r="AU352" s="258" t="s">
        <v>84</v>
      </c>
      <c r="AV352" s="15" t="s">
        <v>172</v>
      </c>
      <c r="AW352" s="15" t="s">
        <v>30</v>
      </c>
      <c r="AX352" s="15" t="s">
        <v>82</v>
      </c>
      <c r="AY352" s="258" t="s">
        <v>165</v>
      </c>
    </row>
    <row r="353" spans="1:65" s="2" customFormat="1" ht="16.5" customHeight="1">
      <c r="A353" s="34"/>
      <c r="B353" s="35"/>
      <c r="C353" s="230" t="s">
        <v>523</v>
      </c>
      <c r="D353" s="230" t="s">
        <v>290</v>
      </c>
      <c r="E353" s="231" t="s">
        <v>1564</v>
      </c>
      <c r="F353" s="232" t="s">
        <v>1565</v>
      </c>
      <c r="G353" s="233" t="s">
        <v>564</v>
      </c>
      <c r="H353" s="234">
        <v>2</v>
      </c>
      <c r="I353" s="235"/>
      <c r="J353" s="236">
        <f>ROUND(I353*H353,2)</f>
        <v>0</v>
      </c>
      <c r="K353" s="232" t="s">
        <v>171</v>
      </c>
      <c r="L353" s="237"/>
      <c r="M353" s="238" t="s">
        <v>1</v>
      </c>
      <c r="N353" s="239" t="s">
        <v>39</v>
      </c>
      <c r="O353" s="71"/>
      <c r="P353" s="200">
        <f>O353*H353</f>
        <v>0</v>
      </c>
      <c r="Q353" s="200">
        <v>0.506</v>
      </c>
      <c r="R353" s="200">
        <f>Q353*H353</f>
        <v>1.012</v>
      </c>
      <c r="S353" s="200">
        <v>0</v>
      </c>
      <c r="T353" s="20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213</v>
      </c>
      <c r="AT353" s="202" t="s">
        <v>290</v>
      </c>
      <c r="AU353" s="202" t="s">
        <v>84</v>
      </c>
      <c r="AY353" s="17" t="s">
        <v>165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82</v>
      </c>
      <c r="BK353" s="203">
        <f>ROUND(I353*H353,2)</f>
        <v>0</v>
      </c>
      <c r="BL353" s="17" t="s">
        <v>172</v>
      </c>
      <c r="BM353" s="202" t="s">
        <v>1566</v>
      </c>
    </row>
    <row r="354" spans="1:47" s="2" customFormat="1" ht="12">
      <c r="A354" s="34"/>
      <c r="B354" s="35"/>
      <c r="C354" s="36"/>
      <c r="D354" s="204" t="s">
        <v>174</v>
      </c>
      <c r="E354" s="36"/>
      <c r="F354" s="205" t="s">
        <v>1565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174</v>
      </c>
      <c r="AU354" s="17" t="s">
        <v>84</v>
      </c>
    </row>
    <row r="355" spans="2:51" s="14" customFormat="1" ht="12">
      <c r="B355" s="219"/>
      <c r="C355" s="220"/>
      <c r="D355" s="204" t="s">
        <v>176</v>
      </c>
      <c r="E355" s="221" t="s">
        <v>1</v>
      </c>
      <c r="F355" s="222" t="s">
        <v>84</v>
      </c>
      <c r="G355" s="220"/>
      <c r="H355" s="223">
        <v>2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176</v>
      </c>
      <c r="AU355" s="229" t="s">
        <v>84</v>
      </c>
      <c r="AV355" s="14" t="s">
        <v>84</v>
      </c>
      <c r="AW355" s="14" t="s">
        <v>30</v>
      </c>
      <c r="AX355" s="14" t="s">
        <v>74</v>
      </c>
      <c r="AY355" s="229" t="s">
        <v>165</v>
      </c>
    </row>
    <row r="356" spans="2:51" s="15" customFormat="1" ht="12">
      <c r="B356" s="248"/>
      <c r="C356" s="249"/>
      <c r="D356" s="204" t="s">
        <v>176</v>
      </c>
      <c r="E356" s="250" t="s">
        <v>1</v>
      </c>
      <c r="F356" s="251" t="s">
        <v>1336</v>
      </c>
      <c r="G356" s="249"/>
      <c r="H356" s="252">
        <v>2</v>
      </c>
      <c r="I356" s="253"/>
      <c r="J356" s="249"/>
      <c r="K356" s="249"/>
      <c r="L356" s="254"/>
      <c r="M356" s="255"/>
      <c r="N356" s="256"/>
      <c r="O356" s="256"/>
      <c r="P356" s="256"/>
      <c r="Q356" s="256"/>
      <c r="R356" s="256"/>
      <c r="S356" s="256"/>
      <c r="T356" s="257"/>
      <c r="AT356" s="258" t="s">
        <v>176</v>
      </c>
      <c r="AU356" s="258" t="s">
        <v>84</v>
      </c>
      <c r="AV356" s="15" t="s">
        <v>172</v>
      </c>
      <c r="AW356" s="15" t="s">
        <v>30</v>
      </c>
      <c r="AX356" s="15" t="s">
        <v>82</v>
      </c>
      <c r="AY356" s="258" t="s">
        <v>165</v>
      </c>
    </row>
    <row r="357" spans="1:65" s="2" customFormat="1" ht="16.5" customHeight="1">
      <c r="A357" s="34"/>
      <c r="B357" s="35"/>
      <c r="C357" s="230" t="s">
        <v>530</v>
      </c>
      <c r="D357" s="230" t="s">
        <v>290</v>
      </c>
      <c r="E357" s="231" t="s">
        <v>1567</v>
      </c>
      <c r="F357" s="232" t="s">
        <v>1568</v>
      </c>
      <c r="G357" s="233" t="s">
        <v>564</v>
      </c>
      <c r="H357" s="234">
        <v>2</v>
      </c>
      <c r="I357" s="235"/>
      <c r="J357" s="236">
        <f>ROUND(I357*H357,2)</f>
        <v>0</v>
      </c>
      <c r="K357" s="232" t="s">
        <v>171</v>
      </c>
      <c r="L357" s="237"/>
      <c r="M357" s="238" t="s">
        <v>1</v>
      </c>
      <c r="N357" s="239" t="s">
        <v>39</v>
      </c>
      <c r="O357" s="71"/>
      <c r="P357" s="200">
        <f>O357*H357</f>
        <v>0</v>
      </c>
      <c r="Q357" s="200">
        <v>1.013</v>
      </c>
      <c r="R357" s="200">
        <f>Q357*H357</f>
        <v>2.026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213</v>
      </c>
      <c r="AT357" s="202" t="s">
        <v>290</v>
      </c>
      <c r="AU357" s="202" t="s">
        <v>84</v>
      </c>
      <c r="AY357" s="17" t="s">
        <v>165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82</v>
      </c>
      <c r="BK357" s="203">
        <f>ROUND(I357*H357,2)</f>
        <v>0</v>
      </c>
      <c r="BL357" s="17" t="s">
        <v>172</v>
      </c>
      <c r="BM357" s="202" t="s">
        <v>1569</v>
      </c>
    </row>
    <row r="358" spans="1:47" s="2" customFormat="1" ht="12">
      <c r="A358" s="34"/>
      <c r="B358" s="35"/>
      <c r="C358" s="36"/>
      <c r="D358" s="204" t="s">
        <v>174</v>
      </c>
      <c r="E358" s="36"/>
      <c r="F358" s="205" t="s">
        <v>1568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174</v>
      </c>
      <c r="AU358" s="17" t="s">
        <v>84</v>
      </c>
    </row>
    <row r="359" spans="2:51" s="14" customFormat="1" ht="12">
      <c r="B359" s="219"/>
      <c r="C359" s="220"/>
      <c r="D359" s="204" t="s">
        <v>176</v>
      </c>
      <c r="E359" s="221" t="s">
        <v>1</v>
      </c>
      <c r="F359" s="222" t="s">
        <v>84</v>
      </c>
      <c r="G359" s="220"/>
      <c r="H359" s="223">
        <v>2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176</v>
      </c>
      <c r="AU359" s="229" t="s">
        <v>84</v>
      </c>
      <c r="AV359" s="14" t="s">
        <v>84</v>
      </c>
      <c r="AW359" s="14" t="s">
        <v>30</v>
      </c>
      <c r="AX359" s="14" t="s">
        <v>74</v>
      </c>
      <c r="AY359" s="229" t="s">
        <v>165</v>
      </c>
    </row>
    <row r="360" spans="2:51" s="15" customFormat="1" ht="12">
      <c r="B360" s="248"/>
      <c r="C360" s="249"/>
      <c r="D360" s="204" t="s">
        <v>176</v>
      </c>
      <c r="E360" s="250" t="s">
        <v>1</v>
      </c>
      <c r="F360" s="251" t="s">
        <v>1336</v>
      </c>
      <c r="G360" s="249"/>
      <c r="H360" s="252">
        <v>2</v>
      </c>
      <c r="I360" s="253"/>
      <c r="J360" s="249"/>
      <c r="K360" s="249"/>
      <c r="L360" s="254"/>
      <c r="M360" s="255"/>
      <c r="N360" s="256"/>
      <c r="O360" s="256"/>
      <c r="P360" s="256"/>
      <c r="Q360" s="256"/>
      <c r="R360" s="256"/>
      <c r="S360" s="256"/>
      <c r="T360" s="257"/>
      <c r="AT360" s="258" t="s">
        <v>176</v>
      </c>
      <c r="AU360" s="258" t="s">
        <v>84</v>
      </c>
      <c r="AV360" s="15" t="s">
        <v>172</v>
      </c>
      <c r="AW360" s="15" t="s">
        <v>30</v>
      </c>
      <c r="AX360" s="15" t="s">
        <v>82</v>
      </c>
      <c r="AY360" s="258" t="s">
        <v>165</v>
      </c>
    </row>
    <row r="361" spans="1:65" s="2" customFormat="1" ht="16.5" customHeight="1">
      <c r="A361" s="34"/>
      <c r="B361" s="35"/>
      <c r="C361" s="230" t="s">
        <v>536</v>
      </c>
      <c r="D361" s="230" t="s">
        <v>290</v>
      </c>
      <c r="E361" s="231" t="s">
        <v>1570</v>
      </c>
      <c r="F361" s="232" t="s">
        <v>1571</v>
      </c>
      <c r="G361" s="233" t="s">
        <v>564</v>
      </c>
      <c r="H361" s="234">
        <v>3</v>
      </c>
      <c r="I361" s="235"/>
      <c r="J361" s="236">
        <f>ROUND(I361*H361,2)</f>
        <v>0</v>
      </c>
      <c r="K361" s="232" t="s">
        <v>171</v>
      </c>
      <c r="L361" s="237"/>
      <c r="M361" s="238" t="s">
        <v>1</v>
      </c>
      <c r="N361" s="239" t="s">
        <v>39</v>
      </c>
      <c r="O361" s="71"/>
      <c r="P361" s="200">
        <f>O361*H361</f>
        <v>0</v>
      </c>
      <c r="Q361" s="200">
        <v>0.04</v>
      </c>
      <c r="R361" s="200">
        <f>Q361*H361</f>
        <v>0.12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213</v>
      </c>
      <c r="AT361" s="202" t="s">
        <v>290</v>
      </c>
      <c r="AU361" s="202" t="s">
        <v>84</v>
      </c>
      <c r="AY361" s="17" t="s">
        <v>165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82</v>
      </c>
      <c r="BK361" s="203">
        <f>ROUND(I361*H361,2)</f>
        <v>0</v>
      </c>
      <c r="BL361" s="17" t="s">
        <v>172</v>
      </c>
      <c r="BM361" s="202" t="s">
        <v>1572</v>
      </c>
    </row>
    <row r="362" spans="1:47" s="2" customFormat="1" ht="12">
      <c r="A362" s="34"/>
      <c r="B362" s="35"/>
      <c r="C362" s="36"/>
      <c r="D362" s="204" t="s">
        <v>174</v>
      </c>
      <c r="E362" s="36"/>
      <c r="F362" s="205" t="s">
        <v>1571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174</v>
      </c>
      <c r="AU362" s="17" t="s">
        <v>84</v>
      </c>
    </row>
    <row r="363" spans="2:51" s="14" customFormat="1" ht="12">
      <c r="B363" s="219"/>
      <c r="C363" s="220"/>
      <c r="D363" s="204" t="s">
        <v>176</v>
      </c>
      <c r="E363" s="221" t="s">
        <v>1</v>
      </c>
      <c r="F363" s="222" t="s">
        <v>185</v>
      </c>
      <c r="G363" s="220"/>
      <c r="H363" s="223">
        <v>3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176</v>
      </c>
      <c r="AU363" s="229" t="s">
        <v>84</v>
      </c>
      <c r="AV363" s="14" t="s">
        <v>84</v>
      </c>
      <c r="AW363" s="14" t="s">
        <v>30</v>
      </c>
      <c r="AX363" s="14" t="s">
        <v>74</v>
      </c>
      <c r="AY363" s="229" t="s">
        <v>165</v>
      </c>
    </row>
    <row r="364" spans="2:51" s="15" customFormat="1" ht="12">
      <c r="B364" s="248"/>
      <c r="C364" s="249"/>
      <c r="D364" s="204" t="s">
        <v>176</v>
      </c>
      <c r="E364" s="250" t="s">
        <v>1</v>
      </c>
      <c r="F364" s="251" t="s">
        <v>1336</v>
      </c>
      <c r="G364" s="249"/>
      <c r="H364" s="252">
        <v>3</v>
      </c>
      <c r="I364" s="253"/>
      <c r="J364" s="249"/>
      <c r="K364" s="249"/>
      <c r="L364" s="254"/>
      <c r="M364" s="255"/>
      <c r="N364" s="256"/>
      <c r="O364" s="256"/>
      <c r="P364" s="256"/>
      <c r="Q364" s="256"/>
      <c r="R364" s="256"/>
      <c r="S364" s="256"/>
      <c r="T364" s="257"/>
      <c r="AT364" s="258" t="s">
        <v>176</v>
      </c>
      <c r="AU364" s="258" t="s">
        <v>84</v>
      </c>
      <c r="AV364" s="15" t="s">
        <v>172</v>
      </c>
      <c r="AW364" s="15" t="s">
        <v>30</v>
      </c>
      <c r="AX364" s="15" t="s">
        <v>82</v>
      </c>
      <c r="AY364" s="258" t="s">
        <v>165</v>
      </c>
    </row>
    <row r="365" spans="1:65" s="2" customFormat="1" ht="16.5" customHeight="1">
      <c r="A365" s="34"/>
      <c r="B365" s="35"/>
      <c r="C365" s="230" t="s">
        <v>542</v>
      </c>
      <c r="D365" s="230" t="s">
        <v>290</v>
      </c>
      <c r="E365" s="231" t="s">
        <v>1573</v>
      </c>
      <c r="F365" s="232" t="s">
        <v>1574</v>
      </c>
      <c r="G365" s="233" t="s">
        <v>564</v>
      </c>
      <c r="H365" s="234">
        <v>1</v>
      </c>
      <c r="I365" s="235"/>
      <c r="J365" s="236">
        <f>ROUND(I365*H365,2)</f>
        <v>0</v>
      </c>
      <c r="K365" s="232" t="s">
        <v>171</v>
      </c>
      <c r="L365" s="237"/>
      <c r="M365" s="238" t="s">
        <v>1</v>
      </c>
      <c r="N365" s="239" t="s">
        <v>39</v>
      </c>
      <c r="O365" s="71"/>
      <c r="P365" s="200">
        <f>O365*H365</f>
        <v>0</v>
      </c>
      <c r="Q365" s="200">
        <v>0.068</v>
      </c>
      <c r="R365" s="200">
        <f>Q365*H365</f>
        <v>0.068</v>
      </c>
      <c r="S365" s="200">
        <v>0</v>
      </c>
      <c r="T365" s="20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2" t="s">
        <v>213</v>
      </c>
      <c r="AT365" s="202" t="s">
        <v>290</v>
      </c>
      <c r="AU365" s="202" t="s">
        <v>84</v>
      </c>
      <c r="AY365" s="17" t="s">
        <v>165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17" t="s">
        <v>82</v>
      </c>
      <c r="BK365" s="203">
        <f>ROUND(I365*H365,2)</f>
        <v>0</v>
      </c>
      <c r="BL365" s="17" t="s">
        <v>172</v>
      </c>
      <c r="BM365" s="202" t="s">
        <v>1575</v>
      </c>
    </row>
    <row r="366" spans="1:47" s="2" customFormat="1" ht="12">
      <c r="A366" s="34"/>
      <c r="B366" s="35"/>
      <c r="C366" s="36"/>
      <c r="D366" s="204" t="s">
        <v>174</v>
      </c>
      <c r="E366" s="36"/>
      <c r="F366" s="205" t="s">
        <v>1574</v>
      </c>
      <c r="G366" s="36"/>
      <c r="H366" s="36"/>
      <c r="I366" s="206"/>
      <c r="J366" s="36"/>
      <c r="K366" s="36"/>
      <c r="L366" s="39"/>
      <c r="M366" s="207"/>
      <c r="N366" s="208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174</v>
      </c>
      <c r="AU366" s="17" t="s">
        <v>84</v>
      </c>
    </row>
    <row r="367" spans="2:51" s="14" customFormat="1" ht="12">
      <c r="B367" s="219"/>
      <c r="C367" s="220"/>
      <c r="D367" s="204" t="s">
        <v>176</v>
      </c>
      <c r="E367" s="221" t="s">
        <v>1</v>
      </c>
      <c r="F367" s="222" t="s">
        <v>82</v>
      </c>
      <c r="G367" s="220"/>
      <c r="H367" s="223">
        <v>1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176</v>
      </c>
      <c r="AU367" s="229" t="s">
        <v>84</v>
      </c>
      <c r="AV367" s="14" t="s">
        <v>84</v>
      </c>
      <c r="AW367" s="14" t="s">
        <v>30</v>
      </c>
      <c r="AX367" s="14" t="s">
        <v>74</v>
      </c>
      <c r="AY367" s="229" t="s">
        <v>165</v>
      </c>
    </row>
    <row r="368" spans="2:51" s="15" customFormat="1" ht="12">
      <c r="B368" s="248"/>
      <c r="C368" s="249"/>
      <c r="D368" s="204" t="s">
        <v>176</v>
      </c>
      <c r="E368" s="250" t="s">
        <v>1</v>
      </c>
      <c r="F368" s="251" t="s">
        <v>1336</v>
      </c>
      <c r="G368" s="249"/>
      <c r="H368" s="252">
        <v>1</v>
      </c>
      <c r="I368" s="253"/>
      <c r="J368" s="249"/>
      <c r="K368" s="249"/>
      <c r="L368" s="254"/>
      <c r="M368" s="255"/>
      <c r="N368" s="256"/>
      <c r="O368" s="256"/>
      <c r="P368" s="256"/>
      <c r="Q368" s="256"/>
      <c r="R368" s="256"/>
      <c r="S368" s="256"/>
      <c r="T368" s="257"/>
      <c r="AT368" s="258" t="s">
        <v>176</v>
      </c>
      <c r="AU368" s="258" t="s">
        <v>84</v>
      </c>
      <c r="AV368" s="15" t="s">
        <v>172</v>
      </c>
      <c r="AW368" s="15" t="s">
        <v>30</v>
      </c>
      <c r="AX368" s="15" t="s">
        <v>82</v>
      </c>
      <c r="AY368" s="258" t="s">
        <v>165</v>
      </c>
    </row>
    <row r="369" spans="1:65" s="2" customFormat="1" ht="16.5" customHeight="1">
      <c r="A369" s="34"/>
      <c r="B369" s="35"/>
      <c r="C369" s="230" t="s">
        <v>360</v>
      </c>
      <c r="D369" s="230" t="s">
        <v>290</v>
      </c>
      <c r="E369" s="231" t="s">
        <v>1576</v>
      </c>
      <c r="F369" s="232" t="s">
        <v>1577</v>
      </c>
      <c r="G369" s="233" t="s">
        <v>564</v>
      </c>
      <c r="H369" s="234">
        <v>2</v>
      </c>
      <c r="I369" s="235"/>
      <c r="J369" s="236">
        <f>ROUND(I369*H369,2)</f>
        <v>0</v>
      </c>
      <c r="K369" s="232" t="s">
        <v>171</v>
      </c>
      <c r="L369" s="237"/>
      <c r="M369" s="238" t="s">
        <v>1</v>
      </c>
      <c r="N369" s="239" t="s">
        <v>39</v>
      </c>
      <c r="O369" s="71"/>
      <c r="P369" s="200">
        <f>O369*H369</f>
        <v>0</v>
      </c>
      <c r="Q369" s="200">
        <v>0.081</v>
      </c>
      <c r="R369" s="200">
        <f>Q369*H369</f>
        <v>0.162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213</v>
      </c>
      <c r="AT369" s="202" t="s">
        <v>290</v>
      </c>
      <c r="AU369" s="202" t="s">
        <v>84</v>
      </c>
      <c r="AY369" s="17" t="s">
        <v>165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82</v>
      </c>
      <c r="BK369" s="203">
        <f>ROUND(I369*H369,2)</f>
        <v>0</v>
      </c>
      <c r="BL369" s="17" t="s">
        <v>172</v>
      </c>
      <c r="BM369" s="202" t="s">
        <v>1578</v>
      </c>
    </row>
    <row r="370" spans="1:47" s="2" customFormat="1" ht="12">
      <c r="A370" s="34"/>
      <c r="B370" s="35"/>
      <c r="C370" s="36"/>
      <c r="D370" s="204" t="s">
        <v>174</v>
      </c>
      <c r="E370" s="36"/>
      <c r="F370" s="205" t="s">
        <v>1577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174</v>
      </c>
      <c r="AU370" s="17" t="s">
        <v>84</v>
      </c>
    </row>
    <row r="371" spans="2:51" s="14" customFormat="1" ht="12">
      <c r="B371" s="219"/>
      <c r="C371" s="220"/>
      <c r="D371" s="204" t="s">
        <v>176</v>
      </c>
      <c r="E371" s="221" t="s">
        <v>1</v>
      </c>
      <c r="F371" s="222" t="s">
        <v>84</v>
      </c>
      <c r="G371" s="220"/>
      <c r="H371" s="223">
        <v>2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176</v>
      </c>
      <c r="AU371" s="229" t="s">
        <v>84</v>
      </c>
      <c r="AV371" s="14" t="s">
        <v>84</v>
      </c>
      <c r="AW371" s="14" t="s">
        <v>30</v>
      </c>
      <c r="AX371" s="14" t="s">
        <v>74</v>
      </c>
      <c r="AY371" s="229" t="s">
        <v>165</v>
      </c>
    </row>
    <row r="372" spans="2:51" s="15" customFormat="1" ht="12">
      <c r="B372" s="248"/>
      <c r="C372" s="249"/>
      <c r="D372" s="204" t="s">
        <v>176</v>
      </c>
      <c r="E372" s="250" t="s">
        <v>1</v>
      </c>
      <c r="F372" s="251" t="s">
        <v>1336</v>
      </c>
      <c r="G372" s="249"/>
      <c r="H372" s="252">
        <v>2</v>
      </c>
      <c r="I372" s="253"/>
      <c r="J372" s="249"/>
      <c r="K372" s="249"/>
      <c r="L372" s="254"/>
      <c r="M372" s="255"/>
      <c r="N372" s="256"/>
      <c r="O372" s="256"/>
      <c r="P372" s="256"/>
      <c r="Q372" s="256"/>
      <c r="R372" s="256"/>
      <c r="S372" s="256"/>
      <c r="T372" s="257"/>
      <c r="AT372" s="258" t="s">
        <v>176</v>
      </c>
      <c r="AU372" s="258" t="s">
        <v>84</v>
      </c>
      <c r="AV372" s="15" t="s">
        <v>172</v>
      </c>
      <c r="AW372" s="15" t="s">
        <v>30</v>
      </c>
      <c r="AX372" s="15" t="s">
        <v>82</v>
      </c>
      <c r="AY372" s="258" t="s">
        <v>165</v>
      </c>
    </row>
    <row r="373" spans="1:65" s="2" customFormat="1" ht="16.5" customHeight="1">
      <c r="A373" s="34"/>
      <c r="B373" s="35"/>
      <c r="C373" s="230" t="s">
        <v>553</v>
      </c>
      <c r="D373" s="230" t="s">
        <v>290</v>
      </c>
      <c r="E373" s="231" t="s">
        <v>1579</v>
      </c>
      <c r="F373" s="232" t="s">
        <v>1580</v>
      </c>
      <c r="G373" s="233" t="s">
        <v>564</v>
      </c>
      <c r="H373" s="234">
        <v>3</v>
      </c>
      <c r="I373" s="235"/>
      <c r="J373" s="236">
        <f>ROUND(I373*H373,2)</f>
        <v>0</v>
      </c>
      <c r="K373" s="232" t="s">
        <v>171</v>
      </c>
      <c r="L373" s="237"/>
      <c r="M373" s="238" t="s">
        <v>1</v>
      </c>
      <c r="N373" s="239" t="s">
        <v>39</v>
      </c>
      <c r="O373" s="71"/>
      <c r="P373" s="200">
        <f>O373*H373</f>
        <v>0</v>
      </c>
      <c r="Q373" s="200">
        <v>0.585</v>
      </c>
      <c r="R373" s="200">
        <f>Q373*H373</f>
        <v>1.755</v>
      </c>
      <c r="S373" s="200">
        <v>0</v>
      </c>
      <c r="T373" s="201">
        <f>S373*H373</f>
        <v>0</v>
      </c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R373" s="202" t="s">
        <v>213</v>
      </c>
      <c r="AT373" s="202" t="s">
        <v>290</v>
      </c>
      <c r="AU373" s="202" t="s">
        <v>84</v>
      </c>
      <c r="AY373" s="17" t="s">
        <v>165</v>
      </c>
      <c r="BE373" s="203">
        <f>IF(N373="základní",J373,0)</f>
        <v>0</v>
      </c>
      <c r="BF373" s="203">
        <f>IF(N373="snížená",J373,0)</f>
        <v>0</v>
      </c>
      <c r="BG373" s="203">
        <f>IF(N373="zákl. přenesená",J373,0)</f>
        <v>0</v>
      </c>
      <c r="BH373" s="203">
        <f>IF(N373="sníž. přenesená",J373,0)</f>
        <v>0</v>
      </c>
      <c r="BI373" s="203">
        <f>IF(N373="nulová",J373,0)</f>
        <v>0</v>
      </c>
      <c r="BJ373" s="17" t="s">
        <v>82</v>
      </c>
      <c r="BK373" s="203">
        <f>ROUND(I373*H373,2)</f>
        <v>0</v>
      </c>
      <c r="BL373" s="17" t="s">
        <v>172</v>
      </c>
      <c r="BM373" s="202" t="s">
        <v>1581</v>
      </c>
    </row>
    <row r="374" spans="1:47" s="2" customFormat="1" ht="12">
      <c r="A374" s="34"/>
      <c r="B374" s="35"/>
      <c r="C374" s="36"/>
      <c r="D374" s="204" t="s">
        <v>174</v>
      </c>
      <c r="E374" s="36"/>
      <c r="F374" s="205" t="s">
        <v>1580</v>
      </c>
      <c r="G374" s="36"/>
      <c r="H374" s="36"/>
      <c r="I374" s="206"/>
      <c r="J374" s="36"/>
      <c r="K374" s="36"/>
      <c r="L374" s="39"/>
      <c r="M374" s="207"/>
      <c r="N374" s="208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174</v>
      </c>
      <c r="AU374" s="17" t="s">
        <v>84</v>
      </c>
    </row>
    <row r="375" spans="2:51" s="14" customFormat="1" ht="12">
      <c r="B375" s="219"/>
      <c r="C375" s="220"/>
      <c r="D375" s="204" t="s">
        <v>176</v>
      </c>
      <c r="E375" s="221" t="s">
        <v>1</v>
      </c>
      <c r="F375" s="222" t="s">
        <v>185</v>
      </c>
      <c r="G375" s="220"/>
      <c r="H375" s="223">
        <v>3</v>
      </c>
      <c r="I375" s="224"/>
      <c r="J375" s="220"/>
      <c r="K375" s="220"/>
      <c r="L375" s="225"/>
      <c r="M375" s="226"/>
      <c r="N375" s="227"/>
      <c r="O375" s="227"/>
      <c r="P375" s="227"/>
      <c r="Q375" s="227"/>
      <c r="R375" s="227"/>
      <c r="S375" s="227"/>
      <c r="T375" s="228"/>
      <c r="AT375" s="229" t="s">
        <v>176</v>
      </c>
      <c r="AU375" s="229" t="s">
        <v>84</v>
      </c>
      <c r="AV375" s="14" t="s">
        <v>84</v>
      </c>
      <c r="AW375" s="14" t="s">
        <v>30</v>
      </c>
      <c r="AX375" s="14" t="s">
        <v>74</v>
      </c>
      <c r="AY375" s="229" t="s">
        <v>165</v>
      </c>
    </row>
    <row r="376" spans="2:51" s="15" customFormat="1" ht="12">
      <c r="B376" s="248"/>
      <c r="C376" s="249"/>
      <c r="D376" s="204" t="s">
        <v>176</v>
      </c>
      <c r="E376" s="250" t="s">
        <v>1</v>
      </c>
      <c r="F376" s="251" t="s">
        <v>1336</v>
      </c>
      <c r="G376" s="249"/>
      <c r="H376" s="252">
        <v>3</v>
      </c>
      <c r="I376" s="253"/>
      <c r="J376" s="249"/>
      <c r="K376" s="249"/>
      <c r="L376" s="254"/>
      <c r="M376" s="255"/>
      <c r="N376" s="256"/>
      <c r="O376" s="256"/>
      <c r="P376" s="256"/>
      <c r="Q376" s="256"/>
      <c r="R376" s="256"/>
      <c r="S376" s="256"/>
      <c r="T376" s="257"/>
      <c r="AT376" s="258" t="s">
        <v>176</v>
      </c>
      <c r="AU376" s="258" t="s">
        <v>84</v>
      </c>
      <c r="AV376" s="15" t="s">
        <v>172</v>
      </c>
      <c r="AW376" s="15" t="s">
        <v>30</v>
      </c>
      <c r="AX376" s="15" t="s">
        <v>82</v>
      </c>
      <c r="AY376" s="258" t="s">
        <v>165</v>
      </c>
    </row>
    <row r="377" spans="1:65" s="2" customFormat="1" ht="16.5" customHeight="1">
      <c r="A377" s="34"/>
      <c r="B377" s="35"/>
      <c r="C377" s="230" t="s">
        <v>561</v>
      </c>
      <c r="D377" s="230" t="s">
        <v>290</v>
      </c>
      <c r="E377" s="231" t="s">
        <v>1582</v>
      </c>
      <c r="F377" s="232" t="s">
        <v>1583</v>
      </c>
      <c r="G377" s="233" t="s">
        <v>564</v>
      </c>
      <c r="H377" s="234">
        <v>13</v>
      </c>
      <c r="I377" s="235"/>
      <c r="J377" s="236">
        <f>ROUND(I377*H377,2)</f>
        <v>0</v>
      </c>
      <c r="K377" s="232" t="s">
        <v>171</v>
      </c>
      <c r="L377" s="237"/>
      <c r="M377" s="238" t="s">
        <v>1</v>
      </c>
      <c r="N377" s="239" t="s">
        <v>39</v>
      </c>
      <c r="O377" s="71"/>
      <c r="P377" s="200">
        <f>O377*H377</f>
        <v>0</v>
      </c>
      <c r="Q377" s="200">
        <v>0.002</v>
      </c>
      <c r="R377" s="200">
        <f>Q377*H377</f>
        <v>0.026000000000000002</v>
      </c>
      <c r="S377" s="200">
        <v>0</v>
      </c>
      <c r="T377" s="201">
        <f>S377*H377</f>
        <v>0</v>
      </c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R377" s="202" t="s">
        <v>213</v>
      </c>
      <c r="AT377" s="202" t="s">
        <v>290</v>
      </c>
      <c r="AU377" s="202" t="s">
        <v>84</v>
      </c>
      <c r="AY377" s="17" t="s">
        <v>165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17" t="s">
        <v>82</v>
      </c>
      <c r="BK377" s="203">
        <f>ROUND(I377*H377,2)</f>
        <v>0</v>
      </c>
      <c r="BL377" s="17" t="s">
        <v>172</v>
      </c>
      <c r="BM377" s="202" t="s">
        <v>1584</v>
      </c>
    </row>
    <row r="378" spans="1:47" s="2" customFormat="1" ht="12">
      <c r="A378" s="34"/>
      <c r="B378" s="35"/>
      <c r="C378" s="36"/>
      <c r="D378" s="204" t="s">
        <v>174</v>
      </c>
      <c r="E378" s="36"/>
      <c r="F378" s="205" t="s">
        <v>1583</v>
      </c>
      <c r="G378" s="36"/>
      <c r="H378" s="36"/>
      <c r="I378" s="206"/>
      <c r="J378" s="36"/>
      <c r="K378" s="36"/>
      <c r="L378" s="39"/>
      <c r="M378" s="207"/>
      <c r="N378" s="208"/>
      <c r="O378" s="71"/>
      <c r="P378" s="71"/>
      <c r="Q378" s="71"/>
      <c r="R378" s="71"/>
      <c r="S378" s="71"/>
      <c r="T378" s="72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T378" s="17" t="s">
        <v>174</v>
      </c>
      <c r="AU378" s="17" t="s">
        <v>84</v>
      </c>
    </row>
    <row r="379" spans="2:51" s="14" customFormat="1" ht="12">
      <c r="B379" s="219"/>
      <c r="C379" s="220"/>
      <c r="D379" s="204" t="s">
        <v>176</v>
      </c>
      <c r="E379" s="221" t="s">
        <v>1</v>
      </c>
      <c r="F379" s="222" t="s">
        <v>247</v>
      </c>
      <c r="G379" s="220"/>
      <c r="H379" s="223">
        <v>13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176</v>
      </c>
      <c r="AU379" s="229" t="s">
        <v>84</v>
      </c>
      <c r="AV379" s="14" t="s">
        <v>84</v>
      </c>
      <c r="AW379" s="14" t="s">
        <v>30</v>
      </c>
      <c r="AX379" s="14" t="s">
        <v>74</v>
      </c>
      <c r="AY379" s="229" t="s">
        <v>165</v>
      </c>
    </row>
    <row r="380" spans="2:51" s="15" customFormat="1" ht="12">
      <c r="B380" s="248"/>
      <c r="C380" s="249"/>
      <c r="D380" s="204" t="s">
        <v>176</v>
      </c>
      <c r="E380" s="250" t="s">
        <v>1</v>
      </c>
      <c r="F380" s="251" t="s">
        <v>1336</v>
      </c>
      <c r="G380" s="249"/>
      <c r="H380" s="252">
        <v>13</v>
      </c>
      <c r="I380" s="253"/>
      <c r="J380" s="249"/>
      <c r="K380" s="249"/>
      <c r="L380" s="254"/>
      <c r="M380" s="255"/>
      <c r="N380" s="256"/>
      <c r="O380" s="256"/>
      <c r="P380" s="256"/>
      <c r="Q380" s="256"/>
      <c r="R380" s="256"/>
      <c r="S380" s="256"/>
      <c r="T380" s="257"/>
      <c r="AT380" s="258" t="s">
        <v>176</v>
      </c>
      <c r="AU380" s="258" t="s">
        <v>84</v>
      </c>
      <c r="AV380" s="15" t="s">
        <v>172</v>
      </c>
      <c r="AW380" s="15" t="s">
        <v>30</v>
      </c>
      <c r="AX380" s="15" t="s">
        <v>82</v>
      </c>
      <c r="AY380" s="258" t="s">
        <v>165</v>
      </c>
    </row>
    <row r="381" spans="1:65" s="2" customFormat="1" ht="16.5" customHeight="1">
      <c r="A381" s="34"/>
      <c r="B381" s="35"/>
      <c r="C381" s="191" t="s">
        <v>569</v>
      </c>
      <c r="D381" s="191" t="s">
        <v>167</v>
      </c>
      <c r="E381" s="192" t="s">
        <v>1585</v>
      </c>
      <c r="F381" s="193" t="s">
        <v>1586</v>
      </c>
      <c r="G381" s="194" t="s">
        <v>564</v>
      </c>
      <c r="H381" s="195">
        <v>4</v>
      </c>
      <c r="I381" s="196"/>
      <c r="J381" s="197">
        <f>ROUND(I381*H381,2)</f>
        <v>0</v>
      </c>
      <c r="K381" s="193" t="s">
        <v>171</v>
      </c>
      <c r="L381" s="39"/>
      <c r="M381" s="198" t="s">
        <v>1</v>
      </c>
      <c r="N381" s="199" t="s">
        <v>39</v>
      </c>
      <c r="O381" s="71"/>
      <c r="P381" s="200">
        <f>O381*H381</f>
        <v>0</v>
      </c>
      <c r="Q381" s="200">
        <v>0.21734</v>
      </c>
      <c r="R381" s="200">
        <f>Q381*H381</f>
        <v>0.86936</v>
      </c>
      <c r="S381" s="200">
        <v>0</v>
      </c>
      <c r="T381" s="201">
        <f>S381*H381</f>
        <v>0</v>
      </c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202" t="s">
        <v>172</v>
      </c>
      <c r="AT381" s="202" t="s">
        <v>167</v>
      </c>
      <c r="AU381" s="202" t="s">
        <v>84</v>
      </c>
      <c r="AY381" s="17" t="s">
        <v>165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17" t="s">
        <v>82</v>
      </c>
      <c r="BK381" s="203">
        <f>ROUND(I381*H381,2)</f>
        <v>0</v>
      </c>
      <c r="BL381" s="17" t="s">
        <v>172</v>
      </c>
      <c r="BM381" s="202" t="s">
        <v>1587</v>
      </c>
    </row>
    <row r="382" spans="1:47" s="2" customFormat="1" ht="12">
      <c r="A382" s="34"/>
      <c r="B382" s="35"/>
      <c r="C382" s="36"/>
      <c r="D382" s="204" t="s">
        <v>174</v>
      </c>
      <c r="E382" s="36"/>
      <c r="F382" s="205" t="s">
        <v>1588</v>
      </c>
      <c r="G382" s="36"/>
      <c r="H382" s="36"/>
      <c r="I382" s="206"/>
      <c r="J382" s="36"/>
      <c r="K382" s="36"/>
      <c r="L382" s="39"/>
      <c r="M382" s="207"/>
      <c r="N382" s="208"/>
      <c r="O382" s="71"/>
      <c r="P382" s="71"/>
      <c r="Q382" s="71"/>
      <c r="R382" s="71"/>
      <c r="S382" s="71"/>
      <c r="T382" s="72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174</v>
      </c>
      <c r="AU382" s="17" t="s">
        <v>84</v>
      </c>
    </row>
    <row r="383" spans="2:51" s="14" customFormat="1" ht="12">
      <c r="B383" s="219"/>
      <c r="C383" s="220"/>
      <c r="D383" s="204" t="s">
        <v>176</v>
      </c>
      <c r="E383" s="221" t="s">
        <v>1</v>
      </c>
      <c r="F383" s="222" t="s">
        <v>172</v>
      </c>
      <c r="G383" s="220"/>
      <c r="H383" s="223">
        <v>4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176</v>
      </c>
      <c r="AU383" s="229" t="s">
        <v>84</v>
      </c>
      <c r="AV383" s="14" t="s">
        <v>84</v>
      </c>
      <c r="AW383" s="14" t="s">
        <v>30</v>
      </c>
      <c r="AX383" s="14" t="s">
        <v>74</v>
      </c>
      <c r="AY383" s="229" t="s">
        <v>165</v>
      </c>
    </row>
    <row r="384" spans="2:51" s="15" customFormat="1" ht="12">
      <c r="B384" s="248"/>
      <c r="C384" s="249"/>
      <c r="D384" s="204" t="s">
        <v>176</v>
      </c>
      <c r="E384" s="250" t="s">
        <v>1</v>
      </c>
      <c r="F384" s="251" t="s">
        <v>1336</v>
      </c>
      <c r="G384" s="249"/>
      <c r="H384" s="252">
        <v>4</v>
      </c>
      <c r="I384" s="253"/>
      <c r="J384" s="249"/>
      <c r="K384" s="249"/>
      <c r="L384" s="254"/>
      <c r="M384" s="255"/>
      <c r="N384" s="256"/>
      <c r="O384" s="256"/>
      <c r="P384" s="256"/>
      <c r="Q384" s="256"/>
      <c r="R384" s="256"/>
      <c r="S384" s="256"/>
      <c r="T384" s="257"/>
      <c r="AT384" s="258" t="s">
        <v>176</v>
      </c>
      <c r="AU384" s="258" t="s">
        <v>84</v>
      </c>
      <c r="AV384" s="15" t="s">
        <v>172</v>
      </c>
      <c r="AW384" s="15" t="s">
        <v>30</v>
      </c>
      <c r="AX384" s="15" t="s">
        <v>82</v>
      </c>
      <c r="AY384" s="258" t="s">
        <v>165</v>
      </c>
    </row>
    <row r="385" spans="1:65" s="2" customFormat="1" ht="16.5" customHeight="1">
      <c r="A385" s="34"/>
      <c r="B385" s="35"/>
      <c r="C385" s="230" t="s">
        <v>573</v>
      </c>
      <c r="D385" s="230" t="s">
        <v>290</v>
      </c>
      <c r="E385" s="231" t="s">
        <v>1589</v>
      </c>
      <c r="F385" s="232" t="s">
        <v>1590</v>
      </c>
      <c r="G385" s="233" t="s">
        <v>564</v>
      </c>
      <c r="H385" s="234">
        <v>3</v>
      </c>
      <c r="I385" s="235"/>
      <c r="J385" s="236">
        <f>ROUND(I385*H385,2)</f>
        <v>0</v>
      </c>
      <c r="K385" s="232" t="s">
        <v>171</v>
      </c>
      <c r="L385" s="237"/>
      <c r="M385" s="238" t="s">
        <v>1</v>
      </c>
      <c r="N385" s="239" t="s">
        <v>39</v>
      </c>
      <c r="O385" s="71"/>
      <c r="P385" s="200">
        <f>O385*H385</f>
        <v>0</v>
      </c>
      <c r="Q385" s="200">
        <v>0.081</v>
      </c>
      <c r="R385" s="200">
        <f>Q385*H385</f>
        <v>0.243</v>
      </c>
      <c r="S385" s="200">
        <v>0</v>
      </c>
      <c r="T385" s="201">
        <f>S385*H385</f>
        <v>0</v>
      </c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R385" s="202" t="s">
        <v>213</v>
      </c>
      <c r="AT385" s="202" t="s">
        <v>290</v>
      </c>
      <c r="AU385" s="202" t="s">
        <v>84</v>
      </c>
      <c r="AY385" s="17" t="s">
        <v>165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17" t="s">
        <v>82</v>
      </c>
      <c r="BK385" s="203">
        <f>ROUND(I385*H385,2)</f>
        <v>0</v>
      </c>
      <c r="BL385" s="17" t="s">
        <v>172</v>
      </c>
      <c r="BM385" s="202" t="s">
        <v>1591</v>
      </c>
    </row>
    <row r="386" spans="1:47" s="2" customFormat="1" ht="12">
      <c r="A386" s="34"/>
      <c r="B386" s="35"/>
      <c r="C386" s="36"/>
      <c r="D386" s="204" t="s">
        <v>174</v>
      </c>
      <c r="E386" s="36"/>
      <c r="F386" s="205" t="s">
        <v>1590</v>
      </c>
      <c r="G386" s="36"/>
      <c r="H386" s="36"/>
      <c r="I386" s="206"/>
      <c r="J386" s="36"/>
      <c r="K386" s="36"/>
      <c r="L386" s="39"/>
      <c r="M386" s="207"/>
      <c r="N386" s="208"/>
      <c r="O386" s="71"/>
      <c r="P386" s="71"/>
      <c r="Q386" s="71"/>
      <c r="R386" s="71"/>
      <c r="S386" s="71"/>
      <c r="T386" s="72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T386" s="17" t="s">
        <v>174</v>
      </c>
      <c r="AU386" s="17" t="s">
        <v>84</v>
      </c>
    </row>
    <row r="387" spans="2:51" s="14" customFormat="1" ht="12">
      <c r="B387" s="219"/>
      <c r="C387" s="220"/>
      <c r="D387" s="204" t="s">
        <v>176</v>
      </c>
      <c r="E387" s="221" t="s">
        <v>1</v>
      </c>
      <c r="F387" s="222" t="s">
        <v>185</v>
      </c>
      <c r="G387" s="220"/>
      <c r="H387" s="223">
        <v>3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176</v>
      </c>
      <c r="AU387" s="229" t="s">
        <v>84</v>
      </c>
      <c r="AV387" s="14" t="s">
        <v>84</v>
      </c>
      <c r="AW387" s="14" t="s">
        <v>30</v>
      </c>
      <c r="AX387" s="14" t="s">
        <v>74</v>
      </c>
      <c r="AY387" s="229" t="s">
        <v>165</v>
      </c>
    </row>
    <row r="388" spans="2:51" s="15" customFormat="1" ht="12">
      <c r="B388" s="248"/>
      <c r="C388" s="249"/>
      <c r="D388" s="204" t="s">
        <v>176</v>
      </c>
      <c r="E388" s="250" t="s">
        <v>1</v>
      </c>
      <c r="F388" s="251" t="s">
        <v>1336</v>
      </c>
      <c r="G388" s="249"/>
      <c r="H388" s="252">
        <v>3</v>
      </c>
      <c r="I388" s="253"/>
      <c r="J388" s="249"/>
      <c r="K388" s="249"/>
      <c r="L388" s="254"/>
      <c r="M388" s="255"/>
      <c r="N388" s="256"/>
      <c r="O388" s="256"/>
      <c r="P388" s="256"/>
      <c r="Q388" s="256"/>
      <c r="R388" s="256"/>
      <c r="S388" s="256"/>
      <c r="T388" s="257"/>
      <c r="AT388" s="258" t="s">
        <v>176</v>
      </c>
      <c r="AU388" s="258" t="s">
        <v>84</v>
      </c>
      <c r="AV388" s="15" t="s">
        <v>172</v>
      </c>
      <c r="AW388" s="15" t="s">
        <v>30</v>
      </c>
      <c r="AX388" s="15" t="s">
        <v>82</v>
      </c>
      <c r="AY388" s="258" t="s">
        <v>165</v>
      </c>
    </row>
    <row r="389" spans="1:65" s="2" customFormat="1" ht="16.5" customHeight="1">
      <c r="A389" s="34"/>
      <c r="B389" s="35"/>
      <c r="C389" s="191" t="s">
        <v>577</v>
      </c>
      <c r="D389" s="191" t="s">
        <v>167</v>
      </c>
      <c r="E389" s="192" t="s">
        <v>1592</v>
      </c>
      <c r="F389" s="193" t="s">
        <v>1593</v>
      </c>
      <c r="G389" s="194" t="s">
        <v>242</v>
      </c>
      <c r="H389" s="195">
        <v>0.69</v>
      </c>
      <c r="I389" s="196"/>
      <c r="J389" s="197">
        <f>ROUND(I389*H389,2)</f>
        <v>0</v>
      </c>
      <c r="K389" s="193" t="s">
        <v>171</v>
      </c>
      <c r="L389" s="39"/>
      <c r="M389" s="198" t="s">
        <v>1</v>
      </c>
      <c r="N389" s="199" t="s">
        <v>39</v>
      </c>
      <c r="O389" s="71"/>
      <c r="P389" s="200">
        <f>O389*H389</f>
        <v>0</v>
      </c>
      <c r="Q389" s="200">
        <v>0</v>
      </c>
      <c r="R389" s="200">
        <f>Q389*H389</f>
        <v>0</v>
      </c>
      <c r="S389" s="200">
        <v>0</v>
      </c>
      <c r="T389" s="201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2" t="s">
        <v>172</v>
      </c>
      <c r="AT389" s="202" t="s">
        <v>167</v>
      </c>
      <c r="AU389" s="202" t="s">
        <v>84</v>
      </c>
      <c r="AY389" s="17" t="s">
        <v>165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17" t="s">
        <v>82</v>
      </c>
      <c r="BK389" s="203">
        <f>ROUND(I389*H389,2)</f>
        <v>0</v>
      </c>
      <c r="BL389" s="17" t="s">
        <v>172</v>
      </c>
      <c r="BM389" s="202" t="s">
        <v>1594</v>
      </c>
    </row>
    <row r="390" spans="1:47" s="2" customFormat="1" ht="12">
      <c r="A390" s="34"/>
      <c r="B390" s="35"/>
      <c r="C390" s="36"/>
      <c r="D390" s="204" t="s">
        <v>174</v>
      </c>
      <c r="E390" s="36"/>
      <c r="F390" s="205" t="s">
        <v>1595</v>
      </c>
      <c r="G390" s="36"/>
      <c r="H390" s="36"/>
      <c r="I390" s="206"/>
      <c r="J390" s="36"/>
      <c r="K390" s="36"/>
      <c r="L390" s="39"/>
      <c r="M390" s="207"/>
      <c r="N390" s="208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174</v>
      </c>
      <c r="AU390" s="17" t="s">
        <v>84</v>
      </c>
    </row>
    <row r="391" spans="2:51" s="14" customFormat="1" ht="12">
      <c r="B391" s="219"/>
      <c r="C391" s="220"/>
      <c r="D391" s="204" t="s">
        <v>176</v>
      </c>
      <c r="E391" s="221" t="s">
        <v>1</v>
      </c>
      <c r="F391" s="222" t="s">
        <v>1596</v>
      </c>
      <c r="G391" s="220"/>
      <c r="H391" s="223">
        <v>0.69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176</v>
      </c>
      <c r="AU391" s="229" t="s">
        <v>84</v>
      </c>
      <c r="AV391" s="14" t="s">
        <v>84</v>
      </c>
      <c r="AW391" s="14" t="s">
        <v>30</v>
      </c>
      <c r="AX391" s="14" t="s">
        <v>74</v>
      </c>
      <c r="AY391" s="229" t="s">
        <v>165</v>
      </c>
    </row>
    <row r="392" spans="2:51" s="15" customFormat="1" ht="12">
      <c r="B392" s="248"/>
      <c r="C392" s="249"/>
      <c r="D392" s="204" t="s">
        <v>176</v>
      </c>
      <c r="E392" s="250" t="s">
        <v>1</v>
      </c>
      <c r="F392" s="251" t="s">
        <v>1336</v>
      </c>
      <c r="G392" s="249"/>
      <c r="H392" s="252">
        <v>0.69</v>
      </c>
      <c r="I392" s="253"/>
      <c r="J392" s="249"/>
      <c r="K392" s="249"/>
      <c r="L392" s="254"/>
      <c r="M392" s="255"/>
      <c r="N392" s="256"/>
      <c r="O392" s="256"/>
      <c r="P392" s="256"/>
      <c r="Q392" s="256"/>
      <c r="R392" s="256"/>
      <c r="S392" s="256"/>
      <c r="T392" s="257"/>
      <c r="AT392" s="258" t="s">
        <v>176</v>
      </c>
      <c r="AU392" s="258" t="s">
        <v>84</v>
      </c>
      <c r="AV392" s="15" t="s">
        <v>172</v>
      </c>
      <c r="AW392" s="15" t="s">
        <v>30</v>
      </c>
      <c r="AX392" s="15" t="s">
        <v>82</v>
      </c>
      <c r="AY392" s="258" t="s">
        <v>165</v>
      </c>
    </row>
    <row r="393" spans="1:65" s="2" customFormat="1" ht="16.5" customHeight="1">
      <c r="A393" s="34"/>
      <c r="B393" s="35"/>
      <c r="C393" s="191" t="s">
        <v>581</v>
      </c>
      <c r="D393" s="191" t="s">
        <v>167</v>
      </c>
      <c r="E393" s="192" t="s">
        <v>1597</v>
      </c>
      <c r="F393" s="193" t="s">
        <v>1598</v>
      </c>
      <c r="G393" s="194" t="s">
        <v>170</v>
      </c>
      <c r="H393" s="195">
        <v>6</v>
      </c>
      <c r="I393" s="196"/>
      <c r="J393" s="197">
        <f>ROUND(I393*H393,2)</f>
        <v>0</v>
      </c>
      <c r="K393" s="193" t="s">
        <v>171</v>
      </c>
      <c r="L393" s="39"/>
      <c r="M393" s="198" t="s">
        <v>1</v>
      </c>
      <c r="N393" s="199" t="s">
        <v>39</v>
      </c>
      <c r="O393" s="71"/>
      <c r="P393" s="200">
        <f>O393*H393</f>
        <v>0</v>
      </c>
      <c r="Q393" s="200">
        <v>0.00402</v>
      </c>
      <c r="R393" s="200">
        <f>Q393*H393</f>
        <v>0.024120000000000003</v>
      </c>
      <c r="S393" s="200">
        <v>0</v>
      </c>
      <c r="T393" s="201">
        <f>S393*H393</f>
        <v>0</v>
      </c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R393" s="202" t="s">
        <v>172</v>
      </c>
      <c r="AT393" s="202" t="s">
        <v>167</v>
      </c>
      <c r="AU393" s="202" t="s">
        <v>84</v>
      </c>
      <c r="AY393" s="17" t="s">
        <v>165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17" t="s">
        <v>82</v>
      </c>
      <c r="BK393" s="203">
        <f>ROUND(I393*H393,2)</f>
        <v>0</v>
      </c>
      <c r="BL393" s="17" t="s">
        <v>172</v>
      </c>
      <c r="BM393" s="202" t="s">
        <v>1599</v>
      </c>
    </row>
    <row r="394" spans="1:47" s="2" customFormat="1" ht="12">
      <c r="A394" s="34"/>
      <c r="B394" s="35"/>
      <c r="C394" s="36"/>
      <c r="D394" s="204" t="s">
        <v>174</v>
      </c>
      <c r="E394" s="36"/>
      <c r="F394" s="205" t="s">
        <v>1600</v>
      </c>
      <c r="G394" s="36"/>
      <c r="H394" s="36"/>
      <c r="I394" s="206"/>
      <c r="J394" s="36"/>
      <c r="K394" s="36"/>
      <c r="L394" s="39"/>
      <c r="M394" s="207"/>
      <c r="N394" s="208"/>
      <c r="O394" s="71"/>
      <c r="P394" s="71"/>
      <c r="Q394" s="71"/>
      <c r="R394" s="71"/>
      <c r="S394" s="71"/>
      <c r="T394" s="72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T394" s="17" t="s">
        <v>174</v>
      </c>
      <c r="AU394" s="17" t="s">
        <v>84</v>
      </c>
    </row>
    <row r="395" spans="2:51" s="14" customFormat="1" ht="12">
      <c r="B395" s="219"/>
      <c r="C395" s="220"/>
      <c r="D395" s="204" t="s">
        <v>176</v>
      </c>
      <c r="E395" s="221" t="s">
        <v>1</v>
      </c>
      <c r="F395" s="222" t="s">
        <v>1601</v>
      </c>
      <c r="G395" s="220"/>
      <c r="H395" s="223">
        <v>6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176</v>
      </c>
      <c r="AU395" s="229" t="s">
        <v>84</v>
      </c>
      <c r="AV395" s="14" t="s">
        <v>84</v>
      </c>
      <c r="AW395" s="14" t="s">
        <v>30</v>
      </c>
      <c r="AX395" s="14" t="s">
        <v>74</v>
      </c>
      <c r="AY395" s="229" t="s">
        <v>165</v>
      </c>
    </row>
    <row r="396" spans="2:51" s="15" customFormat="1" ht="12">
      <c r="B396" s="248"/>
      <c r="C396" s="249"/>
      <c r="D396" s="204" t="s">
        <v>176</v>
      </c>
      <c r="E396" s="250" t="s">
        <v>1</v>
      </c>
      <c r="F396" s="251" t="s">
        <v>1336</v>
      </c>
      <c r="G396" s="249"/>
      <c r="H396" s="252">
        <v>6</v>
      </c>
      <c r="I396" s="253"/>
      <c r="J396" s="249"/>
      <c r="K396" s="249"/>
      <c r="L396" s="254"/>
      <c r="M396" s="255"/>
      <c r="N396" s="256"/>
      <c r="O396" s="256"/>
      <c r="P396" s="256"/>
      <c r="Q396" s="256"/>
      <c r="R396" s="256"/>
      <c r="S396" s="256"/>
      <c r="T396" s="257"/>
      <c r="AT396" s="258" t="s">
        <v>176</v>
      </c>
      <c r="AU396" s="258" t="s">
        <v>84</v>
      </c>
      <c r="AV396" s="15" t="s">
        <v>172</v>
      </c>
      <c r="AW396" s="15" t="s">
        <v>30</v>
      </c>
      <c r="AX396" s="15" t="s">
        <v>82</v>
      </c>
      <c r="AY396" s="258" t="s">
        <v>165</v>
      </c>
    </row>
    <row r="397" spans="1:65" s="2" customFormat="1" ht="16.5" customHeight="1">
      <c r="A397" s="34"/>
      <c r="B397" s="35"/>
      <c r="C397" s="191" t="s">
        <v>585</v>
      </c>
      <c r="D397" s="191" t="s">
        <v>167</v>
      </c>
      <c r="E397" s="192" t="s">
        <v>1602</v>
      </c>
      <c r="F397" s="193" t="s">
        <v>1603</v>
      </c>
      <c r="G397" s="194" t="s">
        <v>221</v>
      </c>
      <c r="H397" s="195">
        <v>139.52</v>
      </c>
      <c r="I397" s="196"/>
      <c r="J397" s="197">
        <f>ROUND(I397*H397,2)</f>
        <v>0</v>
      </c>
      <c r="K397" s="193" t="s">
        <v>171</v>
      </c>
      <c r="L397" s="39"/>
      <c r="M397" s="198" t="s">
        <v>1</v>
      </c>
      <c r="N397" s="199" t="s">
        <v>39</v>
      </c>
      <c r="O397" s="71"/>
      <c r="P397" s="200">
        <f>O397*H397</f>
        <v>0</v>
      </c>
      <c r="Q397" s="200">
        <v>9E-05</v>
      </c>
      <c r="R397" s="200">
        <f>Q397*H397</f>
        <v>0.012556800000000002</v>
      </c>
      <c r="S397" s="200">
        <v>0</v>
      </c>
      <c r="T397" s="201">
        <f>S397*H397</f>
        <v>0</v>
      </c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202" t="s">
        <v>172</v>
      </c>
      <c r="AT397" s="202" t="s">
        <v>167</v>
      </c>
      <c r="AU397" s="202" t="s">
        <v>84</v>
      </c>
      <c r="AY397" s="17" t="s">
        <v>165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17" t="s">
        <v>82</v>
      </c>
      <c r="BK397" s="203">
        <f>ROUND(I397*H397,2)</f>
        <v>0</v>
      </c>
      <c r="BL397" s="17" t="s">
        <v>172</v>
      </c>
      <c r="BM397" s="202" t="s">
        <v>1604</v>
      </c>
    </row>
    <row r="398" spans="1:47" s="2" customFormat="1" ht="12">
      <c r="A398" s="34"/>
      <c r="B398" s="35"/>
      <c r="C398" s="36"/>
      <c r="D398" s="204" t="s">
        <v>174</v>
      </c>
      <c r="E398" s="36"/>
      <c r="F398" s="205" t="s">
        <v>1605</v>
      </c>
      <c r="G398" s="36"/>
      <c r="H398" s="36"/>
      <c r="I398" s="206"/>
      <c r="J398" s="36"/>
      <c r="K398" s="36"/>
      <c r="L398" s="39"/>
      <c r="M398" s="207"/>
      <c r="N398" s="208"/>
      <c r="O398" s="71"/>
      <c r="P398" s="71"/>
      <c r="Q398" s="71"/>
      <c r="R398" s="71"/>
      <c r="S398" s="71"/>
      <c r="T398" s="72"/>
      <c r="U398" s="34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174</v>
      </c>
      <c r="AU398" s="17" t="s">
        <v>84</v>
      </c>
    </row>
    <row r="399" spans="2:51" s="14" customFormat="1" ht="12">
      <c r="B399" s="219"/>
      <c r="C399" s="220"/>
      <c r="D399" s="204" t="s">
        <v>176</v>
      </c>
      <c r="E399" s="221" t="s">
        <v>1</v>
      </c>
      <c r="F399" s="222" t="s">
        <v>1606</v>
      </c>
      <c r="G399" s="220"/>
      <c r="H399" s="223">
        <v>139.52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176</v>
      </c>
      <c r="AU399" s="229" t="s">
        <v>84</v>
      </c>
      <c r="AV399" s="14" t="s">
        <v>84</v>
      </c>
      <c r="AW399" s="14" t="s">
        <v>30</v>
      </c>
      <c r="AX399" s="14" t="s">
        <v>74</v>
      </c>
      <c r="AY399" s="229" t="s">
        <v>165</v>
      </c>
    </row>
    <row r="400" spans="2:51" s="15" customFormat="1" ht="12">
      <c r="B400" s="248"/>
      <c r="C400" s="249"/>
      <c r="D400" s="204" t="s">
        <v>176</v>
      </c>
      <c r="E400" s="250" t="s">
        <v>1</v>
      </c>
      <c r="F400" s="251" t="s">
        <v>1336</v>
      </c>
      <c r="G400" s="249"/>
      <c r="H400" s="252">
        <v>139.52</v>
      </c>
      <c r="I400" s="253"/>
      <c r="J400" s="249"/>
      <c r="K400" s="249"/>
      <c r="L400" s="254"/>
      <c r="M400" s="255"/>
      <c r="N400" s="256"/>
      <c r="O400" s="256"/>
      <c r="P400" s="256"/>
      <c r="Q400" s="256"/>
      <c r="R400" s="256"/>
      <c r="S400" s="256"/>
      <c r="T400" s="257"/>
      <c r="AT400" s="258" t="s">
        <v>176</v>
      </c>
      <c r="AU400" s="258" t="s">
        <v>84</v>
      </c>
      <c r="AV400" s="15" t="s">
        <v>172</v>
      </c>
      <c r="AW400" s="15" t="s">
        <v>30</v>
      </c>
      <c r="AX400" s="15" t="s">
        <v>82</v>
      </c>
      <c r="AY400" s="258" t="s">
        <v>165</v>
      </c>
    </row>
    <row r="401" spans="2:63" s="12" customFormat="1" ht="22.9" customHeight="1">
      <c r="B401" s="175"/>
      <c r="C401" s="176"/>
      <c r="D401" s="177" t="s">
        <v>73</v>
      </c>
      <c r="E401" s="189" t="s">
        <v>898</v>
      </c>
      <c r="F401" s="189" t="s">
        <v>899</v>
      </c>
      <c r="G401" s="176"/>
      <c r="H401" s="176"/>
      <c r="I401" s="179"/>
      <c r="J401" s="190">
        <f>BK401</f>
        <v>0</v>
      </c>
      <c r="K401" s="176"/>
      <c r="L401" s="181"/>
      <c r="M401" s="182"/>
      <c r="N401" s="183"/>
      <c r="O401" s="183"/>
      <c r="P401" s="184">
        <v>0</v>
      </c>
      <c r="Q401" s="183"/>
      <c r="R401" s="184">
        <v>0</v>
      </c>
      <c r="S401" s="183"/>
      <c r="T401" s="185">
        <v>0</v>
      </c>
      <c r="AR401" s="186" t="s">
        <v>82</v>
      </c>
      <c r="AT401" s="187" t="s">
        <v>73</v>
      </c>
      <c r="AU401" s="187" t="s">
        <v>82</v>
      </c>
      <c r="AY401" s="186" t="s">
        <v>165</v>
      </c>
      <c r="BK401" s="188">
        <v>0</v>
      </c>
    </row>
    <row r="402" spans="2:63" s="12" customFormat="1" ht="22.9" customHeight="1">
      <c r="B402" s="175"/>
      <c r="C402" s="176"/>
      <c r="D402" s="177" t="s">
        <v>73</v>
      </c>
      <c r="E402" s="189" t="s">
        <v>961</v>
      </c>
      <c r="F402" s="189" t="s">
        <v>962</v>
      </c>
      <c r="G402" s="176"/>
      <c r="H402" s="176"/>
      <c r="I402" s="179"/>
      <c r="J402" s="190">
        <f>BK402</f>
        <v>0</v>
      </c>
      <c r="K402" s="176"/>
      <c r="L402" s="181"/>
      <c r="M402" s="182"/>
      <c r="N402" s="183"/>
      <c r="O402" s="183"/>
      <c r="P402" s="184">
        <f>SUM(P403:P406)</f>
        <v>0</v>
      </c>
      <c r="Q402" s="183"/>
      <c r="R402" s="184">
        <f>SUM(R403:R406)</f>
        <v>0</v>
      </c>
      <c r="S402" s="183"/>
      <c r="T402" s="185">
        <f>SUM(T403:T406)</f>
        <v>0</v>
      </c>
      <c r="AR402" s="186" t="s">
        <v>82</v>
      </c>
      <c r="AT402" s="187" t="s">
        <v>73</v>
      </c>
      <c r="AU402" s="187" t="s">
        <v>82</v>
      </c>
      <c r="AY402" s="186" t="s">
        <v>165</v>
      </c>
      <c r="BK402" s="188">
        <f>SUM(BK403:BK406)</f>
        <v>0</v>
      </c>
    </row>
    <row r="403" spans="1:65" s="2" customFormat="1" ht="16.5" customHeight="1">
      <c r="A403" s="34"/>
      <c r="B403" s="35"/>
      <c r="C403" s="191" t="s">
        <v>589</v>
      </c>
      <c r="D403" s="191" t="s">
        <v>167</v>
      </c>
      <c r="E403" s="192" t="s">
        <v>1607</v>
      </c>
      <c r="F403" s="193" t="s">
        <v>1608</v>
      </c>
      <c r="G403" s="194" t="s">
        <v>293</v>
      </c>
      <c r="H403" s="195">
        <v>21.085</v>
      </c>
      <c r="I403" s="196"/>
      <c r="J403" s="197">
        <f>ROUND(I403*H403,2)</f>
        <v>0</v>
      </c>
      <c r="K403" s="193" t="s">
        <v>171</v>
      </c>
      <c r="L403" s="39"/>
      <c r="M403" s="198" t="s">
        <v>1</v>
      </c>
      <c r="N403" s="199" t="s">
        <v>39</v>
      </c>
      <c r="O403" s="71"/>
      <c r="P403" s="200">
        <f>O403*H403</f>
        <v>0</v>
      </c>
      <c r="Q403" s="200">
        <v>0</v>
      </c>
      <c r="R403" s="200">
        <f>Q403*H403</f>
        <v>0</v>
      </c>
      <c r="S403" s="200">
        <v>0</v>
      </c>
      <c r="T403" s="20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2" t="s">
        <v>172</v>
      </c>
      <c r="AT403" s="202" t="s">
        <v>167</v>
      </c>
      <c r="AU403" s="202" t="s">
        <v>84</v>
      </c>
      <c r="AY403" s="17" t="s">
        <v>165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17" t="s">
        <v>82</v>
      </c>
      <c r="BK403" s="203">
        <f>ROUND(I403*H403,2)</f>
        <v>0</v>
      </c>
      <c r="BL403" s="17" t="s">
        <v>172</v>
      </c>
      <c r="BM403" s="202" t="s">
        <v>1609</v>
      </c>
    </row>
    <row r="404" spans="1:47" s="2" customFormat="1" ht="19.5">
      <c r="A404" s="34"/>
      <c r="B404" s="35"/>
      <c r="C404" s="36"/>
      <c r="D404" s="204" t="s">
        <v>174</v>
      </c>
      <c r="E404" s="36"/>
      <c r="F404" s="205" t="s">
        <v>1610</v>
      </c>
      <c r="G404" s="36"/>
      <c r="H404" s="36"/>
      <c r="I404" s="206"/>
      <c r="J404" s="36"/>
      <c r="K404" s="36"/>
      <c r="L404" s="39"/>
      <c r="M404" s="207"/>
      <c r="N404" s="208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174</v>
      </c>
      <c r="AU404" s="17" t="s">
        <v>84</v>
      </c>
    </row>
    <row r="405" spans="2:51" s="14" customFormat="1" ht="12">
      <c r="B405" s="219"/>
      <c r="C405" s="220"/>
      <c r="D405" s="204" t="s">
        <v>176</v>
      </c>
      <c r="E405" s="221" t="s">
        <v>1</v>
      </c>
      <c r="F405" s="222" t="s">
        <v>1611</v>
      </c>
      <c r="G405" s="220"/>
      <c r="H405" s="223">
        <v>21.085</v>
      </c>
      <c r="I405" s="224"/>
      <c r="J405" s="220"/>
      <c r="K405" s="220"/>
      <c r="L405" s="225"/>
      <c r="M405" s="226"/>
      <c r="N405" s="227"/>
      <c r="O405" s="227"/>
      <c r="P405" s="227"/>
      <c r="Q405" s="227"/>
      <c r="R405" s="227"/>
      <c r="S405" s="227"/>
      <c r="T405" s="228"/>
      <c r="AT405" s="229" t="s">
        <v>176</v>
      </c>
      <c r="AU405" s="229" t="s">
        <v>84</v>
      </c>
      <c r="AV405" s="14" t="s">
        <v>84</v>
      </c>
      <c r="AW405" s="14" t="s">
        <v>30</v>
      </c>
      <c r="AX405" s="14" t="s">
        <v>74</v>
      </c>
      <c r="AY405" s="229" t="s">
        <v>165</v>
      </c>
    </row>
    <row r="406" spans="2:51" s="15" customFormat="1" ht="12">
      <c r="B406" s="248"/>
      <c r="C406" s="249"/>
      <c r="D406" s="204" t="s">
        <v>176</v>
      </c>
      <c r="E406" s="250" t="s">
        <v>1</v>
      </c>
      <c r="F406" s="251" t="s">
        <v>1336</v>
      </c>
      <c r="G406" s="249"/>
      <c r="H406" s="252">
        <v>21.085</v>
      </c>
      <c r="I406" s="253"/>
      <c r="J406" s="249"/>
      <c r="K406" s="249"/>
      <c r="L406" s="254"/>
      <c r="M406" s="255"/>
      <c r="N406" s="256"/>
      <c r="O406" s="256"/>
      <c r="P406" s="256"/>
      <c r="Q406" s="256"/>
      <c r="R406" s="256"/>
      <c r="S406" s="256"/>
      <c r="T406" s="257"/>
      <c r="AT406" s="258" t="s">
        <v>176</v>
      </c>
      <c r="AU406" s="258" t="s">
        <v>84</v>
      </c>
      <c r="AV406" s="15" t="s">
        <v>172</v>
      </c>
      <c r="AW406" s="15" t="s">
        <v>30</v>
      </c>
      <c r="AX406" s="15" t="s">
        <v>82</v>
      </c>
      <c r="AY406" s="258" t="s">
        <v>165</v>
      </c>
    </row>
    <row r="407" spans="2:63" s="12" customFormat="1" ht="22.9" customHeight="1">
      <c r="B407" s="175"/>
      <c r="C407" s="176"/>
      <c r="D407" s="177" t="s">
        <v>73</v>
      </c>
      <c r="E407" s="189" t="s">
        <v>1612</v>
      </c>
      <c r="F407" s="189" t="s">
        <v>1613</v>
      </c>
      <c r="G407" s="176"/>
      <c r="H407" s="176"/>
      <c r="I407" s="179"/>
      <c r="J407" s="190">
        <f>BK407</f>
        <v>0</v>
      </c>
      <c r="K407" s="176"/>
      <c r="L407" s="181"/>
      <c r="M407" s="182"/>
      <c r="N407" s="183"/>
      <c r="O407" s="183"/>
      <c r="P407" s="184">
        <f>SUM(P408:P411)</f>
        <v>0</v>
      </c>
      <c r="Q407" s="183"/>
      <c r="R407" s="184">
        <f>SUM(R408:R411)</f>
        <v>0</v>
      </c>
      <c r="S407" s="183"/>
      <c r="T407" s="185">
        <f>SUM(T408:T411)</f>
        <v>0</v>
      </c>
      <c r="AR407" s="186" t="s">
        <v>82</v>
      </c>
      <c r="AT407" s="187" t="s">
        <v>73</v>
      </c>
      <c r="AU407" s="187" t="s">
        <v>82</v>
      </c>
      <c r="AY407" s="186" t="s">
        <v>165</v>
      </c>
      <c r="BK407" s="188">
        <f>SUM(BK408:BK411)</f>
        <v>0</v>
      </c>
    </row>
    <row r="408" spans="1:65" s="2" customFormat="1" ht="24.2" customHeight="1">
      <c r="A408" s="34"/>
      <c r="B408" s="35"/>
      <c r="C408" s="191" t="s">
        <v>593</v>
      </c>
      <c r="D408" s="191" t="s">
        <v>167</v>
      </c>
      <c r="E408" s="192" t="s">
        <v>1614</v>
      </c>
      <c r="F408" s="193" t="s">
        <v>315</v>
      </c>
      <c r="G408" s="194" t="s">
        <v>293</v>
      </c>
      <c r="H408" s="195">
        <v>453.268</v>
      </c>
      <c r="I408" s="196"/>
      <c r="J408" s="197">
        <f>ROUND(I408*H408,2)</f>
        <v>0</v>
      </c>
      <c r="K408" s="193" t="s">
        <v>171</v>
      </c>
      <c r="L408" s="39"/>
      <c r="M408" s="198" t="s">
        <v>1</v>
      </c>
      <c r="N408" s="199" t="s">
        <v>39</v>
      </c>
      <c r="O408" s="71"/>
      <c r="P408" s="200">
        <f>O408*H408</f>
        <v>0</v>
      </c>
      <c r="Q408" s="200">
        <v>0</v>
      </c>
      <c r="R408" s="200">
        <f>Q408*H408</f>
        <v>0</v>
      </c>
      <c r="S408" s="200">
        <v>0</v>
      </c>
      <c r="T408" s="201">
        <f>S408*H408</f>
        <v>0</v>
      </c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R408" s="202" t="s">
        <v>1615</v>
      </c>
      <c r="AT408" s="202" t="s">
        <v>167</v>
      </c>
      <c r="AU408" s="202" t="s">
        <v>84</v>
      </c>
      <c r="AY408" s="17" t="s">
        <v>165</v>
      </c>
      <c r="BE408" s="203">
        <f>IF(N408="základní",J408,0)</f>
        <v>0</v>
      </c>
      <c r="BF408" s="203">
        <f>IF(N408="snížená",J408,0)</f>
        <v>0</v>
      </c>
      <c r="BG408" s="203">
        <f>IF(N408="zákl. přenesená",J408,0)</f>
        <v>0</v>
      </c>
      <c r="BH408" s="203">
        <f>IF(N408="sníž. přenesená",J408,0)</f>
        <v>0</v>
      </c>
      <c r="BI408" s="203">
        <f>IF(N408="nulová",J408,0)</f>
        <v>0</v>
      </c>
      <c r="BJ408" s="17" t="s">
        <v>82</v>
      </c>
      <c r="BK408" s="203">
        <f>ROUND(I408*H408,2)</f>
        <v>0</v>
      </c>
      <c r="BL408" s="17" t="s">
        <v>1615</v>
      </c>
      <c r="BM408" s="202" t="s">
        <v>1616</v>
      </c>
    </row>
    <row r="409" spans="1:47" s="2" customFormat="1" ht="19.5">
      <c r="A409" s="34"/>
      <c r="B409" s="35"/>
      <c r="C409" s="36"/>
      <c r="D409" s="204" t="s">
        <v>174</v>
      </c>
      <c r="E409" s="36"/>
      <c r="F409" s="205" t="s">
        <v>315</v>
      </c>
      <c r="G409" s="36"/>
      <c r="H409" s="36"/>
      <c r="I409" s="206"/>
      <c r="J409" s="36"/>
      <c r="K409" s="36"/>
      <c r="L409" s="39"/>
      <c r="M409" s="207"/>
      <c r="N409" s="208"/>
      <c r="O409" s="71"/>
      <c r="P409" s="71"/>
      <c r="Q409" s="71"/>
      <c r="R409" s="71"/>
      <c r="S409" s="71"/>
      <c r="T409" s="72"/>
      <c r="U409" s="34"/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T409" s="17" t="s">
        <v>174</v>
      </c>
      <c r="AU409" s="17" t="s">
        <v>84</v>
      </c>
    </row>
    <row r="410" spans="2:51" s="14" customFormat="1" ht="12">
      <c r="B410" s="219"/>
      <c r="C410" s="220"/>
      <c r="D410" s="204" t="s">
        <v>176</v>
      </c>
      <c r="E410" s="221" t="s">
        <v>1</v>
      </c>
      <c r="F410" s="222" t="s">
        <v>1617</v>
      </c>
      <c r="G410" s="220"/>
      <c r="H410" s="223">
        <v>453.268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176</v>
      </c>
      <c r="AU410" s="229" t="s">
        <v>84</v>
      </c>
      <c r="AV410" s="14" t="s">
        <v>84</v>
      </c>
      <c r="AW410" s="14" t="s">
        <v>30</v>
      </c>
      <c r="AX410" s="14" t="s">
        <v>74</v>
      </c>
      <c r="AY410" s="229" t="s">
        <v>165</v>
      </c>
    </row>
    <row r="411" spans="2:51" s="15" customFormat="1" ht="12">
      <c r="B411" s="248"/>
      <c r="C411" s="249"/>
      <c r="D411" s="204" t="s">
        <v>176</v>
      </c>
      <c r="E411" s="250" t="s">
        <v>1</v>
      </c>
      <c r="F411" s="251" t="s">
        <v>1336</v>
      </c>
      <c r="G411" s="249"/>
      <c r="H411" s="252">
        <v>453.268</v>
      </c>
      <c r="I411" s="253"/>
      <c r="J411" s="249"/>
      <c r="K411" s="249"/>
      <c r="L411" s="254"/>
      <c r="M411" s="259"/>
      <c r="N411" s="260"/>
      <c r="O411" s="260"/>
      <c r="P411" s="260"/>
      <c r="Q411" s="260"/>
      <c r="R411" s="260"/>
      <c r="S411" s="260"/>
      <c r="T411" s="261"/>
      <c r="AT411" s="258" t="s">
        <v>176</v>
      </c>
      <c r="AU411" s="258" t="s">
        <v>84</v>
      </c>
      <c r="AV411" s="15" t="s">
        <v>172</v>
      </c>
      <c r="AW411" s="15" t="s">
        <v>30</v>
      </c>
      <c r="AX411" s="15" t="s">
        <v>82</v>
      </c>
      <c r="AY411" s="258" t="s">
        <v>165</v>
      </c>
    </row>
    <row r="412" spans="1:31" s="2" customFormat="1" ht="6.95" customHeight="1">
      <c r="A412" s="34"/>
      <c r="B412" s="54"/>
      <c r="C412" s="55"/>
      <c r="D412" s="55"/>
      <c r="E412" s="55"/>
      <c r="F412" s="55"/>
      <c r="G412" s="55"/>
      <c r="H412" s="55"/>
      <c r="I412" s="55"/>
      <c r="J412" s="55"/>
      <c r="K412" s="55"/>
      <c r="L412" s="39"/>
      <c r="M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</row>
  </sheetData>
  <sheetProtection algorithmName="SHA-512" hashValue="rTBb+IvhV7/pAUpD4a/Do/rpRuK/6TljTC5GuOS2LLDddDgKoYa5Kv+TL/clZUxwelZgdoy2zNFSGopCLqozMg==" saltValue="gBJ3kuBeWQ6yZnTOY4A0Z+kKuOyISovWAwgRnB5H0wOPnk/5lhuZWRbj24DduVmrzraqxywMS7IlUIzbhP7c6w==" spinCount="100000" sheet="1" objects="1" scenarios="1" formatColumns="0" formatRows="0" autoFilter="0"/>
  <autoFilter ref="C122:K411"/>
  <mergeCells count="9">
    <mergeCell ref="E87:H87"/>
    <mergeCell ref="E113:H113"/>
    <mergeCell ref="E115:H11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BM31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97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1618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94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1328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ROUND(J124,2)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ROUND((SUM(BE124:BE313)),2)</f>
        <v>0</v>
      </c>
      <c r="G33" s="34"/>
      <c r="H33" s="34"/>
      <c r="I33" s="130">
        <v>0.21</v>
      </c>
      <c r="J33" s="129">
        <f>ROUND(((SUM(BE124:BE313))*I33),2)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ROUND((SUM(BF124:BF313)),2)</f>
        <v>0</v>
      </c>
      <c r="G34" s="34"/>
      <c r="H34" s="34"/>
      <c r="I34" s="130">
        <v>0.15</v>
      </c>
      <c r="J34" s="129">
        <f>ROUND(((SUM(BF124:BF313))*I34),2)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ROUND((SUM(BG124:BG313)),2)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ROUND((SUM(BH124:BH313)),2)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ROUND((SUM(BI124:BI313)),2)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300-02 - Vodovod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Dobříš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J124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J125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J126</f>
        <v>0</v>
      </c>
      <c r="K98" s="104"/>
      <c r="L98" s="163"/>
    </row>
    <row r="99" spans="2:12" s="10" customFormat="1" ht="19.9" customHeight="1">
      <c r="B99" s="159"/>
      <c r="C99" s="104"/>
      <c r="D99" s="160" t="s">
        <v>983</v>
      </c>
      <c r="E99" s="161"/>
      <c r="F99" s="161"/>
      <c r="G99" s="161"/>
      <c r="H99" s="161"/>
      <c r="I99" s="161"/>
      <c r="J99" s="162">
        <f>J179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144</v>
      </c>
      <c r="E100" s="161"/>
      <c r="F100" s="161"/>
      <c r="G100" s="161"/>
      <c r="H100" s="161"/>
      <c r="I100" s="161"/>
      <c r="J100" s="162">
        <f>J188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146</v>
      </c>
      <c r="E101" s="161"/>
      <c r="F101" s="161"/>
      <c r="G101" s="161"/>
      <c r="H101" s="161"/>
      <c r="I101" s="161"/>
      <c r="J101" s="162">
        <f>J298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147</v>
      </c>
      <c r="E102" s="161"/>
      <c r="F102" s="161"/>
      <c r="G102" s="161"/>
      <c r="H102" s="161"/>
      <c r="I102" s="161"/>
      <c r="J102" s="162">
        <f>J303</f>
        <v>0</v>
      </c>
      <c r="K102" s="104"/>
      <c r="L102" s="163"/>
    </row>
    <row r="103" spans="2:12" s="9" customFormat="1" ht="24.95" customHeight="1">
      <c r="B103" s="153"/>
      <c r="C103" s="154"/>
      <c r="D103" s="155" t="s">
        <v>1619</v>
      </c>
      <c r="E103" s="156"/>
      <c r="F103" s="156"/>
      <c r="G103" s="156"/>
      <c r="H103" s="156"/>
      <c r="I103" s="156"/>
      <c r="J103" s="157">
        <f>J308</f>
        <v>0</v>
      </c>
      <c r="K103" s="154"/>
      <c r="L103" s="158"/>
    </row>
    <row r="104" spans="2:12" s="10" customFormat="1" ht="19.9" customHeight="1">
      <c r="B104" s="159"/>
      <c r="C104" s="104"/>
      <c r="D104" s="160" t="s">
        <v>1620</v>
      </c>
      <c r="E104" s="161"/>
      <c r="F104" s="161"/>
      <c r="G104" s="161"/>
      <c r="H104" s="161"/>
      <c r="I104" s="161"/>
      <c r="J104" s="162">
        <f>J309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150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6.5" customHeight="1">
      <c r="A114" s="34"/>
      <c r="B114" s="35"/>
      <c r="C114" s="36"/>
      <c r="D114" s="36"/>
      <c r="E114" s="308" t="str">
        <f>E7</f>
        <v>Rekonstrukce Komenského náměstí v Dobříši</v>
      </c>
      <c r="F114" s="309"/>
      <c r="G114" s="309"/>
      <c r="H114" s="30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133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6.5" customHeight="1">
      <c r="A116" s="34"/>
      <c r="B116" s="35"/>
      <c r="C116" s="36"/>
      <c r="D116" s="36"/>
      <c r="E116" s="303" t="str">
        <f>E9</f>
        <v>SO 300-02 - Vodovod</v>
      </c>
      <c r="F116" s="307"/>
      <c r="G116" s="307"/>
      <c r="H116" s="307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6.9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2" customHeight="1">
      <c r="A118" s="34"/>
      <c r="B118" s="35"/>
      <c r="C118" s="29" t="s">
        <v>20</v>
      </c>
      <c r="D118" s="36"/>
      <c r="E118" s="36"/>
      <c r="F118" s="27" t="str">
        <f>F12</f>
        <v>Dobříš</v>
      </c>
      <c r="G118" s="36"/>
      <c r="H118" s="36"/>
      <c r="I118" s="29" t="s">
        <v>22</v>
      </c>
      <c r="J118" s="66" t="str">
        <f>IF(J12="","",J12)</f>
        <v>16. 8. 2021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5.2" customHeight="1">
      <c r="A120" s="34"/>
      <c r="B120" s="35"/>
      <c r="C120" s="29" t="s">
        <v>24</v>
      </c>
      <c r="D120" s="36"/>
      <c r="E120" s="36"/>
      <c r="F120" s="27" t="str">
        <f>E15</f>
        <v xml:space="preserve"> </v>
      </c>
      <c r="G120" s="36"/>
      <c r="H120" s="36"/>
      <c r="I120" s="29" t="s">
        <v>29</v>
      </c>
      <c r="J120" s="32" t="str">
        <f>E21</f>
        <v xml:space="preserve"> 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5.2" customHeight="1">
      <c r="A121" s="34"/>
      <c r="B121" s="35"/>
      <c r="C121" s="29" t="s">
        <v>27</v>
      </c>
      <c r="D121" s="36"/>
      <c r="E121" s="36"/>
      <c r="F121" s="27" t="str">
        <f>IF(E18="","",E18)</f>
        <v>Vyplň údaj</v>
      </c>
      <c r="G121" s="36"/>
      <c r="H121" s="36"/>
      <c r="I121" s="29" t="s">
        <v>31</v>
      </c>
      <c r="J121" s="32" t="str">
        <f>E24</f>
        <v xml:space="preserve"> </v>
      </c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0.35" customHeight="1">
      <c r="A122" s="34"/>
      <c r="B122" s="35"/>
      <c r="C122" s="36"/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11" customFormat="1" ht="29.25" customHeight="1">
      <c r="A123" s="164"/>
      <c r="B123" s="165"/>
      <c r="C123" s="166" t="s">
        <v>151</v>
      </c>
      <c r="D123" s="167" t="s">
        <v>59</v>
      </c>
      <c r="E123" s="167" t="s">
        <v>55</v>
      </c>
      <c r="F123" s="167" t="s">
        <v>56</v>
      </c>
      <c r="G123" s="167" t="s">
        <v>152</v>
      </c>
      <c r="H123" s="167" t="s">
        <v>153</v>
      </c>
      <c r="I123" s="167" t="s">
        <v>154</v>
      </c>
      <c r="J123" s="167" t="s">
        <v>137</v>
      </c>
      <c r="K123" s="168" t="s">
        <v>155</v>
      </c>
      <c r="L123" s="169"/>
      <c r="M123" s="75" t="s">
        <v>1</v>
      </c>
      <c r="N123" s="76" t="s">
        <v>38</v>
      </c>
      <c r="O123" s="76" t="s">
        <v>156</v>
      </c>
      <c r="P123" s="76" t="s">
        <v>157</v>
      </c>
      <c r="Q123" s="76" t="s">
        <v>158</v>
      </c>
      <c r="R123" s="76" t="s">
        <v>159</v>
      </c>
      <c r="S123" s="76" t="s">
        <v>160</v>
      </c>
      <c r="T123" s="77" t="s">
        <v>161</v>
      </c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64"/>
      <c r="AE123" s="164"/>
    </row>
    <row r="124" spans="1:63" s="2" customFormat="1" ht="22.9" customHeight="1">
      <c r="A124" s="34"/>
      <c r="B124" s="35"/>
      <c r="C124" s="82" t="s">
        <v>162</v>
      </c>
      <c r="D124" s="36"/>
      <c r="E124" s="36"/>
      <c r="F124" s="36"/>
      <c r="G124" s="36"/>
      <c r="H124" s="36"/>
      <c r="I124" s="36"/>
      <c r="J124" s="170">
        <f>BK124</f>
        <v>0</v>
      </c>
      <c r="K124" s="36"/>
      <c r="L124" s="39"/>
      <c r="M124" s="78"/>
      <c r="N124" s="171"/>
      <c r="O124" s="79"/>
      <c r="P124" s="172">
        <f>P125+P308</f>
        <v>0</v>
      </c>
      <c r="Q124" s="79"/>
      <c r="R124" s="172">
        <f>R125+R308</f>
        <v>265.02473776</v>
      </c>
      <c r="S124" s="79"/>
      <c r="T124" s="173">
        <f>T125+T308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73</v>
      </c>
      <c r="AU124" s="17" t="s">
        <v>139</v>
      </c>
      <c r="BK124" s="174">
        <f>BK125+BK308</f>
        <v>0</v>
      </c>
    </row>
    <row r="125" spans="2:63" s="12" customFormat="1" ht="25.9" customHeight="1">
      <c r="B125" s="175"/>
      <c r="C125" s="176"/>
      <c r="D125" s="177" t="s">
        <v>73</v>
      </c>
      <c r="E125" s="178" t="s">
        <v>163</v>
      </c>
      <c r="F125" s="178" t="s">
        <v>164</v>
      </c>
      <c r="G125" s="176"/>
      <c r="H125" s="176"/>
      <c r="I125" s="179"/>
      <c r="J125" s="180">
        <f>BK125</f>
        <v>0</v>
      </c>
      <c r="K125" s="176"/>
      <c r="L125" s="181"/>
      <c r="M125" s="182"/>
      <c r="N125" s="183"/>
      <c r="O125" s="183"/>
      <c r="P125" s="184">
        <f>P126+P179+P188+P298+P303</f>
        <v>0</v>
      </c>
      <c r="Q125" s="183"/>
      <c r="R125" s="184">
        <f>R126+R179+R188+R298+R303</f>
        <v>265.02273776</v>
      </c>
      <c r="S125" s="183"/>
      <c r="T125" s="185">
        <f>T126+T179+T188+T298+T303</f>
        <v>0</v>
      </c>
      <c r="AR125" s="186" t="s">
        <v>82</v>
      </c>
      <c r="AT125" s="187" t="s">
        <v>73</v>
      </c>
      <c r="AU125" s="187" t="s">
        <v>74</v>
      </c>
      <c r="AY125" s="186" t="s">
        <v>165</v>
      </c>
      <c r="BK125" s="188">
        <f>BK126+BK179+BK188+BK298+BK303</f>
        <v>0</v>
      </c>
    </row>
    <row r="126" spans="2:63" s="12" customFormat="1" ht="22.9" customHeight="1">
      <c r="B126" s="175"/>
      <c r="C126" s="176"/>
      <c r="D126" s="177" t="s">
        <v>73</v>
      </c>
      <c r="E126" s="189" t="s">
        <v>82</v>
      </c>
      <c r="F126" s="189" t="s">
        <v>166</v>
      </c>
      <c r="G126" s="176"/>
      <c r="H126" s="176"/>
      <c r="I126" s="179"/>
      <c r="J126" s="190">
        <f>BK126</f>
        <v>0</v>
      </c>
      <c r="K126" s="176"/>
      <c r="L126" s="181"/>
      <c r="M126" s="182"/>
      <c r="N126" s="183"/>
      <c r="O126" s="183"/>
      <c r="P126" s="184">
        <f>SUM(P127:P178)</f>
        <v>0</v>
      </c>
      <c r="Q126" s="183"/>
      <c r="R126" s="184">
        <f>SUM(R127:R178)</f>
        <v>241.88827999999998</v>
      </c>
      <c r="S126" s="183"/>
      <c r="T126" s="185">
        <f>SUM(T127:T178)</f>
        <v>0</v>
      </c>
      <c r="AR126" s="186" t="s">
        <v>82</v>
      </c>
      <c r="AT126" s="187" t="s">
        <v>73</v>
      </c>
      <c r="AU126" s="187" t="s">
        <v>82</v>
      </c>
      <c r="AY126" s="186" t="s">
        <v>165</v>
      </c>
      <c r="BK126" s="188">
        <f>SUM(BK127:BK178)</f>
        <v>0</v>
      </c>
    </row>
    <row r="127" spans="1:65" s="2" customFormat="1" ht="16.5" customHeight="1">
      <c r="A127" s="34"/>
      <c r="B127" s="35"/>
      <c r="C127" s="191" t="s">
        <v>82</v>
      </c>
      <c r="D127" s="191" t="s">
        <v>167</v>
      </c>
      <c r="E127" s="192" t="s">
        <v>1343</v>
      </c>
      <c r="F127" s="193" t="s">
        <v>1344</v>
      </c>
      <c r="G127" s="194" t="s">
        <v>221</v>
      </c>
      <c r="H127" s="195">
        <v>202</v>
      </c>
      <c r="I127" s="196"/>
      <c r="J127" s="197">
        <f>ROUND(I127*H127,2)</f>
        <v>0</v>
      </c>
      <c r="K127" s="193" t="s">
        <v>171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0.00014</v>
      </c>
      <c r="R127" s="200">
        <f>Q127*H127</f>
        <v>0.028279999999999996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84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1621</v>
      </c>
    </row>
    <row r="128" spans="1:47" s="2" customFormat="1" ht="12">
      <c r="A128" s="34"/>
      <c r="B128" s="35"/>
      <c r="C128" s="36"/>
      <c r="D128" s="204" t="s">
        <v>174</v>
      </c>
      <c r="E128" s="36"/>
      <c r="F128" s="205" t="s">
        <v>1346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84</v>
      </c>
    </row>
    <row r="129" spans="2:51" s="14" customFormat="1" ht="12">
      <c r="B129" s="219"/>
      <c r="C129" s="220"/>
      <c r="D129" s="204" t="s">
        <v>176</v>
      </c>
      <c r="E129" s="221" t="s">
        <v>1</v>
      </c>
      <c r="F129" s="222" t="s">
        <v>1622</v>
      </c>
      <c r="G129" s="220"/>
      <c r="H129" s="223">
        <v>202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176</v>
      </c>
      <c r="AU129" s="229" t="s">
        <v>84</v>
      </c>
      <c r="AV129" s="14" t="s">
        <v>84</v>
      </c>
      <c r="AW129" s="14" t="s">
        <v>30</v>
      </c>
      <c r="AX129" s="14" t="s">
        <v>74</v>
      </c>
      <c r="AY129" s="229" t="s">
        <v>165</v>
      </c>
    </row>
    <row r="130" spans="2:51" s="15" customFormat="1" ht="12">
      <c r="B130" s="248"/>
      <c r="C130" s="249"/>
      <c r="D130" s="204" t="s">
        <v>176</v>
      </c>
      <c r="E130" s="250" t="s">
        <v>1</v>
      </c>
      <c r="F130" s="251" t="s">
        <v>1336</v>
      </c>
      <c r="G130" s="249"/>
      <c r="H130" s="252">
        <v>202</v>
      </c>
      <c r="I130" s="253"/>
      <c r="J130" s="249"/>
      <c r="K130" s="249"/>
      <c r="L130" s="254"/>
      <c r="M130" s="255"/>
      <c r="N130" s="256"/>
      <c r="O130" s="256"/>
      <c r="P130" s="256"/>
      <c r="Q130" s="256"/>
      <c r="R130" s="256"/>
      <c r="S130" s="256"/>
      <c r="T130" s="257"/>
      <c r="AT130" s="258" t="s">
        <v>176</v>
      </c>
      <c r="AU130" s="258" t="s">
        <v>84</v>
      </c>
      <c r="AV130" s="15" t="s">
        <v>172</v>
      </c>
      <c r="AW130" s="15" t="s">
        <v>30</v>
      </c>
      <c r="AX130" s="15" t="s">
        <v>82</v>
      </c>
      <c r="AY130" s="258" t="s">
        <v>165</v>
      </c>
    </row>
    <row r="131" spans="1:65" s="2" customFormat="1" ht="16.5" customHeight="1">
      <c r="A131" s="34"/>
      <c r="B131" s="35"/>
      <c r="C131" s="191" t="s">
        <v>84</v>
      </c>
      <c r="D131" s="191" t="s">
        <v>167</v>
      </c>
      <c r="E131" s="192" t="s">
        <v>1348</v>
      </c>
      <c r="F131" s="193" t="s">
        <v>1349</v>
      </c>
      <c r="G131" s="194" t="s">
        <v>221</v>
      </c>
      <c r="H131" s="195">
        <v>202</v>
      </c>
      <c r="I131" s="196"/>
      <c r="J131" s="197">
        <f>ROUND(I131*H131,2)</f>
        <v>0</v>
      </c>
      <c r="K131" s="193" t="s">
        <v>171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84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1623</v>
      </c>
    </row>
    <row r="132" spans="1:47" s="2" customFormat="1" ht="12">
      <c r="A132" s="34"/>
      <c r="B132" s="35"/>
      <c r="C132" s="36"/>
      <c r="D132" s="204" t="s">
        <v>174</v>
      </c>
      <c r="E132" s="36"/>
      <c r="F132" s="205" t="s">
        <v>1351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84</v>
      </c>
    </row>
    <row r="133" spans="2:51" s="14" customFormat="1" ht="12">
      <c r="B133" s="219"/>
      <c r="C133" s="220"/>
      <c r="D133" s="204" t="s">
        <v>176</v>
      </c>
      <c r="E133" s="221" t="s">
        <v>1</v>
      </c>
      <c r="F133" s="222" t="s">
        <v>1622</v>
      </c>
      <c r="G133" s="220"/>
      <c r="H133" s="223">
        <v>202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176</v>
      </c>
      <c r="AU133" s="229" t="s">
        <v>84</v>
      </c>
      <c r="AV133" s="14" t="s">
        <v>84</v>
      </c>
      <c r="AW133" s="14" t="s">
        <v>30</v>
      </c>
      <c r="AX133" s="14" t="s">
        <v>74</v>
      </c>
      <c r="AY133" s="229" t="s">
        <v>165</v>
      </c>
    </row>
    <row r="134" spans="2:51" s="15" customFormat="1" ht="12">
      <c r="B134" s="248"/>
      <c r="C134" s="249"/>
      <c r="D134" s="204" t="s">
        <v>176</v>
      </c>
      <c r="E134" s="250" t="s">
        <v>1</v>
      </c>
      <c r="F134" s="251" t="s">
        <v>1336</v>
      </c>
      <c r="G134" s="249"/>
      <c r="H134" s="252">
        <v>202</v>
      </c>
      <c r="I134" s="253"/>
      <c r="J134" s="249"/>
      <c r="K134" s="249"/>
      <c r="L134" s="254"/>
      <c r="M134" s="255"/>
      <c r="N134" s="256"/>
      <c r="O134" s="256"/>
      <c r="P134" s="256"/>
      <c r="Q134" s="256"/>
      <c r="R134" s="256"/>
      <c r="S134" s="256"/>
      <c r="T134" s="257"/>
      <c r="AT134" s="258" t="s">
        <v>176</v>
      </c>
      <c r="AU134" s="258" t="s">
        <v>84</v>
      </c>
      <c r="AV134" s="15" t="s">
        <v>172</v>
      </c>
      <c r="AW134" s="15" t="s">
        <v>30</v>
      </c>
      <c r="AX134" s="15" t="s">
        <v>82</v>
      </c>
      <c r="AY134" s="258" t="s">
        <v>165</v>
      </c>
    </row>
    <row r="135" spans="1:65" s="2" customFormat="1" ht="24.2" customHeight="1">
      <c r="A135" s="34"/>
      <c r="B135" s="35"/>
      <c r="C135" s="191" t="s">
        <v>185</v>
      </c>
      <c r="D135" s="191" t="s">
        <v>167</v>
      </c>
      <c r="E135" s="192" t="s">
        <v>1624</v>
      </c>
      <c r="F135" s="193" t="s">
        <v>1625</v>
      </c>
      <c r="G135" s="194" t="s">
        <v>242</v>
      </c>
      <c r="H135" s="195">
        <v>16.25</v>
      </c>
      <c r="I135" s="196"/>
      <c r="J135" s="197">
        <f>ROUND(I135*H135,2)</f>
        <v>0</v>
      </c>
      <c r="K135" s="193" t="s">
        <v>171</v>
      </c>
      <c r="L135" s="39"/>
      <c r="M135" s="198" t="s">
        <v>1</v>
      </c>
      <c r="N135" s="199" t="s">
        <v>39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0</v>
      </c>
      <c r="T135" s="201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172</v>
      </c>
      <c r="AT135" s="202" t="s">
        <v>167</v>
      </c>
      <c r="AU135" s="202" t="s">
        <v>84</v>
      </c>
      <c r="AY135" s="17" t="s">
        <v>165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82</v>
      </c>
      <c r="BK135" s="203">
        <f>ROUND(I135*H135,2)</f>
        <v>0</v>
      </c>
      <c r="BL135" s="17" t="s">
        <v>172</v>
      </c>
      <c r="BM135" s="202" t="s">
        <v>1626</v>
      </c>
    </row>
    <row r="136" spans="1:47" s="2" customFormat="1" ht="19.5">
      <c r="A136" s="34"/>
      <c r="B136" s="35"/>
      <c r="C136" s="36"/>
      <c r="D136" s="204" t="s">
        <v>174</v>
      </c>
      <c r="E136" s="36"/>
      <c r="F136" s="205" t="s">
        <v>1627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174</v>
      </c>
      <c r="AU136" s="17" t="s">
        <v>84</v>
      </c>
    </row>
    <row r="137" spans="2:51" s="14" customFormat="1" ht="12">
      <c r="B137" s="219"/>
      <c r="C137" s="220"/>
      <c r="D137" s="204" t="s">
        <v>176</v>
      </c>
      <c r="E137" s="221" t="s">
        <v>1</v>
      </c>
      <c r="F137" s="222" t="s">
        <v>1628</v>
      </c>
      <c r="G137" s="220"/>
      <c r="H137" s="223">
        <v>16.25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176</v>
      </c>
      <c r="AU137" s="229" t="s">
        <v>84</v>
      </c>
      <c r="AV137" s="14" t="s">
        <v>84</v>
      </c>
      <c r="AW137" s="14" t="s">
        <v>30</v>
      </c>
      <c r="AX137" s="14" t="s">
        <v>74</v>
      </c>
      <c r="AY137" s="229" t="s">
        <v>165</v>
      </c>
    </row>
    <row r="138" spans="2:51" s="15" customFormat="1" ht="12">
      <c r="B138" s="248"/>
      <c r="C138" s="249"/>
      <c r="D138" s="204" t="s">
        <v>176</v>
      </c>
      <c r="E138" s="250" t="s">
        <v>1</v>
      </c>
      <c r="F138" s="251" t="s">
        <v>1336</v>
      </c>
      <c r="G138" s="249"/>
      <c r="H138" s="252">
        <v>16.25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AT138" s="258" t="s">
        <v>176</v>
      </c>
      <c r="AU138" s="258" t="s">
        <v>84</v>
      </c>
      <c r="AV138" s="15" t="s">
        <v>172</v>
      </c>
      <c r="AW138" s="15" t="s">
        <v>30</v>
      </c>
      <c r="AX138" s="15" t="s">
        <v>82</v>
      </c>
      <c r="AY138" s="258" t="s">
        <v>165</v>
      </c>
    </row>
    <row r="139" spans="1:65" s="2" customFormat="1" ht="24.2" customHeight="1">
      <c r="A139" s="34"/>
      <c r="B139" s="35"/>
      <c r="C139" s="191" t="s">
        <v>172</v>
      </c>
      <c r="D139" s="191" t="s">
        <v>167</v>
      </c>
      <c r="E139" s="192" t="s">
        <v>1629</v>
      </c>
      <c r="F139" s="193" t="s">
        <v>1630</v>
      </c>
      <c r="G139" s="194" t="s">
        <v>242</v>
      </c>
      <c r="H139" s="195">
        <v>16.25</v>
      </c>
      <c r="I139" s="196"/>
      <c r="J139" s="197">
        <f>ROUND(I139*H139,2)</f>
        <v>0</v>
      </c>
      <c r="K139" s="193" t="s">
        <v>171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1631</v>
      </c>
    </row>
    <row r="140" spans="1:47" s="2" customFormat="1" ht="19.5">
      <c r="A140" s="34"/>
      <c r="B140" s="35"/>
      <c r="C140" s="36"/>
      <c r="D140" s="204" t="s">
        <v>174</v>
      </c>
      <c r="E140" s="36"/>
      <c r="F140" s="205" t="s">
        <v>1632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2:51" s="14" customFormat="1" ht="12">
      <c r="B141" s="219"/>
      <c r="C141" s="220"/>
      <c r="D141" s="204" t="s">
        <v>176</v>
      </c>
      <c r="E141" s="221" t="s">
        <v>1</v>
      </c>
      <c r="F141" s="222" t="s">
        <v>1628</v>
      </c>
      <c r="G141" s="220"/>
      <c r="H141" s="223">
        <v>16.25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176</v>
      </c>
      <c r="AU141" s="229" t="s">
        <v>84</v>
      </c>
      <c r="AV141" s="14" t="s">
        <v>84</v>
      </c>
      <c r="AW141" s="14" t="s">
        <v>30</v>
      </c>
      <c r="AX141" s="14" t="s">
        <v>74</v>
      </c>
      <c r="AY141" s="229" t="s">
        <v>165</v>
      </c>
    </row>
    <row r="142" spans="2:51" s="15" customFormat="1" ht="12">
      <c r="B142" s="248"/>
      <c r="C142" s="249"/>
      <c r="D142" s="204" t="s">
        <v>176</v>
      </c>
      <c r="E142" s="250" t="s">
        <v>1</v>
      </c>
      <c r="F142" s="251" t="s">
        <v>1336</v>
      </c>
      <c r="G142" s="249"/>
      <c r="H142" s="252">
        <v>16.25</v>
      </c>
      <c r="I142" s="253"/>
      <c r="J142" s="249"/>
      <c r="K142" s="249"/>
      <c r="L142" s="254"/>
      <c r="M142" s="255"/>
      <c r="N142" s="256"/>
      <c r="O142" s="256"/>
      <c r="P142" s="256"/>
      <c r="Q142" s="256"/>
      <c r="R142" s="256"/>
      <c r="S142" s="256"/>
      <c r="T142" s="257"/>
      <c r="AT142" s="258" t="s">
        <v>176</v>
      </c>
      <c r="AU142" s="258" t="s">
        <v>84</v>
      </c>
      <c r="AV142" s="15" t="s">
        <v>172</v>
      </c>
      <c r="AW142" s="15" t="s">
        <v>30</v>
      </c>
      <c r="AX142" s="15" t="s">
        <v>82</v>
      </c>
      <c r="AY142" s="258" t="s">
        <v>165</v>
      </c>
    </row>
    <row r="143" spans="1:65" s="2" customFormat="1" ht="21.75" customHeight="1">
      <c r="A143" s="34"/>
      <c r="B143" s="35"/>
      <c r="C143" s="191" t="s">
        <v>194</v>
      </c>
      <c r="D143" s="191" t="s">
        <v>167</v>
      </c>
      <c r="E143" s="192" t="s">
        <v>1361</v>
      </c>
      <c r="F143" s="193" t="s">
        <v>1362</v>
      </c>
      <c r="G143" s="194" t="s">
        <v>242</v>
      </c>
      <c r="H143" s="195">
        <v>52.68</v>
      </c>
      <c r="I143" s="196"/>
      <c r="J143" s="197">
        <f>ROUND(I143*H143,2)</f>
        <v>0</v>
      </c>
      <c r="K143" s="193" t="s">
        <v>171</v>
      </c>
      <c r="L143" s="39"/>
      <c r="M143" s="198" t="s">
        <v>1</v>
      </c>
      <c r="N143" s="199" t="s">
        <v>39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172</v>
      </c>
      <c r="AT143" s="202" t="s">
        <v>167</v>
      </c>
      <c r="AU143" s="202" t="s">
        <v>84</v>
      </c>
      <c r="AY143" s="17" t="s">
        <v>165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172</v>
      </c>
      <c r="BM143" s="202" t="s">
        <v>1633</v>
      </c>
    </row>
    <row r="144" spans="1:47" s="2" customFormat="1" ht="19.5">
      <c r="A144" s="34"/>
      <c r="B144" s="35"/>
      <c r="C144" s="36"/>
      <c r="D144" s="204" t="s">
        <v>174</v>
      </c>
      <c r="E144" s="36"/>
      <c r="F144" s="205" t="s">
        <v>1364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174</v>
      </c>
      <c r="AU144" s="17" t="s">
        <v>84</v>
      </c>
    </row>
    <row r="145" spans="2:51" s="14" customFormat="1" ht="12">
      <c r="B145" s="219"/>
      <c r="C145" s="220"/>
      <c r="D145" s="204" t="s">
        <v>176</v>
      </c>
      <c r="E145" s="221" t="s">
        <v>1</v>
      </c>
      <c r="F145" s="222" t="s">
        <v>1634</v>
      </c>
      <c r="G145" s="220"/>
      <c r="H145" s="223">
        <v>52.68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176</v>
      </c>
      <c r="AU145" s="229" t="s">
        <v>84</v>
      </c>
      <c r="AV145" s="14" t="s">
        <v>84</v>
      </c>
      <c r="AW145" s="14" t="s">
        <v>30</v>
      </c>
      <c r="AX145" s="14" t="s">
        <v>74</v>
      </c>
      <c r="AY145" s="229" t="s">
        <v>165</v>
      </c>
    </row>
    <row r="146" spans="2:51" s="15" customFormat="1" ht="12">
      <c r="B146" s="248"/>
      <c r="C146" s="249"/>
      <c r="D146" s="204" t="s">
        <v>176</v>
      </c>
      <c r="E146" s="250" t="s">
        <v>1</v>
      </c>
      <c r="F146" s="251" t="s">
        <v>1336</v>
      </c>
      <c r="G146" s="249"/>
      <c r="H146" s="252">
        <v>52.68</v>
      </c>
      <c r="I146" s="253"/>
      <c r="J146" s="249"/>
      <c r="K146" s="249"/>
      <c r="L146" s="254"/>
      <c r="M146" s="255"/>
      <c r="N146" s="256"/>
      <c r="O146" s="256"/>
      <c r="P146" s="256"/>
      <c r="Q146" s="256"/>
      <c r="R146" s="256"/>
      <c r="S146" s="256"/>
      <c r="T146" s="257"/>
      <c r="AT146" s="258" t="s">
        <v>176</v>
      </c>
      <c r="AU146" s="258" t="s">
        <v>84</v>
      </c>
      <c r="AV146" s="15" t="s">
        <v>172</v>
      </c>
      <c r="AW146" s="15" t="s">
        <v>30</v>
      </c>
      <c r="AX146" s="15" t="s">
        <v>82</v>
      </c>
      <c r="AY146" s="258" t="s">
        <v>165</v>
      </c>
    </row>
    <row r="147" spans="1:65" s="2" customFormat="1" ht="21.75" customHeight="1">
      <c r="A147" s="34"/>
      <c r="B147" s="35"/>
      <c r="C147" s="191" t="s">
        <v>201</v>
      </c>
      <c r="D147" s="191" t="s">
        <v>167</v>
      </c>
      <c r="E147" s="192" t="s">
        <v>1366</v>
      </c>
      <c r="F147" s="193" t="s">
        <v>1367</v>
      </c>
      <c r="G147" s="194" t="s">
        <v>242</v>
      </c>
      <c r="H147" s="195">
        <v>52.68</v>
      </c>
      <c r="I147" s="196"/>
      <c r="J147" s="197">
        <f>ROUND(I147*H147,2)</f>
        <v>0</v>
      </c>
      <c r="K147" s="193" t="s">
        <v>171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84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1635</v>
      </c>
    </row>
    <row r="148" spans="1:47" s="2" customFormat="1" ht="19.5">
      <c r="A148" s="34"/>
      <c r="B148" s="35"/>
      <c r="C148" s="36"/>
      <c r="D148" s="204" t="s">
        <v>174</v>
      </c>
      <c r="E148" s="36"/>
      <c r="F148" s="205" t="s">
        <v>1369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84</v>
      </c>
    </row>
    <row r="149" spans="2:51" s="14" customFormat="1" ht="12">
      <c r="B149" s="219"/>
      <c r="C149" s="220"/>
      <c r="D149" s="204" t="s">
        <v>176</v>
      </c>
      <c r="E149" s="221" t="s">
        <v>1</v>
      </c>
      <c r="F149" s="222" t="s">
        <v>1634</v>
      </c>
      <c r="G149" s="220"/>
      <c r="H149" s="223">
        <v>52.68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84</v>
      </c>
      <c r="AV149" s="14" t="s">
        <v>84</v>
      </c>
      <c r="AW149" s="14" t="s">
        <v>30</v>
      </c>
      <c r="AX149" s="14" t="s">
        <v>74</v>
      </c>
      <c r="AY149" s="229" t="s">
        <v>165</v>
      </c>
    </row>
    <row r="150" spans="2:51" s="15" customFormat="1" ht="12">
      <c r="B150" s="248"/>
      <c r="C150" s="249"/>
      <c r="D150" s="204" t="s">
        <v>176</v>
      </c>
      <c r="E150" s="250" t="s">
        <v>1</v>
      </c>
      <c r="F150" s="251" t="s">
        <v>1336</v>
      </c>
      <c r="G150" s="249"/>
      <c r="H150" s="252">
        <v>52.68</v>
      </c>
      <c r="I150" s="253"/>
      <c r="J150" s="249"/>
      <c r="K150" s="249"/>
      <c r="L150" s="254"/>
      <c r="M150" s="255"/>
      <c r="N150" s="256"/>
      <c r="O150" s="256"/>
      <c r="P150" s="256"/>
      <c r="Q150" s="256"/>
      <c r="R150" s="256"/>
      <c r="S150" s="256"/>
      <c r="T150" s="257"/>
      <c r="AT150" s="258" t="s">
        <v>176</v>
      </c>
      <c r="AU150" s="258" t="s">
        <v>84</v>
      </c>
      <c r="AV150" s="15" t="s">
        <v>172</v>
      </c>
      <c r="AW150" s="15" t="s">
        <v>30</v>
      </c>
      <c r="AX150" s="15" t="s">
        <v>82</v>
      </c>
      <c r="AY150" s="258" t="s">
        <v>165</v>
      </c>
    </row>
    <row r="151" spans="1:65" s="2" customFormat="1" ht="16.5" customHeight="1">
      <c r="A151" s="34"/>
      <c r="B151" s="35"/>
      <c r="C151" s="191" t="s">
        <v>208</v>
      </c>
      <c r="D151" s="191" t="s">
        <v>167</v>
      </c>
      <c r="E151" s="192" t="s">
        <v>1370</v>
      </c>
      <c r="F151" s="193" t="s">
        <v>1371</v>
      </c>
      <c r="G151" s="194" t="s">
        <v>242</v>
      </c>
      <c r="H151" s="195">
        <v>41.36</v>
      </c>
      <c r="I151" s="196"/>
      <c r="J151" s="197">
        <f>ROUND(I151*H151,2)</f>
        <v>0</v>
      </c>
      <c r="K151" s="193" t="s">
        <v>171</v>
      </c>
      <c r="L151" s="39"/>
      <c r="M151" s="198" t="s">
        <v>1</v>
      </c>
      <c r="N151" s="199" t="s">
        <v>39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172</v>
      </c>
      <c r="AT151" s="202" t="s">
        <v>167</v>
      </c>
      <c r="AU151" s="202" t="s">
        <v>84</v>
      </c>
      <c r="AY151" s="17" t="s">
        <v>165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172</v>
      </c>
      <c r="BM151" s="202" t="s">
        <v>1636</v>
      </c>
    </row>
    <row r="152" spans="1:47" s="2" customFormat="1" ht="19.5">
      <c r="A152" s="34"/>
      <c r="B152" s="35"/>
      <c r="C152" s="36"/>
      <c r="D152" s="204" t="s">
        <v>174</v>
      </c>
      <c r="E152" s="36"/>
      <c r="F152" s="205" t="s">
        <v>1373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174</v>
      </c>
      <c r="AU152" s="17" t="s">
        <v>84</v>
      </c>
    </row>
    <row r="153" spans="2:51" s="14" customFormat="1" ht="12">
      <c r="B153" s="219"/>
      <c r="C153" s="220"/>
      <c r="D153" s="204" t="s">
        <v>176</v>
      </c>
      <c r="E153" s="221" t="s">
        <v>1</v>
      </c>
      <c r="F153" s="222" t="s">
        <v>1637</v>
      </c>
      <c r="G153" s="220"/>
      <c r="H153" s="223">
        <v>41.36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176</v>
      </c>
      <c r="AU153" s="229" t="s">
        <v>84</v>
      </c>
      <c r="AV153" s="14" t="s">
        <v>84</v>
      </c>
      <c r="AW153" s="14" t="s">
        <v>30</v>
      </c>
      <c r="AX153" s="14" t="s">
        <v>74</v>
      </c>
      <c r="AY153" s="229" t="s">
        <v>165</v>
      </c>
    </row>
    <row r="154" spans="2:51" s="15" customFormat="1" ht="12">
      <c r="B154" s="248"/>
      <c r="C154" s="249"/>
      <c r="D154" s="204" t="s">
        <v>176</v>
      </c>
      <c r="E154" s="250" t="s">
        <v>1</v>
      </c>
      <c r="F154" s="251" t="s">
        <v>1336</v>
      </c>
      <c r="G154" s="249"/>
      <c r="H154" s="252">
        <v>41.36</v>
      </c>
      <c r="I154" s="253"/>
      <c r="J154" s="249"/>
      <c r="K154" s="249"/>
      <c r="L154" s="254"/>
      <c r="M154" s="255"/>
      <c r="N154" s="256"/>
      <c r="O154" s="256"/>
      <c r="P154" s="256"/>
      <c r="Q154" s="256"/>
      <c r="R154" s="256"/>
      <c r="S154" s="256"/>
      <c r="T154" s="257"/>
      <c r="AT154" s="258" t="s">
        <v>176</v>
      </c>
      <c r="AU154" s="258" t="s">
        <v>84</v>
      </c>
      <c r="AV154" s="15" t="s">
        <v>172</v>
      </c>
      <c r="AW154" s="15" t="s">
        <v>30</v>
      </c>
      <c r="AX154" s="15" t="s">
        <v>82</v>
      </c>
      <c r="AY154" s="258" t="s">
        <v>165</v>
      </c>
    </row>
    <row r="155" spans="1:65" s="2" customFormat="1" ht="21.75" customHeight="1">
      <c r="A155" s="34"/>
      <c r="B155" s="35"/>
      <c r="C155" s="191" t="s">
        <v>213</v>
      </c>
      <c r="D155" s="191" t="s">
        <v>167</v>
      </c>
      <c r="E155" s="192" t="s">
        <v>1393</v>
      </c>
      <c r="F155" s="193" t="s">
        <v>1394</v>
      </c>
      <c r="G155" s="194" t="s">
        <v>242</v>
      </c>
      <c r="H155" s="195">
        <v>137.86</v>
      </c>
      <c r="I155" s="196"/>
      <c r="J155" s="197">
        <f>ROUND(I155*H155,2)</f>
        <v>0</v>
      </c>
      <c r="K155" s="193" t="s">
        <v>171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84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1638</v>
      </c>
    </row>
    <row r="156" spans="1:47" s="2" customFormat="1" ht="19.5">
      <c r="A156" s="34"/>
      <c r="B156" s="35"/>
      <c r="C156" s="36"/>
      <c r="D156" s="204" t="s">
        <v>174</v>
      </c>
      <c r="E156" s="36"/>
      <c r="F156" s="205" t="s">
        <v>1396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84</v>
      </c>
    </row>
    <row r="157" spans="2:51" s="14" customFormat="1" ht="12">
      <c r="B157" s="219"/>
      <c r="C157" s="220"/>
      <c r="D157" s="204" t="s">
        <v>176</v>
      </c>
      <c r="E157" s="221" t="s">
        <v>1</v>
      </c>
      <c r="F157" s="222" t="s">
        <v>1639</v>
      </c>
      <c r="G157" s="220"/>
      <c r="H157" s="223">
        <v>137.86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176</v>
      </c>
      <c r="AU157" s="229" t="s">
        <v>84</v>
      </c>
      <c r="AV157" s="14" t="s">
        <v>84</v>
      </c>
      <c r="AW157" s="14" t="s">
        <v>30</v>
      </c>
      <c r="AX157" s="14" t="s">
        <v>74</v>
      </c>
      <c r="AY157" s="229" t="s">
        <v>165</v>
      </c>
    </row>
    <row r="158" spans="2:51" s="15" customFormat="1" ht="12">
      <c r="B158" s="248"/>
      <c r="C158" s="249"/>
      <c r="D158" s="204" t="s">
        <v>176</v>
      </c>
      <c r="E158" s="250" t="s">
        <v>1</v>
      </c>
      <c r="F158" s="251" t="s">
        <v>1336</v>
      </c>
      <c r="G158" s="249"/>
      <c r="H158" s="252">
        <v>137.86</v>
      </c>
      <c r="I158" s="253"/>
      <c r="J158" s="249"/>
      <c r="K158" s="249"/>
      <c r="L158" s="254"/>
      <c r="M158" s="255"/>
      <c r="N158" s="256"/>
      <c r="O158" s="256"/>
      <c r="P158" s="256"/>
      <c r="Q158" s="256"/>
      <c r="R158" s="256"/>
      <c r="S158" s="256"/>
      <c r="T158" s="257"/>
      <c r="AT158" s="258" t="s">
        <v>176</v>
      </c>
      <c r="AU158" s="258" t="s">
        <v>84</v>
      </c>
      <c r="AV158" s="15" t="s">
        <v>172</v>
      </c>
      <c r="AW158" s="15" t="s">
        <v>30</v>
      </c>
      <c r="AX158" s="15" t="s">
        <v>82</v>
      </c>
      <c r="AY158" s="258" t="s">
        <v>165</v>
      </c>
    </row>
    <row r="159" spans="1:65" s="2" customFormat="1" ht="24.2" customHeight="1">
      <c r="A159" s="34"/>
      <c r="B159" s="35"/>
      <c r="C159" s="191" t="s">
        <v>218</v>
      </c>
      <c r="D159" s="191" t="s">
        <v>167</v>
      </c>
      <c r="E159" s="192" t="s">
        <v>1640</v>
      </c>
      <c r="F159" s="193" t="s">
        <v>1641</v>
      </c>
      <c r="G159" s="194" t="s">
        <v>242</v>
      </c>
      <c r="H159" s="195">
        <v>1102.88</v>
      </c>
      <c r="I159" s="196"/>
      <c r="J159" s="197">
        <f>ROUND(I159*H159,2)</f>
        <v>0</v>
      </c>
      <c r="K159" s="193" t="s">
        <v>171</v>
      </c>
      <c r="L159" s="39"/>
      <c r="M159" s="198" t="s">
        <v>1</v>
      </c>
      <c r="N159" s="199" t="s">
        <v>39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172</v>
      </c>
      <c r="AT159" s="202" t="s">
        <v>167</v>
      </c>
      <c r="AU159" s="202" t="s">
        <v>84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1642</v>
      </c>
    </row>
    <row r="160" spans="1:47" s="2" customFormat="1" ht="19.5">
      <c r="A160" s="34"/>
      <c r="B160" s="35"/>
      <c r="C160" s="36"/>
      <c r="D160" s="204" t="s">
        <v>174</v>
      </c>
      <c r="E160" s="36"/>
      <c r="F160" s="205" t="s">
        <v>1643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84</v>
      </c>
    </row>
    <row r="161" spans="2:51" s="14" customFormat="1" ht="12">
      <c r="B161" s="219"/>
      <c r="C161" s="220"/>
      <c r="D161" s="204" t="s">
        <v>176</v>
      </c>
      <c r="E161" s="221" t="s">
        <v>1</v>
      </c>
      <c r="F161" s="222" t="s">
        <v>1644</v>
      </c>
      <c r="G161" s="220"/>
      <c r="H161" s="223">
        <v>1102.88</v>
      </c>
      <c r="I161" s="224"/>
      <c r="J161" s="220"/>
      <c r="K161" s="220"/>
      <c r="L161" s="225"/>
      <c r="M161" s="226"/>
      <c r="N161" s="227"/>
      <c r="O161" s="227"/>
      <c r="P161" s="227"/>
      <c r="Q161" s="227"/>
      <c r="R161" s="227"/>
      <c r="S161" s="227"/>
      <c r="T161" s="228"/>
      <c r="AT161" s="229" t="s">
        <v>176</v>
      </c>
      <c r="AU161" s="229" t="s">
        <v>84</v>
      </c>
      <c r="AV161" s="14" t="s">
        <v>84</v>
      </c>
      <c r="AW161" s="14" t="s">
        <v>30</v>
      </c>
      <c r="AX161" s="14" t="s">
        <v>74</v>
      </c>
      <c r="AY161" s="229" t="s">
        <v>165</v>
      </c>
    </row>
    <row r="162" spans="2:51" s="15" customFormat="1" ht="12">
      <c r="B162" s="248"/>
      <c r="C162" s="249"/>
      <c r="D162" s="204" t="s">
        <v>176</v>
      </c>
      <c r="E162" s="250" t="s">
        <v>1</v>
      </c>
      <c r="F162" s="251" t="s">
        <v>1336</v>
      </c>
      <c r="G162" s="249"/>
      <c r="H162" s="252">
        <v>1102.88</v>
      </c>
      <c r="I162" s="253"/>
      <c r="J162" s="249"/>
      <c r="K162" s="249"/>
      <c r="L162" s="254"/>
      <c r="M162" s="255"/>
      <c r="N162" s="256"/>
      <c r="O162" s="256"/>
      <c r="P162" s="256"/>
      <c r="Q162" s="256"/>
      <c r="R162" s="256"/>
      <c r="S162" s="256"/>
      <c r="T162" s="257"/>
      <c r="AT162" s="258" t="s">
        <v>176</v>
      </c>
      <c r="AU162" s="258" t="s">
        <v>84</v>
      </c>
      <c r="AV162" s="15" t="s">
        <v>172</v>
      </c>
      <c r="AW162" s="15" t="s">
        <v>30</v>
      </c>
      <c r="AX162" s="15" t="s">
        <v>82</v>
      </c>
      <c r="AY162" s="258" t="s">
        <v>165</v>
      </c>
    </row>
    <row r="163" spans="1:65" s="2" customFormat="1" ht="16.5" customHeight="1">
      <c r="A163" s="34"/>
      <c r="B163" s="35"/>
      <c r="C163" s="191" t="s">
        <v>227</v>
      </c>
      <c r="D163" s="191" t="s">
        <v>167</v>
      </c>
      <c r="E163" s="192" t="s">
        <v>324</v>
      </c>
      <c r="F163" s="193" t="s">
        <v>325</v>
      </c>
      <c r="G163" s="194" t="s">
        <v>242</v>
      </c>
      <c r="H163" s="195">
        <v>94.96</v>
      </c>
      <c r="I163" s="196"/>
      <c r="J163" s="197">
        <f>ROUND(I163*H163,2)</f>
        <v>0</v>
      </c>
      <c r="K163" s="193" t="s">
        <v>171</v>
      </c>
      <c r="L163" s="39"/>
      <c r="M163" s="198" t="s">
        <v>1</v>
      </c>
      <c r="N163" s="199" t="s">
        <v>39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172</v>
      </c>
      <c r="AT163" s="202" t="s">
        <v>167</v>
      </c>
      <c r="AU163" s="202" t="s">
        <v>84</v>
      </c>
      <c r="AY163" s="17" t="s">
        <v>165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172</v>
      </c>
      <c r="BM163" s="202" t="s">
        <v>1645</v>
      </c>
    </row>
    <row r="164" spans="1:47" s="2" customFormat="1" ht="19.5">
      <c r="A164" s="34"/>
      <c r="B164" s="35"/>
      <c r="C164" s="36"/>
      <c r="D164" s="204" t="s">
        <v>174</v>
      </c>
      <c r="E164" s="36"/>
      <c r="F164" s="205" t="s">
        <v>327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174</v>
      </c>
      <c r="AU164" s="17" t="s">
        <v>84</v>
      </c>
    </row>
    <row r="165" spans="2:51" s="14" customFormat="1" ht="12">
      <c r="B165" s="219"/>
      <c r="C165" s="220"/>
      <c r="D165" s="204" t="s">
        <v>176</v>
      </c>
      <c r="E165" s="221" t="s">
        <v>1</v>
      </c>
      <c r="F165" s="222" t="s">
        <v>1646</v>
      </c>
      <c r="G165" s="220"/>
      <c r="H165" s="223">
        <v>94.96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176</v>
      </c>
      <c r="AU165" s="229" t="s">
        <v>84</v>
      </c>
      <c r="AV165" s="14" t="s">
        <v>84</v>
      </c>
      <c r="AW165" s="14" t="s">
        <v>30</v>
      </c>
      <c r="AX165" s="14" t="s">
        <v>74</v>
      </c>
      <c r="AY165" s="229" t="s">
        <v>165</v>
      </c>
    </row>
    <row r="166" spans="2:51" s="15" customFormat="1" ht="12">
      <c r="B166" s="248"/>
      <c r="C166" s="249"/>
      <c r="D166" s="204" t="s">
        <v>176</v>
      </c>
      <c r="E166" s="250" t="s">
        <v>1</v>
      </c>
      <c r="F166" s="251" t="s">
        <v>1336</v>
      </c>
      <c r="G166" s="249"/>
      <c r="H166" s="252">
        <v>94.96</v>
      </c>
      <c r="I166" s="253"/>
      <c r="J166" s="249"/>
      <c r="K166" s="249"/>
      <c r="L166" s="254"/>
      <c r="M166" s="255"/>
      <c r="N166" s="256"/>
      <c r="O166" s="256"/>
      <c r="P166" s="256"/>
      <c r="Q166" s="256"/>
      <c r="R166" s="256"/>
      <c r="S166" s="256"/>
      <c r="T166" s="257"/>
      <c r="AT166" s="258" t="s">
        <v>176</v>
      </c>
      <c r="AU166" s="258" t="s">
        <v>84</v>
      </c>
      <c r="AV166" s="15" t="s">
        <v>172</v>
      </c>
      <c r="AW166" s="15" t="s">
        <v>30</v>
      </c>
      <c r="AX166" s="15" t="s">
        <v>82</v>
      </c>
      <c r="AY166" s="258" t="s">
        <v>165</v>
      </c>
    </row>
    <row r="167" spans="1:65" s="2" customFormat="1" ht="16.5" customHeight="1">
      <c r="A167" s="34"/>
      <c r="B167" s="35"/>
      <c r="C167" s="230" t="s">
        <v>232</v>
      </c>
      <c r="D167" s="230" t="s">
        <v>290</v>
      </c>
      <c r="E167" s="231" t="s">
        <v>1405</v>
      </c>
      <c r="F167" s="232" t="s">
        <v>1406</v>
      </c>
      <c r="G167" s="233" t="s">
        <v>293</v>
      </c>
      <c r="H167" s="234">
        <v>189.92</v>
      </c>
      <c r="I167" s="235"/>
      <c r="J167" s="236">
        <f>ROUND(I167*H167,2)</f>
        <v>0</v>
      </c>
      <c r="K167" s="232" t="s">
        <v>171</v>
      </c>
      <c r="L167" s="237"/>
      <c r="M167" s="238" t="s">
        <v>1</v>
      </c>
      <c r="N167" s="239" t="s">
        <v>39</v>
      </c>
      <c r="O167" s="71"/>
      <c r="P167" s="200">
        <f>O167*H167</f>
        <v>0</v>
      </c>
      <c r="Q167" s="200">
        <v>1</v>
      </c>
      <c r="R167" s="200">
        <f>Q167*H167</f>
        <v>189.92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213</v>
      </c>
      <c r="AT167" s="202" t="s">
        <v>290</v>
      </c>
      <c r="AU167" s="202" t="s">
        <v>84</v>
      </c>
      <c r="AY167" s="17" t="s">
        <v>165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172</v>
      </c>
      <c r="BM167" s="202" t="s">
        <v>1647</v>
      </c>
    </row>
    <row r="168" spans="1:47" s="2" customFormat="1" ht="12">
      <c r="A168" s="34"/>
      <c r="B168" s="35"/>
      <c r="C168" s="36"/>
      <c r="D168" s="204" t="s">
        <v>174</v>
      </c>
      <c r="E168" s="36"/>
      <c r="F168" s="205" t="s">
        <v>1406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174</v>
      </c>
      <c r="AU168" s="17" t="s">
        <v>84</v>
      </c>
    </row>
    <row r="169" spans="2:51" s="14" customFormat="1" ht="12">
      <c r="B169" s="219"/>
      <c r="C169" s="220"/>
      <c r="D169" s="204" t="s">
        <v>176</v>
      </c>
      <c r="E169" s="221" t="s">
        <v>1</v>
      </c>
      <c r="F169" s="222" t="s">
        <v>1648</v>
      </c>
      <c r="G169" s="220"/>
      <c r="H169" s="223">
        <v>189.92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176</v>
      </c>
      <c r="AU169" s="229" t="s">
        <v>84</v>
      </c>
      <c r="AV169" s="14" t="s">
        <v>84</v>
      </c>
      <c r="AW169" s="14" t="s">
        <v>30</v>
      </c>
      <c r="AX169" s="14" t="s">
        <v>74</v>
      </c>
      <c r="AY169" s="229" t="s">
        <v>165</v>
      </c>
    </row>
    <row r="170" spans="2:51" s="15" customFormat="1" ht="12">
      <c r="B170" s="248"/>
      <c r="C170" s="249"/>
      <c r="D170" s="204" t="s">
        <v>176</v>
      </c>
      <c r="E170" s="250" t="s">
        <v>1</v>
      </c>
      <c r="F170" s="251" t="s">
        <v>1336</v>
      </c>
      <c r="G170" s="249"/>
      <c r="H170" s="252">
        <v>189.92</v>
      </c>
      <c r="I170" s="253"/>
      <c r="J170" s="249"/>
      <c r="K170" s="249"/>
      <c r="L170" s="254"/>
      <c r="M170" s="255"/>
      <c r="N170" s="256"/>
      <c r="O170" s="256"/>
      <c r="P170" s="256"/>
      <c r="Q170" s="256"/>
      <c r="R170" s="256"/>
      <c r="S170" s="256"/>
      <c r="T170" s="257"/>
      <c r="AT170" s="258" t="s">
        <v>176</v>
      </c>
      <c r="AU170" s="258" t="s">
        <v>84</v>
      </c>
      <c r="AV170" s="15" t="s">
        <v>172</v>
      </c>
      <c r="AW170" s="15" t="s">
        <v>30</v>
      </c>
      <c r="AX170" s="15" t="s">
        <v>82</v>
      </c>
      <c r="AY170" s="258" t="s">
        <v>165</v>
      </c>
    </row>
    <row r="171" spans="1:65" s="2" customFormat="1" ht="16.5" customHeight="1">
      <c r="A171" s="34"/>
      <c r="B171" s="35"/>
      <c r="C171" s="191" t="s">
        <v>239</v>
      </c>
      <c r="D171" s="191" t="s">
        <v>167</v>
      </c>
      <c r="E171" s="192" t="s">
        <v>1649</v>
      </c>
      <c r="F171" s="193" t="s">
        <v>1650</v>
      </c>
      <c r="G171" s="194" t="s">
        <v>242</v>
      </c>
      <c r="H171" s="195">
        <v>29.57</v>
      </c>
      <c r="I171" s="196"/>
      <c r="J171" s="197">
        <f>ROUND(I171*H171,2)</f>
        <v>0</v>
      </c>
      <c r="K171" s="193" t="s">
        <v>171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84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1651</v>
      </c>
    </row>
    <row r="172" spans="1:47" s="2" customFormat="1" ht="19.5">
      <c r="A172" s="34"/>
      <c r="B172" s="35"/>
      <c r="C172" s="36"/>
      <c r="D172" s="204" t="s">
        <v>174</v>
      </c>
      <c r="E172" s="36"/>
      <c r="F172" s="205" t="s">
        <v>1652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84</v>
      </c>
    </row>
    <row r="173" spans="2:51" s="14" customFormat="1" ht="12">
      <c r="B173" s="219"/>
      <c r="C173" s="220"/>
      <c r="D173" s="204" t="s">
        <v>176</v>
      </c>
      <c r="E173" s="221" t="s">
        <v>1</v>
      </c>
      <c r="F173" s="222" t="s">
        <v>1653</v>
      </c>
      <c r="G173" s="220"/>
      <c r="H173" s="223">
        <v>29.57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176</v>
      </c>
      <c r="AU173" s="229" t="s">
        <v>84</v>
      </c>
      <c r="AV173" s="14" t="s">
        <v>84</v>
      </c>
      <c r="AW173" s="14" t="s">
        <v>30</v>
      </c>
      <c r="AX173" s="14" t="s">
        <v>74</v>
      </c>
      <c r="AY173" s="229" t="s">
        <v>165</v>
      </c>
    </row>
    <row r="174" spans="2:51" s="15" customFormat="1" ht="12">
      <c r="B174" s="248"/>
      <c r="C174" s="249"/>
      <c r="D174" s="204" t="s">
        <v>176</v>
      </c>
      <c r="E174" s="250" t="s">
        <v>1</v>
      </c>
      <c r="F174" s="251" t="s">
        <v>1336</v>
      </c>
      <c r="G174" s="249"/>
      <c r="H174" s="252">
        <v>29.57</v>
      </c>
      <c r="I174" s="253"/>
      <c r="J174" s="249"/>
      <c r="K174" s="249"/>
      <c r="L174" s="254"/>
      <c r="M174" s="255"/>
      <c r="N174" s="256"/>
      <c r="O174" s="256"/>
      <c r="P174" s="256"/>
      <c r="Q174" s="256"/>
      <c r="R174" s="256"/>
      <c r="S174" s="256"/>
      <c r="T174" s="257"/>
      <c r="AT174" s="258" t="s">
        <v>176</v>
      </c>
      <c r="AU174" s="258" t="s">
        <v>84</v>
      </c>
      <c r="AV174" s="15" t="s">
        <v>172</v>
      </c>
      <c r="AW174" s="15" t="s">
        <v>30</v>
      </c>
      <c r="AX174" s="15" t="s">
        <v>82</v>
      </c>
      <c r="AY174" s="258" t="s">
        <v>165</v>
      </c>
    </row>
    <row r="175" spans="1:65" s="2" customFormat="1" ht="16.5" customHeight="1">
      <c r="A175" s="34"/>
      <c r="B175" s="35"/>
      <c r="C175" s="230" t="s">
        <v>247</v>
      </c>
      <c r="D175" s="230" t="s">
        <v>290</v>
      </c>
      <c r="E175" s="231" t="s">
        <v>1654</v>
      </c>
      <c r="F175" s="232" t="s">
        <v>1655</v>
      </c>
      <c r="G175" s="233" t="s">
        <v>293</v>
      </c>
      <c r="H175" s="234">
        <v>51.94</v>
      </c>
      <c r="I175" s="235"/>
      <c r="J175" s="236">
        <f>ROUND(I175*H175,2)</f>
        <v>0</v>
      </c>
      <c r="K175" s="232" t="s">
        <v>171</v>
      </c>
      <c r="L175" s="237"/>
      <c r="M175" s="238" t="s">
        <v>1</v>
      </c>
      <c r="N175" s="239" t="s">
        <v>39</v>
      </c>
      <c r="O175" s="71"/>
      <c r="P175" s="200">
        <f>O175*H175</f>
        <v>0</v>
      </c>
      <c r="Q175" s="200">
        <v>1</v>
      </c>
      <c r="R175" s="200">
        <f>Q175*H175</f>
        <v>51.94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213</v>
      </c>
      <c r="AT175" s="202" t="s">
        <v>290</v>
      </c>
      <c r="AU175" s="202" t="s">
        <v>84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1656</v>
      </c>
    </row>
    <row r="176" spans="1:47" s="2" customFormat="1" ht="12">
      <c r="A176" s="34"/>
      <c r="B176" s="35"/>
      <c r="C176" s="36"/>
      <c r="D176" s="204" t="s">
        <v>174</v>
      </c>
      <c r="E176" s="36"/>
      <c r="F176" s="205" t="s">
        <v>1655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84</v>
      </c>
    </row>
    <row r="177" spans="2:51" s="14" customFormat="1" ht="12">
      <c r="B177" s="219"/>
      <c r="C177" s="220"/>
      <c r="D177" s="204" t="s">
        <v>176</v>
      </c>
      <c r="E177" s="221" t="s">
        <v>1</v>
      </c>
      <c r="F177" s="222" t="s">
        <v>1657</v>
      </c>
      <c r="G177" s="220"/>
      <c r="H177" s="223">
        <v>51.94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176</v>
      </c>
      <c r="AU177" s="229" t="s">
        <v>84</v>
      </c>
      <c r="AV177" s="14" t="s">
        <v>84</v>
      </c>
      <c r="AW177" s="14" t="s">
        <v>30</v>
      </c>
      <c r="AX177" s="14" t="s">
        <v>74</v>
      </c>
      <c r="AY177" s="229" t="s">
        <v>165</v>
      </c>
    </row>
    <row r="178" spans="2:51" s="15" customFormat="1" ht="12">
      <c r="B178" s="248"/>
      <c r="C178" s="249"/>
      <c r="D178" s="204" t="s">
        <v>176</v>
      </c>
      <c r="E178" s="250" t="s">
        <v>1</v>
      </c>
      <c r="F178" s="251" t="s">
        <v>1336</v>
      </c>
      <c r="G178" s="249"/>
      <c r="H178" s="252">
        <v>51.94</v>
      </c>
      <c r="I178" s="253"/>
      <c r="J178" s="249"/>
      <c r="K178" s="249"/>
      <c r="L178" s="254"/>
      <c r="M178" s="255"/>
      <c r="N178" s="256"/>
      <c r="O178" s="256"/>
      <c r="P178" s="256"/>
      <c r="Q178" s="256"/>
      <c r="R178" s="256"/>
      <c r="S178" s="256"/>
      <c r="T178" s="257"/>
      <c r="AT178" s="258" t="s">
        <v>176</v>
      </c>
      <c r="AU178" s="258" t="s">
        <v>84</v>
      </c>
      <c r="AV178" s="15" t="s">
        <v>172</v>
      </c>
      <c r="AW178" s="15" t="s">
        <v>30</v>
      </c>
      <c r="AX178" s="15" t="s">
        <v>82</v>
      </c>
      <c r="AY178" s="258" t="s">
        <v>165</v>
      </c>
    </row>
    <row r="179" spans="2:63" s="12" customFormat="1" ht="22.9" customHeight="1">
      <c r="B179" s="175"/>
      <c r="C179" s="176"/>
      <c r="D179" s="177" t="s">
        <v>73</v>
      </c>
      <c r="E179" s="189" t="s">
        <v>172</v>
      </c>
      <c r="F179" s="189" t="s">
        <v>1078</v>
      </c>
      <c r="G179" s="176"/>
      <c r="H179" s="176"/>
      <c r="I179" s="179"/>
      <c r="J179" s="190">
        <f>BK179</f>
        <v>0</v>
      </c>
      <c r="K179" s="176"/>
      <c r="L179" s="181"/>
      <c r="M179" s="182"/>
      <c r="N179" s="183"/>
      <c r="O179" s="183"/>
      <c r="P179" s="184">
        <f>SUM(P180:P187)</f>
        <v>0</v>
      </c>
      <c r="Q179" s="183"/>
      <c r="R179" s="184">
        <f>SUM(R180:R187)</f>
        <v>18.378284400000002</v>
      </c>
      <c r="S179" s="183"/>
      <c r="T179" s="185">
        <f>SUM(T180:T187)</f>
        <v>0</v>
      </c>
      <c r="AR179" s="186" t="s">
        <v>82</v>
      </c>
      <c r="AT179" s="187" t="s">
        <v>73</v>
      </c>
      <c r="AU179" s="187" t="s">
        <v>82</v>
      </c>
      <c r="AY179" s="186" t="s">
        <v>165</v>
      </c>
      <c r="BK179" s="188">
        <f>SUM(BK180:BK187)</f>
        <v>0</v>
      </c>
    </row>
    <row r="180" spans="1:65" s="2" customFormat="1" ht="16.5" customHeight="1">
      <c r="A180" s="34"/>
      <c r="B180" s="35"/>
      <c r="C180" s="191" t="s">
        <v>258</v>
      </c>
      <c r="D180" s="191" t="s">
        <v>167</v>
      </c>
      <c r="E180" s="192" t="s">
        <v>1418</v>
      </c>
      <c r="F180" s="193" t="s">
        <v>1419</v>
      </c>
      <c r="G180" s="194" t="s">
        <v>242</v>
      </c>
      <c r="H180" s="195">
        <v>9.72</v>
      </c>
      <c r="I180" s="196"/>
      <c r="J180" s="197">
        <f>ROUND(I180*H180,2)</f>
        <v>0</v>
      </c>
      <c r="K180" s="193" t="s">
        <v>171</v>
      </c>
      <c r="L180" s="39"/>
      <c r="M180" s="198" t="s">
        <v>1</v>
      </c>
      <c r="N180" s="199" t="s">
        <v>39</v>
      </c>
      <c r="O180" s="71"/>
      <c r="P180" s="200">
        <f>O180*H180</f>
        <v>0</v>
      </c>
      <c r="Q180" s="200">
        <v>1.89077</v>
      </c>
      <c r="R180" s="200">
        <f>Q180*H180</f>
        <v>18.378284400000002</v>
      </c>
      <c r="S180" s="200">
        <v>0</v>
      </c>
      <c r="T180" s="201">
        <f>S180*H180</f>
        <v>0</v>
      </c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202" t="s">
        <v>172</v>
      </c>
      <c r="AT180" s="202" t="s">
        <v>167</v>
      </c>
      <c r="AU180" s="202" t="s">
        <v>84</v>
      </c>
      <c r="AY180" s="17" t="s">
        <v>165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17" t="s">
        <v>82</v>
      </c>
      <c r="BK180" s="203">
        <f>ROUND(I180*H180,2)</f>
        <v>0</v>
      </c>
      <c r="BL180" s="17" t="s">
        <v>172</v>
      </c>
      <c r="BM180" s="202" t="s">
        <v>1658</v>
      </c>
    </row>
    <row r="181" spans="1:47" s="2" customFormat="1" ht="12">
      <c r="A181" s="34"/>
      <c r="B181" s="35"/>
      <c r="C181" s="36"/>
      <c r="D181" s="204" t="s">
        <v>174</v>
      </c>
      <c r="E181" s="36"/>
      <c r="F181" s="205" t="s">
        <v>1421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174</v>
      </c>
      <c r="AU181" s="17" t="s">
        <v>84</v>
      </c>
    </row>
    <row r="182" spans="2:51" s="14" customFormat="1" ht="12">
      <c r="B182" s="219"/>
      <c r="C182" s="220"/>
      <c r="D182" s="204" t="s">
        <v>176</v>
      </c>
      <c r="E182" s="221" t="s">
        <v>1</v>
      </c>
      <c r="F182" s="222" t="s">
        <v>1659</v>
      </c>
      <c r="G182" s="220"/>
      <c r="H182" s="223">
        <v>9.72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176</v>
      </c>
      <c r="AU182" s="229" t="s">
        <v>84</v>
      </c>
      <c r="AV182" s="14" t="s">
        <v>84</v>
      </c>
      <c r="AW182" s="14" t="s">
        <v>30</v>
      </c>
      <c r="AX182" s="14" t="s">
        <v>74</v>
      </c>
      <c r="AY182" s="229" t="s">
        <v>165</v>
      </c>
    </row>
    <row r="183" spans="2:51" s="15" customFormat="1" ht="12">
      <c r="B183" s="248"/>
      <c r="C183" s="249"/>
      <c r="D183" s="204" t="s">
        <v>176</v>
      </c>
      <c r="E183" s="250" t="s">
        <v>1</v>
      </c>
      <c r="F183" s="251" t="s">
        <v>1336</v>
      </c>
      <c r="G183" s="249"/>
      <c r="H183" s="252">
        <v>9.72</v>
      </c>
      <c r="I183" s="253"/>
      <c r="J183" s="249"/>
      <c r="K183" s="249"/>
      <c r="L183" s="254"/>
      <c r="M183" s="255"/>
      <c r="N183" s="256"/>
      <c r="O183" s="256"/>
      <c r="P183" s="256"/>
      <c r="Q183" s="256"/>
      <c r="R183" s="256"/>
      <c r="S183" s="256"/>
      <c r="T183" s="257"/>
      <c r="AT183" s="258" t="s">
        <v>176</v>
      </c>
      <c r="AU183" s="258" t="s">
        <v>84</v>
      </c>
      <c r="AV183" s="15" t="s">
        <v>172</v>
      </c>
      <c r="AW183" s="15" t="s">
        <v>30</v>
      </c>
      <c r="AX183" s="15" t="s">
        <v>82</v>
      </c>
      <c r="AY183" s="258" t="s">
        <v>165</v>
      </c>
    </row>
    <row r="184" spans="1:65" s="2" customFormat="1" ht="16.5" customHeight="1">
      <c r="A184" s="34"/>
      <c r="B184" s="35"/>
      <c r="C184" s="191" t="s">
        <v>8</v>
      </c>
      <c r="D184" s="191" t="s">
        <v>167</v>
      </c>
      <c r="E184" s="192" t="s">
        <v>1660</v>
      </c>
      <c r="F184" s="193" t="s">
        <v>1661</v>
      </c>
      <c r="G184" s="194" t="s">
        <v>242</v>
      </c>
      <c r="H184" s="195">
        <v>0.48</v>
      </c>
      <c r="I184" s="196"/>
      <c r="J184" s="197">
        <f>ROUND(I184*H184,2)</f>
        <v>0</v>
      </c>
      <c r="K184" s="193" t="s">
        <v>171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1662</v>
      </c>
    </row>
    <row r="185" spans="1:47" s="2" customFormat="1" ht="19.5">
      <c r="A185" s="34"/>
      <c r="B185" s="35"/>
      <c r="C185" s="36"/>
      <c r="D185" s="204" t="s">
        <v>174</v>
      </c>
      <c r="E185" s="36"/>
      <c r="F185" s="205" t="s">
        <v>1663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2:51" s="14" customFormat="1" ht="12">
      <c r="B186" s="219"/>
      <c r="C186" s="220"/>
      <c r="D186" s="204" t="s">
        <v>176</v>
      </c>
      <c r="E186" s="221" t="s">
        <v>1</v>
      </c>
      <c r="F186" s="222" t="s">
        <v>1664</v>
      </c>
      <c r="G186" s="220"/>
      <c r="H186" s="223">
        <v>0.48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74</v>
      </c>
      <c r="AY186" s="229" t="s">
        <v>165</v>
      </c>
    </row>
    <row r="187" spans="2:51" s="15" customFormat="1" ht="12">
      <c r="B187" s="248"/>
      <c r="C187" s="249"/>
      <c r="D187" s="204" t="s">
        <v>176</v>
      </c>
      <c r="E187" s="250" t="s">
        <v>1</v>
      </c>
      <c r="F187" s="251" t="s">
        <v>1336</v>
      </c>
      <c r="G187" s="249"/>
      <c r="H187" s="252">
        <v>0.48</v>
      </c>
      <c r="I187" s="253"/>
      <c r="J187" s="249"/>
      <c r="K187" s="249"/>
      <c r="L187" s="254"/>
      <c r="M187" s="255"/>
      <c r="N187" s="256"/>
      <c r="O187" s="256"/>
      <c r="P187" s="256"/>
      <c r="Q187" s="256"/>
      <c r="R187" s="256"/>
      <c r="S187" s="256"/>
      <c r="T187" s="257"/>
      <c r="AT187" s="258" t="s">
        <v>176</v>
      </c>
      <c r="AU187" s="258" t="s">
        <v>84</v>
      </c>
      <c r="AV187" s="15" t="s">
        <v>172</v>
      </c>
      <c r="AW187" s="15" t="s">
        <v>30</v>
      </c>
      <c r="AX187" s="15" t="s">
        <v>82</v>
      </c>
      <c r="AY187" s="258" t="s">
        <v>165</v>
      </c>
    </row>
    <row r="188" spans="2:63" s="12" customFormat="1" ht="22.9" customHeight="1">
      <c r="B188" s="175"/>
      <c r="C188" s="176"/>
      <c r="D188" s="177" t="s">
        <v>73</v>
      </c>
      <c r="E188" s="189" t="s">
        <v>213</v>
      </c>
      <c r="F188" s="189" t="s">
        <v>560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SUM(P189:P297)</f>
        <v>0</v>
      </c>
      <c r="Q188" s="183"/>
      <c r="R188" s="184">
        <f>SUM(R189:R297)</f>
        <v>4.75617336</v>
      </c>
      <c r="S188" s="183"/>
      <c r="T188" s="185">
        <f>SUM(T189:T297)</f>
        <v>0</v>
      </c>
      <c r="AR188" s="186" t="s">
        <v>82</v>
      </c>
      <c r="AT188" s="187" t="s">
        <v>73</v>
      </c>
      <c r="AU188" s="187" t="s">
        <v>82</v>
      </c>
      <c r="AY188" s="186" t="s">
        <v>165</v>
      </c>
      <c r="BK188" s="188">
        <f>SUM(BK189:BK297)</f>
        <v>0</v>
      </c>
    </row>
    <row r="189" spans="1:65" s="2" customFormat="1" ht="16.5" customHeight="1">
      <c r="A189" s="34"/>
      <c r="B189" s="35"/>
      <c r="C189" s="191" t="s">
        <v>271</v>
      </c>
      <c r="D189" s="191" t="s">
        <v>167</v>
      </c>
      <c r="E189" s="192" t="s">
        <v>1665</v>
      </c>
      <c r="F189" s="193" t="s">
        <v>1666</v>
      </c>
      <c r="G189" s="194" t="s">
        <v>221</v>
      </c>
      <c r="H189" s="195">
        <v>23.2</v>
      </c>
      <c r="I189" s="196"/>
      <c r="J189" s="197">
        <f>ROUND(I189*H189,2)</f>
        <v>0</v>
      </c>
      <c r="K189" s="193" t="s">
        <v>171</v>
      </c>
      <c r="L189" s="39"/>
      <c r="M189" s="198" t="s">
        <v>1</v>
      </c>
      <c r="N189" s="199" t="s">
        <v>39</v>
      </c>
      <c r="O189" s="71"/>
      <c r="P189" s="200">
        <f>O189*H189</f>
        <v>0</v>
      </c>
      <c r="Q189" s="200">
        <v>0</v>
      </c>
      <c r="R189" s="200">
        <f>Q189*H189</f>
        <v>0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172</v>
      </c>
      <c r="AT189" s="202" t="s">
        <v>167</v>
      </c>
      <c r="AU189" s="202" t="s">
        <v>84</v>
      </c>
      <c r="AY189" s="17" t="s">
        <v>165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172</v>
      </c>
      <c r="BM189" s="202" t="s">
        <v>1667</v>
      </c>
    </row>
    <row r="190" spans="1:47" s="2" customFormat="1" ht="19.5">
      <c r="A190" s="34"/>
      <c r="B190" s="35"/>
      <c r="C190" s="36"/>
      <c r="D190" s="204" t="s">
        <v>174</v>
      </c>
      <c r="E190" s="36"/>
      <c r="F190" s="205" t="s">
        <v>1668</v>
      </c>
      <c r="G190" s="36"/>
      <c r="H190" s="36"/>
      <c r="I190" s="206"/>
      <c r="J190" s="36"/>
      <c r="K190" s="36"/>
      <c r="L190" s="39"/>
      <c r="M190" s="207"/>
      <c r="N190" s="20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174</v>
      </c>
      <c r="AU190" s="17" t="s">
        <v>84</v>
      </c>
    </row>
    <row r="191" spans="2:51" s="14" customFormat="1" ht="12">
      <c r="B191" s="219"/>
      <c r="C191" s="220"/>
      <c r="D191" s="204" t="s">
        <v>176</v>
      </c>
      <c r="E191" s="221" t="s">
        <v>1</v>
      </c>
      <c r="F191" s="222" t="s">
        <v>1669</v>
      </c>
      <c r="G191" s="220"/>
      <c r="H191" s="223">
        <v>23.2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176</v>
      </c>
      <c r="AU191" s="229" t="s">
        <v>84</v>
      </c>
      <c r="AV191" s="14" t="s">
        <v>84</v>
      </c>
      <c r="AW191" s="14" t="s">
        <v>30</v>
      </c>
      <c r="AX191" s="14" t="s">
        <v>74</v>
      </c>
      <c r="AY191" s="229" t="s">
        <v>165</v>
      </c>
    </row>
    <row r="192" spans="2:51" s="15" customFormat="1" ht="12">
      <c r="B192" s="248"/>
      <c r="C192" s="249"/>
      <c r="D192" s="204" t="s">
        <v>176</v>
      </c>
      <c r="E192" s="250" t="s">
        <v>1</v>
      </c>
      <c r="F192" s="251" t="s">
        <v>1336</v>
      </c>
      <c r="G192" s="249"/>
      <c r="H192" s="252">
        <v>23.2</v>
      </c>
      <c r="I192" s="253"/>
      <c r="J192" s="249"/>
      <c r="K192" s="249"/>
      <c r="L192" s="254"/>
      <c r="M192" s="255"/>
      <c r="N192" s="256"/>
      <c r="O192" s="256"/>
      <c r="P192" s="256"/>
      <c r="Q192" s="256"/>
      <c r="R192" s="256"/>
      <c r="S192" s="256"/>
      <c r="T192" s="257"/>
      <c r="AT192" s="258" t="s">
        <v>176</v>
      </c>
      <c r="AU192" s="258" t="s">
        <v>84</v>
      </c>
      <c r="AV192" s="15" t="s">
        <v>172</v>
      </c>
      <c r="AW192" s="15" t="s">
        <v>30</v>
      </c>
      <c r="AX192" s="15" t="s">
        <v>82</v>
      </c>
      <c r="AY192" s="258" t="s">
        <v>165</v>
      </c>
    </row>
    <row r="193" spans="1:65" s="2" customFormat="1" ht="16.5" customHeight="1">
      <c r="A193" s="34"/>
      <c r="B193" s="35"/>
      <c r="C193" s="230" t="s">
        <v>276</v>
      </c>
      <c r="D193" s="230" t="s">
        <v>290</v>
      </c>
      <c r="E193" s="231" t="s">
        <v>1670</v>
      </c>
      <c r="F193" s="232" t="s">
        <v>1671</v>
      </c>
      <c r="G193" s="233" t="s">
        <v>221</v>
      </c>
      <c r="H193" s="234">
        <v>25.52</v>
      </c>
      <c r="I193" s="235"/>
      <c r="J193" s="236">
        <f>ROUND(I193*H193,2)</f>
        <v>0</v>
      </c>
      <c r="K193" s="232" t="s">
        <v>171</v>
      </c>
      <c r="L193" s="237"/>
      <c r="M193" s="238" t="s">
        <v>1</v>
      </c>
      <c r="N193" s="239" t="s">
        <v>39</v>
      </c>
      <c r="O193" s="71"/>
      <c r="P193" s="200">
        <f>O193*H193</f>
        <v>0</v>
      </c>
      <c r="Q193" s="200">
        <v>0.00027</v>
      </c>
      <c r="R193" s="200">
        <f>Q193*H193</f>
        <v>0.0068904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213</v>
      </c>
      <c r="AT193" s="202" t="s">
        <v>290</v>
      </c>
      <c r="AU193" s="202" t="s">
        <v>84</v>
      </c>
      <c r="AY193" s="17" t="s">
        <v>165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172</v>
      </c>
      <c r="BM193" s="202" t="s">
        <v>1672</v>
      </c>
    </row>
    <row r="194" spans="1:47" s="2" customFormat="1" ht="12">
      <c r="A194" s="34"/>
      <c r="B194" s="35"/>
      <c r="C194" s="36"/>
      <c r="D194" s="204" t="s">
        <v>174</v>
      </c>
      <c r="E194" s="36"/>
      <c r="F194" s="205" t="s">
        <v>1671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174</v>
      </c>
      <c r="AU194" s="17" t="s">
        <v>84</v>
      </c>
    </row>
    <row r="195" spans="2:51" s="14" customFormat="1" ht="12">
      <c r="B195" s="219"/>
      <c r="C195" s="220"/>
      <c r="D195" s="204" t="s">
        <v>176</v>
      </c>
      <c r="E195" s="221" t="s">
        <v>1</v>
      </c>
      <c r="F195" s="222" t="s">
        <v>1673</v>
      </c>
      <c r="G195" s="220"/>
      <c r="H195" s="223">
        <v>25.52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176</v>
      </c>
      <c r="AU195" s="229" t="s">
        <v>84</v>
      </c>
      <c r="AV195" s="14" t="s">
        <v>84</v>
      </c>
      <c r="AW195" s="14" t="s">
        <v>30</v>
      </c>
      <c r="AX195" s="14" t="s">
        <v>74</v>
      </c>
      <c r="AY195" s="229" t="s">
        <v>165</v>
      </c>
    </row>
    <row r="196" spans="2:51" s="15" customFormat="1" ht="12">
      <c r="B196" s="248"/>
      <c r="C196" s="249"/>
      <c r="D196" s="204" t="s">
        <v>176</v>
      </c>
      <c r="E196" s="250" t="s">
        <v>1</v>
      </c>
      <c r="F196" s="251" t="s">
        <v>1336</v>
      </c>
      <c r="G196" s="249"/>
      <c r="H196" s="252">
        <v>25.52</v>
      </c>
      <c r="I196" s="253"/>
      <c r="J196" s="249"/>
      <c r="K196" s="249"/>
      <c r="L196" s="254"/>
      <c r="M196" s="255"/>
      <c r="N196" s="256"/>
      <c r="O196" s="256"/>
      <c r="P196" s="256"/>
      <c r="Q196" s="256"/>
      <c r="R196" s="256"/>
      <c r="S196" s="256"/>
      <c r="T196" s="257"/>
      <c r="AT196" s="258" t="s">
        <v>176</v>
      </c>
      <c r="AU196" s="258" t="s">
        <v>84</v>
      </c>
      <c r="AV196" s="15" t="s">
        <v>172</v>
      </c>
      <c r="AW196" s="15" t="s">
        <v>30</v>
      </c>
      <c r="AX196" s="15" t="s">
        <v>82</v>
      </c>
      <c r="AY196" s="258" t="s">
        <v>165</v>
      </c>
    </row>
    <row r="197" spans="1:65" s="2" customFormat="1" ht="16.5" customHeight="1">
      <c r="A197" s="34"/>
      <c r="B197" s="35"/>
      <c r="C197" s="191" t="s">
        <v>282</v>
      </c>
      <c r="D197" s="191" t="s">
        <v>167</v>
      </c>
      <c r="E197" s="192" t="s">
        <v>1674</v>
      </c>
      <c r="F197" s="193" t="s">
        <v>1675</v>
      </c>
      <c r="G197" s="194" t="s">
        <v>221</v>
      </c>
      <c r="H197" s="195">
        <v>30.8</v>
      </c>
      <c r="I197" s="196"/>
      <c r="J197" s="197">
        <f>ROUND(I197*H197,2)</f>
        <v>0</v>
      </c>
      <c r="K197" s="193" t="s">
        <v>171</v>
      </c>
      <c r="L197" s="39"/>
      <c r="M197" s="198" t="s">
        <v>1</v>
      </c>
      <c r="N197" s="199" t="s">
        <v>39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172</v>
      </c>
      <c r="AT197" s="202" t="s">
        <v>167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172</v>
      </c>
      <c r="BM197" s="202" t="s">
        <v>1676</v>
      </c>
    </row>
    <row r="198" spans="1:47" s="2" customFormat="1" ht="19.5">
      <c r="A198" s="34"/>
      <c r="B198" s="35"/>
      <c r="C198" s="36"/>
      <c r="D198" s="204" t="s">
        <v>174</v>
      </c>
      <c r="E198" s="36"/>
      <c r="F198" s="205" t="s">
        <v>1677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2:51" s="14" customFormat="1" ht="12">
      <c r="B199" s="219"/>
      <c r="C199" s="220"/>
      <c r="D199" s="204" t="s">
        <v>176</v>
      </c>
      <c r="E199" s="221" t="s">
        <v>1</v>
      </c>
      <c r="F199" s="222" t="s">
        <v>1678</v>
      </c>
      <c r="G199" s="220"/>
      <c r="H199" s="223">
        <v>30.8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176</v>
      </c>
      <c r="AU199" s="229" t="s">
        <v>84</v>
      </c>
      <c r="AV199" s="14" t="s">
        <v>84</v>
      </c>
      <c r="AW199" s="14" t="s">
        <v>30</v>
      </c>
      <c r="AX199" s="14" t="s">
        <v>74</v>
      </c>
      <c r="AY199" s="229" t="s">
        <v>165</v>
      </c>
    </row>
    <row r="200" spans="2:51" s="15" customFormat="1" ht="12">
      <c r="B200" s="248"/>
      <c r="C200" s="249"/>
      <c r="D200" s="204" t="s">
        <v>176</v>
      </c>
      <c r="E200" s="250" t="s">
        <v>1</v>
      </c>
      <c r="F200" s="251" t="s">
        <v>1336</v>
      </c>
      <c r="G200" s="249"/>
      <c r="H200" s="252">
        <v>30.8</v>
      </c>
      <c r="I200" s="253"/>
      <c r="J200" s="249"/>
      <c r="K200" s="249"/>
      <c r="L200" s="254"/>
      <c r="M200" s="255"/>
      <c r="N200" s="256"/>
      <c r="O200" s="256"/>
      <c r="P200" s="256"/>
      <c r="Q200" s="256"/>
      <c r="R200" s="256"/>
      <c r="S200" s="256"/>
      <c r="T200" s="257"/>
      <c r="AT200" s="258" t="s">
        <v>176</v>
      </c>
      <c r="AU200" s="258" t="s">
        <v>84</v>
      </c>
      <c r="AV200" s="15" t="s">
        <v>172</v>
      </c>
      <c r="AW200" s="15" t="s">
        <v>30</v>
      </c>
      <c r="AX200" s="15" t="s">
        <v>82</v>
      </c>
      <c r="AY200" s="258" t="s">
        <v>165</v>
      </c>
    </row>
    <row r="201" spans="1:65" s="2" customFormat="1" ht="16.5" customHeight="1">
      <c r="A201" s="34"/>
      <c r="B201" s="35"/>
      <c r="C201" s="230" t="s">
        <v>289</v>
      </c>
      <c r="D201" s="230" t="s">
        <v>290</v>
      </c>
      <c r="E201" s="231" t="s">
        <v>1679</v>
      </c>
      <c r="F201" s="232" t="s">
        <v>1680</v>
      </c>
      <c r="G201" s="233" t="s">
        <v>221</v>
      </c>
      <c r="H201" s="234">
        <v>34.388</v>
      </c>
      <c r="I201" s="235"/>
      <c r="J201" s="236">
        <f>ROUND(I201*H201,2)</f>
        <v>0</v>
      </c>
      <c r="K201" s="232" t="s">
        <v>171</v>
      </c>
      <c r="L201" s="237"/>
      <c r="M201" s="238" t="s">
        <v>1</v>
      </c>
      <c r="N201" s="239" t="s">
        <v>39</v>
      </c>
      <c r="O201" s="71"/>
      <c r="P201" s="200">
        <f>O201*H201</f>
        <v>0</v>
      </c>
      <c r="Q201" s="200">
        <v>0.00042</v>
      </c>
      <c r="R201" s="200">
        <f>Q201*H201</f>
        <v>0.01444296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213</v>
      </c>
      <c r="AT201" s="202" t="s">
        <v>290</v>
      </c>
      <c r="AU201" s="202" t="s">
        <v>84</v>
      </c>
      <c r="AY201" s="17" t="s">
        <v>165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82</v>
      </c>
      <c r="BK201" s="203">
        <f>ROUND(I201*H201,2)</f>
        <v>0</v>
      </c>
      <c r="BL201" s="17" t="s">
        <v>172</v>
      </c>
      <c r="BM201" s="202" t="s">
        <v>1681</v>
      </c>
    </row>
    <row r="202" spans="1:47" s="2" customFormat="1" ht="12">
      <c r="A202" s="34"/>
      <c r="B202" s="35"/>
      <c r="C202" s="36"/>
      <c r="D202" s="204" t="s">
        <v>174</v>
      </c>
      <c r="E202" s="36"/>
      <c r="F202" s="205" t="s">
        <v>1680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174</v>
      </c>
      <c r="AU202" s="17" t="s">
        <v>84</v>
      </c>
    </row>
    <row r="203" spans="2:51" s="14" customFormat="1" ht="12">
      <c r="B203" s="219"/>
      <c r="C203" s="220"/>
      <c r="D203" s="204" t="s">
        <v>176</v>
      </c>
      <c r="E203" s="221" t="s">
        <v>1</v>
      </c>
      <c r="F203" s="222" t="s">
        <v>1682</v>
      </c>
      <c r="G203" s="220"/>
      <c r="H203" s="223">
        <v>33.88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176</v>
      </c>
      <c r="AU203" s="229" t="s">
        <v>84</v>
      </c>
      <c r="AV203" s="14" t="s">
        <v>84</v>
      </c>
      <c r="AW203" s="14" t="s">
        <v>30</v>
      </c>
      <c r="AX203" s="14" t="s">
        <v>74</v>
      </c>
      <c r="AY203" s="229" t="s">
        <v>165</v>
      </c>
    </row>
    <row r="204" spans="2:51" s="15" customFormat="1" ht="12">
      <c r="B204" s="248"/>
      <c r="C204" s="249"/>
      <c r="D204" s="204" t="s">
        <v>176</v>
      </c>
      <c r="E204" s="250" t="s">
        <v>1</v>
      </c>
      <c r="F204" s="251" t="s">
        <v>1336</v>
      </c>
      <c r="G204" s="249"/>
      <c r="H204" s="252">
        <v>33.88</v>
      </c>
      <c r="I204" s="253"/>
      <c r="J204" s="249"/>
      <c r="K204" s="249"/>
      <c r="L204" s="254"/>
      <c r="M204" s="255"/>
      <c r="N204" s="256"/>
      <c r="O204" s="256"/>
      <c r="P204" s="256"/>
      <c r="Q204" s="256"/>
      <c r="R204" s="256"/>
      <c r="S204" s="256"/>
      <c r="T204" s="257"/>
      <c r="AT204" s="258" t="s">
        <v>176</v>
      </c>
      <c r="AU204" s="258" t="s">
        <v>84</v>
      </c>
      <c r="AV204" s="15" t="s">
        <v>172</v>
      </c>
      <c r="AW204" s="15" t="s">
        <v>30</v>
      </c>
      <c r="AX204" s="15" t="s">
        <v>82</v>
      </c>
      <c r="AY204" s="258" t="s">
        <v>165</v>
      </c>
    </row>
    <row r="205" spans="2:51" s="14" customFormat="1" ht="12">
      <c r="B205" s="219"/>
      <c r="C205" s="220"/>
      <c r="D205" s="204" t="s">
        <v>176</v>
      </c>
      <c r="E205" s="220"/>
      <c r="F205" s="222" t="s">
        <v>1683</v>
      </c>
      <c r="G205" s="220"/>
      <c r="H205" s="223">
        <v>34.388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176</v>
      </c>
      <c r="AU205" s="229" t="s">
        <v>84</v>
      </c>
      <c r="AV205" s="14" t="s">
        <v>84</v>
      </c>
      <c r="AW205" s="14" t="s">
        <v>4</v>
      </c>
      <c r="AX205" s="14" t="s">
        <v>82</v>
      </c>
      <c r="AY205" s="229" t="s">
        <v>165</v>
      </c>
    </row>
    <row r="206" spans="1:65" s="2" customFormat="1" ht="16.5" customHeight="1">
      <c r="A206" s="34"/>
      <c r="B206" s="35"/>
      <c r="C206" s="191" t="s">
        <v>296</v>
      </c>
      <c r="D206" s="191" t="s">
        <v>167</v>
      </c>
      <c r="E206" s="192" t="s">
        <v>1684</v>
      </c>
      <c r="F206" s="193" t="s">
        <v>1685</v>
      </c>
      <c r="G206" s="194" t="s">
        <v>221</v>
      </c>
      <c r="H206" s="195">
        <v>30</v>
      </c>
      <c r="I206" s="196"/>
      <c r="J206" s="197">
        <f>ROUND(I206*H206,2)</f>
        <v>0</v>
      </c>
      <c r="K206" s="193" t="s">
        <v>171</v>
      </c>
      <c r="L206" s="39"/>
      <c r="M206" s="198" t="s">
        <v>1</v>
      </c>
      <c r="N206" s="199" t="s">
        <v>39</v>
      </c>
      <c r="O206" s="71"/>
      <c r="P206" s="200">
        <f>O206*H206</f>
        <v>0</v>
      </c>
      <c r="Q206" s="200">
        <v>0</v>
      </c>
      <c r="R206" s="200">
        <f>Q206*H206</f>
        <v>0</v>
      </c>
      <c r="S206" s="200">
        <v>0</v>
      </c>
      <c r="T206" s="201">
        <f>S206*H206</f>
        <v>0</v>
      </c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202" t="s">
        <v>172</v>
      </c>
      <c r="AT206" s="202" t="s">
        <v>167</v>
      </c>
      <c r="AU206" s="202" t="s">
        <v>84</v>
      </c>
      <c r="AY206" s="17" t="s">
        <v>165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17" t="s">
        <v>82</v>
      </c>
      <c r="BK206" s="203">
        <f>ROUND(I206*H206,2)</f>
        <v>0</v>
      </c>
      <c r="BL206" s="17" t="s">
        <v>172</v>
      </c>
      <c r="BM206" s="202" t="s">
        <v>1686</v>
      </c>
    </row>
    <row r="207" spans="1:47" s="2" customFormat="1" ht="12">
      <c r="A207" s="34"/>
      <c r="B207" s="35"/>
      <c r="C207" s="36"/>
      <c r="D207" s="204" t="s">
        <v>174</v>
      </c>
      <c r="E207" s="36"/>
      <c r="F207" s="205" t="s">
        <v>1687</v>
      </c>
      <c r="G207" s="36"/>
      <c r="H207" s="36"/>
      <c r="I207" s="206"/>
      <c r="J207" s="36"/>
      <c r="K207" s="36"/>
      <c r="L207" s="39"/>
      <c r="M207" s="207"/>
      <c r="N207" s="208"/>
      <c r="O207" s="71"/>
      <c r="P207" s="71"/>
      <c r="Q207" s="71"/>
      <c r="R207" s="71"/>
      <c r="S207" s="71"/>
      <c r="T207" s="72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174</v>
      </c>
      <c r="AU207" s="17" t="s">
        <v>84</v>
      </c>
    </row>
    <row r="208" spans="2:51" s="14" customFormat="1" ht="12">
      <c r="B208" s="219"/>
      <c r="C208" s="220"/>
      <c r="D208" s="204" t="s">
        <v>176</v>
      </c>
      <c r="E208" s="221" t="s">
        <v>1</v>
      </c>
      <c r="F208" s="222" t="s">
        <v>1688</v>
      </c>
      <c r="G208" s="220"/>
      <c r="H208" s="223">
        <v>30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176</v>
      </c>
      <c r="AU208" s="229" t="s">
        <v>84</v>
      </c>
      <c r="AV208" s="14" t="s">
        <v>84</v>
      </c>
      <c r="AW208" s="14" t="s">
        <v>30</v>
      </c>
      <c r="AX208" s="14" t="s">
        <v>74</v>
      </c>
      <c r="AY208" s="229" t="s">
        <v>165</v>
      </c>
    </row>
    <row r="209" spans="2:51" s="15" customFormat="1" ht="12">
      <c r="B209" s="248"/>
      <c r="C209" s="249"/>
      <c r="D209" s="204" t="s">
        <v>176</v>
      </c>
      <c r="E209" s="250" t="s">
        <v>1</v>
      </c>
      <c r="F209" s="251" t="s">
        <v>1336</v>
      </c>
      <c r="G209" s="249"/>
      <c r="H209" s="252">
        <v>30</v>
      </c>
      <c r="I209" s="253"/>
      <c r="J209" s="249"/>
      <c r="K209" s="249"/>
      <c r="L209" s="254"/>
      <c r="M209" s="255"/>
      <c r="N209" s="256"/>
      <c r="O209" s="256"/>
      <c r="P209" s="256"/>
      <c r="Q209" s="256"/>
      <c r="R209" s="256"/>
      <c r="S209" s="256"/>
      <c r="T209" s="257"/>
      <c r="AT209" s="258" t="s">
        <v>176</v>
      </c>
      <c r="AU209" s="258" t="s">
        <v>84</v>
      </c>
      <c r="AV209" s="15" t="s">
        <v>172</v>
      </c>
      <c r="AW209" s="15" t="s">
        <v>30</v>
      </c>
      <c r="AX209" s="15" t="s">
        <v>82</v>
      </c>
      <c r="AY209" s="258" t="s">
        <v>165</v>
      </c>
    </row>
    <row r="210" spans="1:65" s="2" customFormat="1" ht="16.5" customHeight="1">
      <c r="A210" s="34"/>
      <c r="B210" s="35"/>
      <c r="C210" s="230" t="s">
        <v>7</v>
      </c>
      <c r="D210" s="230" t="s">
        <v>290</v>
      </c>
      <c r="E210" s="231" t="s">
        <v>1689</v>
      </c>
      <c r="F210" s="232" t="s">
        <v>1690</v>
      </c>
      <c r="G210" s="233" t="s">
        <v>221</v>
      </c>
      <c r="H210" s="234">
        <v>30.45</v>
      </c>
      <c r="I210" s="235"/>
      <c r="J210" s="236">
        <f>ROUND(I210*H210,2)</f>
        <v>0</v>
      </c>
      <c r="K210" s="232" t="s">
        <v>1</v>
      </c>
      <c r="L210" s="237"/>
      <c r="M210" s="238" t="s">
        <v>1</v>
      </c>
      <c r="N210" s="239" t="s">
        <v>39</v>
      </c>
      <c r="O210" s="71"/>
      <c r="P210" s="200">
        <f>O210*H210</f>
        <v>0</v>
      </c>
      <c r="Q210" s="200">
        <v>0.0102</v>
      </c>
      <c r="R210" s="200">
        <f>Q210*H210</f>
        <v>0.31059000000000003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213</v>
      </c>
      <c r="AT210" s="202" t="s">
        <v>290</v>
      </c>
      <c r="AU210" s="202" t="s">
        <v>84</v>
      </c>
      <c r="AY210" s="17" t="s">
        <v>165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82</v>
      </c>
      <c r="BK210" s="203">
        <f>ROUND(I210*H210,2)</f>
        <v>0</v>
      </c>
      <c r="BL210" s="17" t="s">
        <v>172</v>
      </c>
      <c r="BM210" s="202" t="s">
        <v>1691</v>
      </c>
    </row>
    <row r="211" spans="1:47" s="2" customFormat="1" ht="12">
      <c r="A211" s="34"/>
      <c r="B211" s="35"/>
      <c r="C211" s="36"/>
      <c r="D211" s="204" t="s">
        <v>174</v>
      </c>
      <c r="E211" s="36"/>
      <c r="F211" s="205" t="s">
        <v>1690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174</v>
      </c>
      <c r="AU211" s="17" t="s">
        <v>84</v>
      </c>
    </row>
    <row r="212" spans="2:51" s="14" customFormat="1" ht="12">
      <c r="B212" s="219"/>
      <c r="C212" s="220"/>
      <c r="D212" s="204" t="s">
        <v>176</v>
      </c>
      <c r="E212" s="221" t="s">
        <v>1</v>
      </c>
      <c r="F212" s="222" t="s">
        <v>377</v>
      </c>
      <c r="G212" s="220"/>
      <c r="H212" s="223">
        <v>30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176</v>
      </c>
      <c r="AU212" s="229" t="s">
        <v>84</v>
      </c>
      <c r="AV212" s="14" t="s">
        <v>84</v>
      </c>
      <c r="AW212" s="14" t="s">
        <v>30</v>
      </c>
      <c r="AX212" s="14" t="s">
        <v>74</v>
      </c>
      <c r="AY212" s="229" t="s">
        <v>165</v>
      </c>
    </row>
    <row r="213" spans="2:51" s="15" customFormat="1" ht="12">
      <c r="B213" s="248"/>
      <c r="C213" s="249"/>
      <c r="D213" s="204" t="s">
        <v>176</v>
      </c>
      <c r="E213" s="250" t="s">
        <v>1</v>
      </c>
      <c r="F213" s="251" t="s">
        <v>1336</v>
      </c>
      <c r="G213" s="249"/>
      <c r="H213" s="252">
        <v>30</v>
      </c>
      <c r="I213" s="253"/>
      <c r="J213" s="249"/>
      <c r="K213" s="249"/>
      <c r="L213" s="254"/>
      <c r="M213" s="255"/>
      <c r="N213" s="256"/>
      <c r="O213" s="256"/>
      <c r="P213" s="256"/>
      <c r="Q213" s="256"/>
      <c r="R213" s="256"/>
      <c r="S213" s="256"/>
      <c r="T213" s="257"/>
      <c r="AT213" s="258" t="s">
        <v>176</v>
      </c>
      <c r="AU213" s="258" t="s">
        <v>84</v>
      </c>
      <c r="AV213" s="15" t="s">
        <v>172</v>
      </c>
      <c r="AW213" s="15" t="s">
        <v>30</v>
      </c>
      <c r="AX213" s="15" t="s">
        <v>82</v>
      </c>
      <c r="AY213" s="258" t="s">
        <v>165</v>
      </c>
    </row>
    <row r="214" spans="2:51" s="14" customFormat="1" ht="12">
      <c r="B214" s="219"/>
      <c r="C214" s="220"/>
      <c r="D214" s="204" t="s">
        <v>176</v>
      </c>
      <c r="E214" s="220"/>
      <c r="F214" s="222" t="s">
        <v>1692</v>
      </c>
      <c r="G214" s="220"/>
      <c r="H214" s="223">
        <v>30.45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176</v>
      </c>
      <c r="AU214" s="229" t="s">
        <v>84</v>
      </c>
      <c r="AV214" s="14" t="s">
        <v>84</v>
      </c>
      <c r="AW214" s="14" t="s">
        <v>4</v>
      </c>
      <c r="AX214" s="14" t="s">
        <v>82</v>
      </c>
      <c r="AY214" s="229" t="s">
        <v>165</v>
      </c>
    </row>
    <row r="215" spans="1:65" s="2" customFormat="1" ht="16.5" customHeight="1">
      <c r="A215" s="34"/>
      <c r="B215" s="35"/>
      <c r="C215" s="191" t="s">
        <v>305</v>
      </c>
      <c r="D215" s="191" t="s">
        <v>167</v>
      </c>
      <c r="E215" s="192" t="s">
        <v>1693</v>
      </c>
      <c r="F215" s="193" t="s">
        <v>1694</v>
      </c>
      <c r="G215" s="194" t="s">
        <v>564</v>
      </c>
      <c r="H215" s="195">
        <v>3</v>
      </c>
      <c r="I215" s="196"/>
      <c r="J215" s="197">
        <f>ROUND(I215*H215,2)</f>
        <v>0</v>
      </c>
      <c r="K215" s="193" t="s">
        <v>171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1695</v>
      </c>
    </row>
    <row r="216" spans="1:47" s="2" customFormat="1" ht="12">
      <c r="A216" s="34"/>
      <c r="B216" s="35"/>
      <c r="C216" s="36"/>
      <c r="D216" s="204" t="s">
        <v>174</v>
      </c>
      <c r="E216" s="36"/>
      <c r="F216" s="205" t="s">
        <v>1696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4" customFormat="1" ht="12">
      <c r="B217" s="219"/>
      <c r="C217" s="220"/>
      <c r="D217" s="204" t="s">
        <v>176</v>
      </c>
      <c r="E217" s="221" t="s">
        <v>1</v>
      </c>
      <c r="F217" s="222" t="s">
        <v>1697</v>
      </c>
      <c r="G217" s="220"/>
      <c r="H217" s="223">
        <v>3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84</v>
      </c>
      <c r="AV217" s="14" t="s">
        <v>84</v>
      </c>
      <c r="AW217" s="14" t="s">
        <v>30</v>
      </c>
      <c r="AX217" s="14" t="s">
        <v>74</v>
      </c>
      <c r="AY217" s="229" t="s">
        <v>165</v>
      </c>
    </row>
    <row r="218" spans="2:51" s="15" customFormat="1" ht="12">
      <c r="B218" s="248"/>
      <c r="C218" s="249"/>
      <c r="D218" s="204" t="s">
        <v>176</v>
      </c>
      <c r="E218" s="250" t="s">
        <v>1</v>
      </c>
      <c r="F218" s="251" t="s">
        <v>1336</v>
      </c>
      <c r="G218" s="249"/>
      <c r="H218" s="252">
        <v>3</v>
      </c>
      <c r="I218" s="253"/>
      <c r="J218" s="249"/>
      <c r="K218" s="249"/>
      <c r="L218" s="254"/>
      <c r="M218" s="255"/>
      <c r="N218" s="256"/>
      <c r="O218" s="256"/>
      <c r="P218" s="256"/>
      <c r="Q218" s="256"/>
      <c r="R218" s="256"/>
      <c r="S218" s="256"/>
      <c r="T218" s="257"/>
      <c r="AT218" s="258" t="s">
        <v>176</v>
      </c>
      <c r="AU218" s="258" t="s">
        <v>84</v>
      </c>
      <c r="AV218" s="15" t="s">
        <v>172</v>
      </c>
      <c r="AW218" s="15" t="s">
        <v>30</v>
      </c>
      <c r="AX218" s="15" t="s">
        <v>82</v>
      </c>
      <c r="AY218" s="258" t="s">
        <v>165</v>
      </c>
    </row>
    <row r="219" spans="1:65" s="2" customFormat="1" ht="16.5" customHeight="1">
      <c r="A219" s="34"/>
      <c r="B219" s="35"/>
      <c r="C219" s="230" t="s">
        <v>311</v>
      </c>
      <c r="D219" s="230" t="s">
        <v>290</v>
      </c>
      <c r="E219" s="231" t="s">
        <v>1698</v>
      </c>
      <c r="F219" s="232" t="s">
        <v>1699</v>
      </c>
      <c r="G219" s="233" t="s">
        <v>564</v>
      </c>
      <c r="H219" s="234">
        <v>1</v>
      </c>
      <c r="I219" s="235"/>
      <c r="J219" s="236">
        <f>ROUND(I219*H219,2)</f>
        <v>0</v>
      </c>
      <c r="K219" s="232" t="s">
        <v>1</v>
      </c>
      <c r="L219" s="237"/>
      <c r="M219" s="238" t="s">
        <v>1</v>
      </c>
      <c r="N219" s="239" t="s">
        <v>39</v>
      </c>
      <c r="O219" s="71"/>
      <c r="P219" s="200">
        <f>O219*H219</f>
        <v>0</v>
      </c>
      <c r="Q219" s="200">
        <v>0.00016</v>
      </c>
      <c r="R219" s="200">
        <f>Q219*H219</f>
        <v>0.00016</v>
      </c>
      <c r="S219" s="200">
        <v>0</v>
      </c>
      <c r="T219" s="201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02" t="s">
        <v>213</v>
      </c>
      <c r="AT219" s="202" t="s">
        <v>290</v>
      </c>
      <c r="AU219" s="202" t="s">
        <v>84</v>
      </c>
      <c r="AY219" s="17" t="s">
        <v>165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17" t="s">
        <v>82</v>
      </c>
      <c r="BK219" s="203">
        <f>ROUND(I219*H219,2)</f>
        <v>0</v>
      </c>
      <c r="BL219" s="17" t="s">
        <v>172</v>
      </c>
      <c r="BM219" s="202" t="s">
        <v>1700</v>
      </c>
    </row>
    <row r="220" spans="1:47" s="2" customFormat="1" ht="12">
      <c r="A220" s="34"/>
      <c r="B220" s="35"/>
      <c r="C220" s="36"/>
      <c r="D220" s="204" t="s">
        <v>174</v>
      </c>
      <c r="E220" s="36"/>
      <c r="F220" s="205" t="s">
        <v>1699</v>
      </c>
      <c r="G220" s="36"/>
      <c r="H220" s="36"/>
      <c r="I220" s="206"/>
      <c r="J220" s="36"/>
      <c r="K220" s="36"/>
      <c r="L220" s="39"/>
      <c r="M220" s="207"/>
      <c r="N220" s="208"/>
      <c r="O220" s="71"/>
      <c r="P220" s="71"/>
      <c r="Q220" s="71"/>
      <c r="R220" s="71"/>
      <c r="S220" s="71"/>
      <c r="T220" s="72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T220" s="17" t="s">
        <v>174</v>
      </c>
      <c r="AU220" s="17" t="s">
        <v>84</v>
      </c>
    </row>
    <row r="221" spans="2:51" s="14" customFormat="1" ht="12">
      <c r="B221" s="219"/>
      <c r="C221" s="220"/>
      <c r="D221" s="204" t="s">
        <v>176</v>
      </c>
      <c r="E221" s="221" t="s">
        <v>1</v>
      </c>
      <c r="F221" s="222" t="s">
        <v>82</v>
      </c>
      <c r="G221" s="220"/>
      <c r="H221" s="223">
        <v>1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176</v>
      </c>
      <c r="AU221" s="229" t="s">
        <v>84</v>
      </c>
      <c r="AV221" s="14" t="s">
        <v>84</v>
      </c>
      <c r="AW221" s="14" t="s">
        <v>30</v>
      </c>
      <c r="AX221" s="14" t="s">
        <v>74</v>
      </c>
      <c r="AY221" s="229" t="s">
        <v>165</v>
      </c>
    </row>
    <row r="222" spans="2:51" s="15" customFormat="1" ht="12">
      <c r="B222" s="248"/>
      <c r="C222" s="249"/>
      <c r="D222" s="204" t="s">
        <v>176</v>
      </c>
      <c r="E222" s="250" t="s">
        <v>1</v>
      </c>
      <c r="F222" s="251" t="s">
        <v>1336</v>
      </c>
      <c r="G222" s="249"/>
      <c r="H222" s="252">
        <v>1</v>
      </c>
      <c r="I222" s="253"/>
      <c r="J222" s="249"/>
      <c r="K222" s="249"/>
      <c r="L222" s="254"/>
      <c r="M222" s="255"/>
      <c r="N222" s="256"/>
      <c r="O222" s="256"/>
      <c r="P222" s="256"/>
      <c r="Q222" s="256"/>
      <c r="R222" s="256"/>
      <c r="S222" s="256"/>
      <c r="T222" s="257"/>
      <c r="AT222" s="258" t="s">
        <v>176</v>
      </c>
      <c r="AU222" s="258" t="s">
        <v>84</v>
      </c>
      <c r="AV222" s="15" t="s">
        <v>172</v>
      </c>
      <c r="AW222" s="15" t="s">
        <v>30</v>
      </c>
      <c r="AX222" s="15" t="s">
        <v>82</v>
      </c>
      <c r="AY222" s="258" t="s">
        <v>165</v>
      </c>
    </row>
    <row r="223" spans="1:65" s="2" customFormat="1" ht="16.5" customHeight="1">
      <c r="A223" s="34"/>
      <c r="B223" s="35"/>
      <c r="C223" s="230" t="s">
        <v>317</v>
      </c>
      <c r="D223" s="230" t="s">
        <v>290</v>
      </c>
      <c r="E223" s="231" t="s">
        <v>1701</v>
      </c>
      <c r="F223" s="232" t="s">
        <v>1702</v>
      </c>
      <c r="G223" s="233" t="s">
        <v>564</v>
      </c>
      <c r="H223" s="234">
        <v>2</v>
      </c>
      <c r="I223" s="235"/>
      <c r="J223" s="236">
        <f>ROUND(I223*H223,2)</f>
        <v>0</v>
      </c>
      <c r="K223" s="232" t="s">
        <v>1</v>
      </c>
      <c r="L223" s="237"/>
      <c r="M223" s="238" t="s">
        <v>1</v>
      </c>
      <c r="N223" s="239" t="s">
        <v>39</v>
      </c>
      <c r="O223" s="71"/>
      <c r="P223" s="200">
        <f>O223*H223</f>
        <v>0</v>
      </c>
      <c r="Q223" s="200">
        <v>0.00016</v>
      </c>
      <c r="R223" s="200">
        <f>Q223*H223</f>
        <v>0.00032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213</v>
      </c>
      <c r="AT223" s="202" t="s">
        <v>290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1703</v>
      </c>
    </row>
    <row r="224" spans="1:47" s="2" customFormat="1" ht="12">
      <c r="A224" s="34"/>
      <c r="B224" s="35"/>
      <c r="C224" s="36"/>
      <c r="D224" s="204" t="s">
        <v>174</v>
      </c>
      <c r="E224" s="36"/>
      <c r="F224" s="205" t="s">
        <v>1702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4" customFormat="1" ht="12">
      <c r="B225" s="219"/>
      <c r="C225" s="220"/>
      <c r="D225" s="204" t="s">
        <v>176</v>
      </c>
      <c r="E225" s="221" t="s">
        <v>1</v>
      </c>
      <c r="F225" s="222" t="s">
        <v>84</v>
      </c>
      <c r="G225" s="220"/>
      <c r="H225" s="223">
        <v>2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74</v>
      </c>
      <c r="AY225" s="229" t="s">
        <v>165</v>
      </c>
    </row>
    <row r="226" spans="2:51" s="15" customFormat="1" ht="12">
      <c r="B226" s="248"/>
      <c r="C226" s="249"/>
      <c r="D226" s="204" t="s">
        <v>176</v>
      </c>
      <c r="E226" s="250" t="s">
        <v>1</v>
      </c>
      <c r="F226" s="251" t="s">
        <v>1336</v>
      </c>
      <c r="G226" s="249"/>
      <c r="H226" s="252">
        <v>2</v>
      </c>
      <c r="I226" s="253"/>
      <c r="J226" s="249"/>
      <c r="K226" s="249"/>
      <c r="L226" s="254"/>
      <c r="M226" s="255"/>
      <c r="N226" s="256"/>
      <c r="O226" s="256"/>
      <c r="P226" s="256"/>
      <c r="Q226" s="256"/>
      <c r="R226" s="256"/>
      <c r="S226" s="256"/>
      <c r="T226" s="257"/>
      <c r="AT226" s="258" t="s">
        <v>176</v>
      </c>
      <c r="AU226" s="258" t="s">
        <v>84</v>
      </c>
      <c r="AV226" s="15" t="s">
        <v>172</v>
      </c>
      <c r="AW226" s="15" t="s">
        <v>30</v>
      </c>
      <c r="AX226" s="15" t="s">
        <v>82</v>
      </c>
      <c r="AY226" s="258" t="s">
        <v>165</v>
      </c>
    </row>
    <row r="227" spans="1:65" s="2" customFormat="1" ht="16.5" customHeight="1">
      <c r="A227" s="34"/>
      <c r="B227" s="35"/>
      <c r="C227" s="191" t="s">
        <v>323</v>
      </c>
      <c r="D227" s="191" t="s">
        <v>167</v>
      </c>
      <c r="E227" s="192" t="s">
        <v>1704</v>
      </c>
      <c r="F227" s="193" t="s">
        <v>1705</v>
      </c>
      <c r="G227" s="194" t="s">
        <v>564</v>
      </c>
      <c r="H227" s="195">
        <v>1</v>
      </c>
      <c r="I227" s="196"/>
      <c r="J227" s="197">
        <f>ROUND(I227*H227,2)</f>
        <v>0</v>
      </c>
      <c r="K227" s="193" t="s">
        <v>171</v>
      </c>
      <c r="L227" s="39"/>
      <c r="M227" s="198" t="s">
        <v>1</v>
      </c>
      <c r="N227" s="199" t="s">
        <v>39</v>
      </c>
      <c r="O227" s="7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172</v>
      </c>
      <c r="AT227" s="202" t="s">
        <v>167</v>
      </c>
      <c r="AU227" s="202" t="s">
        <v>84</v>
      </c>
      <c r="AY227" s="17" t="s">
        <v>165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82</v>
      </c>
      <c r="BK227" s="203">
        <f>ROUND(I227*H227,2)</f>
        <v>0</v>
      </c>
      <c r="BL227" s="17" t="s">
        <v>172</v>
      </c>
      <c r="BM227" s="202" t="s">
        <v>1706</v>
      </c>
    </row>
    <row r="228" spans="1:47" s="2" customFormat="1" ht="12">
      <c r="A228" s="34"/>
      <c r="B228" s="35"/>
      <c r="C228" s="36"/>
      <c r="D228" s="204" t="s">
        <v>174</v>
      </c>
      <c r="E228" s="36"/>
      <c r="F228" s="205" t="s">
        <v>1707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174</v>
      </c>
      <c r="AU228" s="17" t="s">
        <v>84</v>
      </c>
    </row>
    <row r="229" spans="2:51" s="14" customFormat="1" ht="12">
      <c r="B229" s="219"/>
      <c r="C229" s="220"/>
      <c r="D229" s="204" t="s">
        <v>176</v>
      </c>
      <c r="E229" s="221" t="s">
        <v>1</v>
      </c>
      <c r="F229" s="222" t="s">
        <v>1708</v>
      </c>
      <c r="G229" s="220"/>
      <c r="H229" s="223">
        <v>1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176</v>
      </c>
      <c r="AU229" s="229" t="s">
        <v>84</v>
      </c>
      <c r="AV229" s="14" t="s">
        <v>84</v>
      </c>
      <c r="AW229" s="14" t="s">
        <v>30</v>
      </c>
      <c r="AX229" s="14" t="s">
        <v>74</v>
      </c>
      <c r="AY229" s="229" t="s">
        <v>165</v>
      </c>
    </row>
    <row r="230" spans="2:51" s="15" customFormat="1" ht="12">
      <c r="B230" s="248"/>
      <c r="C230" s="249"/>
      <c r="D230" s="204" t="s">
        <v>176</v>
      </c>
      <c r="E230" s="250" t="s">
        <v>1</v>
      </c>
      <c r="F230" s="251" t="s">
        <v>1336</v>
      </c>
      <c r="G230" s="249"/>
      <c r="H230" s="252">
        <v>1</v>
      </c>
      <c r="I230" s="253"/>
      <c r="J230" s="249"/>
      <c r="K230" s="249"/>
      <c r="L230" s="254"/>
      <c r="M230" s="255"/>
      <c r="N230" s="256"/>
      <c r="O230" s="256"/>
      <c r="P230" s="256"/>
      <c r="Q230" s="256"/>
      <c r="R230" s="256"/>
      <c r="S230" s="256"/>
      <c r="T230" s="257"/>
      <c r="AT230" s="258" t="s">
        <v>176</v>
      </c>
      <c r="AU230" s="258" t="s">
        <v>84</v>
      </c>
      <c r="AV230" s="15" t="s">
        <v>172</v>
      </c>
      <c r="AW230" s="15" t="s">
        <v>30</v>
      </c>
      <c r="AX230" s="15" t="s">
        <v>82</v>
      </c>
      <c r="AY230" s="258" t="s">
        <v>165</v>
      </c>
    </row>
    <row r="231" spans="1:65" s="2" customFormat="1" ht="16.5" customHeight="1">
      <c r="A231" s="34"/>
      <c r="B231" s="35"/>
      <c r="C231" s="230" t="s">
        <v>328</v>
      </c>
      <c r="D231" s="230" t="s">
        <v>290</v>
      </c>
      <c r="E231" s="231" t="s">
        <v>1709</v>
      </c>
      <c r="F231" s="232" t="s">
        <v>1710</v>
      </c>
      <c r="G231" s="233" t="s">
        <v>564</v>
      </c>
      <c r="H231" s="234">
        <v>1</v>
      </c>
      <c r="I231" s="235"/>
      <c r="J231" s="236">
        <f>ROUND(I231*H231,2)</f>
        <v>0</v>
      </c>
      <c r="K231" s="232" t="s">
        <v>171</v>
      </c>
      <c r="L231" s="237"/>
      <c r="M231" s="238" t="s">
        <v>1</v>
      </c>
      <c r="N231" s="239" t="s">
        <v>39</v>
      </c>
      <c r="O231" s="71"/>
      <c r="P231" s="200">
        <f>O231*H231</f>
        <v>0</v>
      </c>
      <c r="Q231" s="200">
        <v>0.00013</v>
      </c>
      <c r="R231" s="200">
        <f>Q231*H231</f>
        <v>0.00013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213</v>
      </c>
      <c r="AT231" s="202" t="s">
        <v>290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172</v>
      </c>
      <c r="BM231" s="202" t="s">
        <v>1711</v>
      </c>
    </row>
    <row r="232" spans="1:47" s="2" customFormat="1" ht="12">
      <c r="A232" s="34"/>
      <c r="B232" s="35"/>
      <c r="C232" s="36"/>
      <c r="D232" s="204" t="s">
        <v>174</v>
      </c>
      <c r="E232" s="36"/>
      <c r="F232" s="205" t="s">
        <v>1710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2:51" s="14" customFormat="1" ht="12">
      <c r="B233" s="219"/>
      <c r="C233" s="220"/>
      <c r="D233" s="204" t="s">
        <v>176</v>
      </c>
      <c r="E233" s="221" t="s">
        <v>1</v>
      </c>
      <c r="F233" s="222" t="s">
        <v>82</v>
      </c>
      <c r="G233" s="220"/>
      <c r="H233" s="223">
        <v>1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176</v>
      </c>
      <c r="AU233" s="229" t="s">
        <v>84</v>
      </c>
      <c r="AV233" s="14" t="s">
        <v>84</v>
      </c>
      <c r="AW233" s="14" t="s">
        <v>30</v>
      </c>
      <c r="AX233" s="14" t="s">
        <v>74</v>
      </c>
      <c r="AY233" s="229" t="s">
        <v>165</v>
      </c>
    </row>
    <row r="234" spans="2:51" s="15" customFormat="1" ht="12">
      <c r="B234" s="248"/>
      <c r="C234" s="249"/>
      <c r="D234" s="204" t="s">
        <v>176</v>
      </c>
      <c r="E234" s="250" t="s">
        <v>1</v>
      </c>
      <c r="F234" s="251" t="s">
        <v>1336</v>
      </c>
      <c r="G234" s="249"/>
      <c r="H234" s="252">
        <v>1</v>
      </c>
      <c r="I234" s="253"/>
      <c r="J234" s="249"/>
      <c r="K234" s="249"/>
      <c r="L234" s="254"/>
      <c r="M234" s="255"/>
      <c r="N234" s="256"/>
      <c r="O234" s="256"/>
      <c r="P234" s="256"/>
      <c r="Q234" s="256"/>
      <c r="R234" s="256"/>
      <c r="S234" s="256"/>
      <c r="T234" s="257"/>
      <c r="AT234" s="258" t="s">
        <v>176</v>
      </c>
      <c r="AU234" s="258" t="s">
        <v>84</v>
      </c>
      <c r="AV234" s="15" t="s">
        <v>172</v>
      </c>
      <c r="AW234" s="15" t="s">
        <v>30</v>
      </c>
      <c r="AX234" s="15" t="s">
        <v>82</v>
      </c>
      <c r="AY234" s="258" t="s">
        <v>165</v>
      </c>
    </row>
    <row r="235" spans="1:65" s="2" customFormat="1" ht="16.5" customHeight="1">
      <c r="A235" s="34"/>
      <c r="B235" s="35"/>
      <c r="C235" s="191" t="s">
        <v>342</v>
      </c>
      <c r="D235" s="191" t="s">
        <v>167</v>
      </c>
      <c r="E235" s="192" t="s">
        <v>1712</v>
      </c>
      <c r="F235" s="193" t="s">
        <v>1713</v>
      </c>
      <c r="G235" s="194" t="s">
        <v>564</v>
      </c>
      <c r="H235" s="195">
        <v>5</v>
      </c>
      <c r="I235" s="196"/>
      <c r="J235" s="197">
        <f>ROUND(I235*H235,2)</f>
        <v>0</v>
      </c>
      <c r="K235" s="193" t="s">
        <v>1</v>
      </c>
      <c r="L235" s="39"/>
      <c r="M235" s="198" t="s">
        <v>1</v>
      </c>
      <c r="N235" s="199" t="s">
        <v>39</v>
      </c>
      <c r="O235" s="71"/>
      <c r="P235" s="200">
        <f>O235*H235</f>
        <v>0</v>
      </c>
      <c r="Q235" s="200">
        <v>0.00038</v>
      </c>
      <c r="R235" s="200">
        <f>Q235*H235</f>
        <v>0.0019000000000000002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172</v>
      </c>
      <c r="AT235" s="202" t="s">
        <v>167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172</v>
      </c>
      <c r="BM235" s="202" t="s">
        <v>1714</v>
      </c>
    </row>
    <row r="236" spans="1:47" s="2" customFormat="1" ht="12">
      <c r="A236" s="34"/>
      <c r="B236" s="35"/>
      <c r="C236" s="36"/>
      <c r="D236" s="204" t="s">
        <v>174</v>
      </c>
      <c r="E236" s="36"/>
      <c r="F236" s="205" t="s">
        <v>1713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2:51" s="14" customFormat="1" ht="12">
      <c r="B237" s="219"/>
      <c r="C237" s="220"/>
      <c r="D237" s="204" t="s">
        <v>176</v>
      </c>
      <c r="E237" s="221" t="s">
        <v>1</v>
      </c>
      <c r="F237" s="222" t="s">
        <v>1715</v>
      </c>
      <c r="G237" s="220"/>
      <c r="H237" s="223">
        <v>5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176</v>
      </c>
      <c r="AU237" s="229" t="s">
        <v>84</v>
      </c>
      <c r="AV237" s="14" t="s">
        <v>84</v>
      </c>
      <c r="AW237" s="14" t="s">
        <v>30</v>
      </c>
      <c r="AX237" s="14" t="s">
        <v>74</v>
      </c>
      <c r="AY237" s="229" t="s">
        <v>165</v>
      </c>
    </row>
    <row r="238" spans="2:51" s="15" customFormat="1" ht="12">
      <c r="B238" s="248"/>
      <c r="C238" s="249"/>
      <c r="D238" s="204" t="s">
        <v>176</v>
      </c>
      <c r="E238" s="250" t="s">
        <v>1</v>
      </c>
      <c r="F238" s="251" t="s">
        <v>1336</v>
      </c>
      <c r="G238" s="249"/>
      <c r="H238" s="252">
        <v>5</v>
      </c>
      <c r="I238" s="253"/>
      <c r="J238" s="249"/>
      <c r="K238" s="249"/>
      <c r="L238" s="254"/>
      <c r="M238" s="255"/>
      <c r="N238" s="256"/>
      <c r="O238" s="256"/>
      <c r="P238" s="256"/>
      <c r="Q238" s="256"/>
      <c r="R238" s="256"/>
      <c r="S238" s="256"/>
      <c r="T238" s="257"/>
      <c r="AT238" s="258" t="s">
        <v>176</v>
      </c>
      <c r="AU238" s="258" t="s">
        <v>84</v>
      </c>
      <c r="AV238" s="15" t="s">
        <v>172</v>
      </c>
      <c r="AW238" s="15" t="s">
        <v>30</v>
      </c>
      <c r="AX238" s="15" t="s">
        <v>82</v>
      </c>
      <c r="AY238" s="258" t="s">
        <v>165</v>
      </c>
    </row>
    <row r="239" spans="1:65" s="2" customFormat="1" ht="16.5" customHeight="1">
      <c r="A239" s="34"/>
      <c r="B239" s="35"/>
      <c r="C239" s="191" t="s">
        <v>363</v>
      </c>
      <c r="D239" s="191" t="s">
        <v>167</v>
      </c>
      <c r="E239" s="192" t="s">
        <v>1716</v>
      </c>
      <c r="F239" s="193" t="s">
        <v>1717</v>
      </c>
      <c r="G239" s="194" t="s">
        <v>564</v>
      </c>
      <c r="H239" s="195">
        <v>3</v>
      </c>
      <c r="I239" s="196"/>
      <c r="J239" s="197">
        <f>ROUND(I239*H239,2)</f>
        <v>0</v>
      </c>
      <c r="K239" s="193" t="s">
        <v>171</v>
      </c>
      <c r="L239" s="39"/>
      <c r="M239" s="198" t="s">
        <v>1</v>
      </c>
      <c r="N239" s="19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172</v>
      </c>
      <c r="AT239" s="202" t="s">
        <v>167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172</v>
      </c>
      <c r="BM239" s="202" t="s">
        <v>1718</v>
      </c>
    </row>
    <row r="240" spans="1:47" s="2" customFormat="1" ht="19.5">
      <c r="A240" s="34"/>
      <c r="B240" s="35"/>
      <c r="C240" s="36"/>
      <c r="D240" s="204" t="s">
        <v>174</v>
      </c>
      <c r="E240" s="36"/>
      <c r="F240" s="205" t="s">
        <v>1719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2:51" s="14" customFormat="1" ht="12">
      <c r="B241" s="219"/>
      <c r="C241" s="220"/>
      <c r="D241" s="204" t="s">
        <v>176</v>
      </c>
      <c r="E241" s="221" t="s">
        <v>1</v>
      </c>
      <c r="F241" s="222" t="s">
        <v>1720</v>
      </c>
      <c r="G241" s="220"/>
      <c r="H241" s="223">
        <v>3</v>
      </c>
      <c r="I241" s="224"/>
      <c r="J241" s="220"/>
      <c r="K241" s="220"/>
      <c r="L241" s="225"/>
      <c r="M241" s="226"/>
      <c r="N241" s="227"/>
      <c r="O241" s="227"/>
      <c r="P241" s="227"/>
      <c r="Q241" s="227"/>
      <c r="R241" s="227"/>
      <c r="S241" s="227"/>
      <c r="T241" s="228"/>
      <c r="AT241" s="229" t="s">
        <v>176</v>
      </c>
      <c r="AU241" s="229" t="s">
        <v>84</v>
      </c>
      <c r="AV241" s="14" t="s">
        <v>84</v>
      </c>
      <c r="AW241" s="14" t="s">
        <v>30</v>
      </c>
      <c r="AX241" s="14" t="s">
        <v>74</v>
      </c>
      <c r="AY241" s="229" t="s">
        <v>165</v>
      </c>
    </row>
    <row r="242" spans="2:51" s="15" customFormat="1" ht="12">
      <c r="B242" s="248"/>
      <c r="C242" s="249"/>
      <c r="D242" s="204" t="s">
        <v>176</v>
      </c>
      <c r="E242" s="250" t="s">
        <v>1</v>
      </c>
      <c r="F242" s="251" t="s">
        <v>1336</v>
      </c>
      <c r="G242" s="249"/>
      <c r="H242" s="252">
        <v>3</v>
      </c>
      <c r="I242" s="253"/>
      <c r="J242" s="249"/>
      <c r="K242" s="249"/>
      <c r="L242" s="254"/>
      <c r="M242" s="255"/>
      <c r="N242" s="256"/>
      <c r="O242" s="256"/>
      <c r="P242" s="256"/>
      <c r="Q242" s="256"/>
      <c r="R242" s="256"/>
      <c r="S242" s="256"/>
      <c r="T242" s="257"/>
      <c r="AT242" s="258" t="s">
        <v>176</v>
      </c>
      <c r="AU242" s="258" t="s">
        <v>84</v>
      </c>
      <c r="AV242" s="15" t="s">
        <v>172</v>
      </c>
      <c r="AW242" s="15" t="s">
        <v>30</v>
      </c>
      <c r="AX242" s="15" t="s">
        <v>82</v>
      </c>
      <c r="AY242" s="258" t="s">
        <v>165</v>
      </c>
    </row>
    <row r="243" spans="1:65" s="2" customFormat="1" ht="16.5" customHeight="1">
      <c r="A243" s="34"/>
      <c r="B243" s="35"/>
      <c r="C243" s="230" t="s">
        <v>370</v>
      </c>
      <c r="D243" s="230" t="s">
        <v>290</v>
      </c>
      <c r="E243" s="231" t="s">
        <v>1721</v>
      </c>
      <c r="F243" s="232" t="s">
        <v>1722</v>
      </c>
      <c r="G243" s="233" t="s">
        <v>564</v>
      </c>
      <c r="H243" s="234">
        <v>1</v>
      </c>
      <c r="I243" s="235"/>
      <c r="J243" s="236">
        <f>ROUND(I243*H243,2)</f>
        <v>0</v>
      </c>
      <c r="K243" s="232" t="s">
        <v>171</v>
      </c>
      <c r="L243" s="237"/>
      <c r="M243" s="238" t="s">
        <v>1</v>
      </c>
      <c r="N243" s="239" t="s">
        <v>39</v>
      </c>
      <c r="O243" s="71"/>
      <c r="P243" s="200">
        <f>O243*H243</f>
        <v>0</v>
      </c>
      <c r="Q243" s="200">
        <v>0.00055</v>
      </c>
      <c r="R243" s="200">
        <f>Q243*H243</f>
        <v>0.00055</v>
      </c>
      <c r="S243" s="200">
        <v>0</v>
      </c>
      <c r="T243" s="201">
        <f>S243*H243</f>
        <v>0</v>
      </c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R243" s="202" t="s">
        <v>213</v>
      </c>
      <c r="AT243" s="202" t="s">
        <v>290</v>
      </c>
      <c r="AU243" s="202" t="s">
        <v>84</v>
      </c>
      <c r="AY243" s="17" t="s">
        <v>165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17" t="s">
        <v>82</v>
      </c>
      <c r="BK243" s="203">
        <f>ROUND(I243*H243,2)</f>
        <v>0</v>
      </c>
      <c r="BL243" s="17" t="s">
        <v>172</v>
      </c>
      <c r="BM243" s="202" t="s">
        <v>1723</v>
      </c>
    </row>
    <row r="244" spans="1:47" s="2" customFormat="1" ht="12">
      <c r="A244" s="34"/>
      <c r="B244" s="35"/>
      <c r="C244" s="36"/>
      <c r="D244" s="204" t="s">
        <v>174</v>
      </c>
      <c r="E244" s="36"/>
      <c r="F244" s="205" t="s">
        <v>1722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174</v>
      </c>
      <c r="AU244" s="17" t="s">
        <v>84</v>
      </c>
    </row>
    <row r="245" spans="2:51" s="14" customFormat="1" ht="12">
      <c r="B245" s="219"/>
      <c r="C245" s="220"/>
      <c r="D245" s="204" t="s">
        <v>176</v>
      </c>
      <c r="E245" s="221" t="s">
        <v>1</v>
      </c>
      <c r="F245" s="222" t="s">
        <v>82</v>
      </c>
      <c r="G245" s="220"/>
      <c r="H245" s="223">
        <v>1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176</v>
      </c>
      <c r="AU245" s="229" t="s">
        <v>84</v>
      </c>
      <c r="AV245" s="14" t="s">
        <v>84</v>
      </c>
      <c r="AW245" s="14" t="s">
        <v>30</v>
      </c>
      <c r="AX245" s="14" t="s">
        <v>74</v>
      </c>
      <c r="AY245" s="229" t="s">
        <v>165</v>
      </c>
    </row>
    <row r="246" spans="2:51" s="15" customFormat="1" ht="12">
      <c r="B246" s="248"/>
      <c r="C246" s="249"/>
      <c r="D246" s="204" t="s">
        <v>176</v>
      </c>
      <c r="E246" s="250" t="s">
        <v>1</v>
      </c>
      <c r="F246" s="251" t="s">
        <v>1336</v>
      </c>
      <c r="G246" s="249"/>
      <c r="H246" s="252">
        <v>1</v>
      </c>
      <c r="I246" s="253"/>
      <c r="J246" s="249"/>
      <c r="K246" s="249"/>
      <c r="L246" s="254"/>
      <c r="M246" s="255"/>
      <c r="N246" s="256"/>
      <c r="O246" s="256"/>
      <c r="P246" s="256"/>
      <c r="Q246" s="256"/>
      <c r="R246" s="256"/>
      <c r="S246" s="256"/>
      <c r="T246" s="257"/>
      <c r="AT246" s="258" t="s">
        <v>176</v>
      </c>
      <c r="AU246" s="258" t="s">
        <v>84</v>
      </c>
      <c r="AV246" s="15" t="s">
        <v>172</v>
      </c>
      <c r="AW246" s="15" t="s">
        <v>30</v>
      </c>
      <c r="AX246" s="15" t="s">
        <v>82</v>
      </c>
      <c r="AY246" s="258" t="s">
        <v>165</v>
      </c>
    </row>
    <row r="247" spans="1:65" s="2" customFormat="1" ht="16.5" customHeight="1">
      <c r="A247" s="34"/>
      <c r="B247" s="35"/>
      <c r="C247" s="230" t="s">
        <v>377</v>
      </c>
      <c r="D247" s="230" t="s">
        <v>290</v>
      </c>
      <c r="E247" s="231" t="s">
        <v>1724</v>
      </c>
      <c r="F247" s="232" t="s">
        <v>1725</v>
      </c>
      <c r="G247" s="233" t="s">
        <v>564</v>
      </c>
      <c r="H247" s="234">
        <v>2</v>
      </c>
      <c r="I247" s="235"/>
      <c r="J247" s="236">
        <f>ROUND(I247*H247,2)</f>
        <v>0</v>
      </c>
      <c r="K247" s="232" t="s">
        <v>171</v>
      </c>
      <c r="L247" s="237"/>
      <c r="M247" s="238" t="s">
        <v>1</v>
      </c>
      <c r="N247" s="239" t="s">
        <v>39</v>
      </c>
      <c r="O247" s="71"/>
      <c r="P247" s="200">
        <f>O247*H247</f>
        <v>0</v>
      </c>
      <c r="Q247" s="200">
        <v>0.00068</v>
      </c>
      <c r="R247" s="200">
        <f>Q247*H247</f>
        <v>0.00136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213</v>
      </c>
      <c r="AT247" s="202" t="s">
        <v>290</v>
      </c>
      <c r="AU247" s="202" t="s">
        <v>84</v>
      </c>
      <c r="AY247" s="17" t="s">
        <v>165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172</v>
      </c>
      <c r="BM247" s="202" t="s">
        <v>1726</v>
      </c>
    </row>
    <row r="248" spans="1:47" s="2" customFormat="1" ht="12">
      <c r="A248" s="34"/>
      <c r="B248" s="35"/>
      <c r="C248" s="36"/>
      <c r="D248" s="204" t="s">
        <v>174</v>
      </c>
      <c r="E248" s="36"/>
      <c r="F248" s="205" t="s">
        <v>1725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174</v>
      </c>
      <c r="AU248" s="17" t="s">
        <v>84</v>
      </c>
    </row>
    <row r="249" spans="2:51" s="14" customFormat="1" ht="12">
      <c r="B249" s="219"/>
      <c r="C249" s="220"/>
      <c r="D249" s="204" t="s">
        <v>176</v>
      </c>
      <c r="E249" s="221" t="s">
        <v>1</v>
      </c>
      <c r="F249" s="222" t="s">
        <v>84</v>
      </c>
      <c r="G249" s="220"/>
      <c r="H249" s="223">
        <v>2</v>
      </c>
      <c r="I249" s="224"/>
      <c r="J249" s="220"/>
      <c r="K249" s="220"/>
      <c r="L249" s="225"/>
      <c r="M249" s="226"/>
      <c r="N249" s="227"/>
      <c r="O249" s="227"/>
      <c r="P249" s="227"/>
      <c r="Q249" s="227"/>
      <c r="R249" s="227"/>
      <c r="S249" s="227"/>
      <c r="T249" s="228"/>
      <c r="AT249" s="229" t="s">
        <v>176</v>
      </c>
      <c r="AU249" s="229" t="s">
        <v>84</v>
      </c>
      <c r="AV249" s="14" t="s">
        <v>84</v>
      </c>
      <c r="AW249" s="14" t="s">
        <v>30</v>
      </c>
      <c r="AX249" s="14" t="s">
        <v>74</v>
      </c>
      <c r="AY249" s="229" t="s">
        <v>165</v>
      </c>
    </row>
    <row r="250" spans="2:51" s="15" customFormat="1" ht="12">
      <c r="B250" s="248"/>
      <c r="C250" s="249"/>
      <c r="D250" s="204" t="s">
        <v>176</v>
      </c>
      <c r="E250" s="250" t="s">
        <v>1</v>
      </c>
      <c r="F250" s="251" t="s">
        <v>1336</v>
      </c>
      <c r="G250" s="249"/>
      <c r="H250" s="252">
        <v>2</v>
      </c>
      <c r="I250" s="253"/>
      <c r="J250" s="249"/>
      <c r="K250" s="249"/>
      <c r="L250" s="254"/>
      <c r="M250" s="255"/>
      <c r="N250" s="256"/>
      <c r="O250" s="256"/>
      <c r="P250" s="256"/>
      <c r="Q250" s="256"/>
      <c r="R250" s="256"/>
      <c r="S250" s="256"/>
      <c r="T250" s="257"/>
      <c r="AT250" s="258" t="s">
        <v>176</v>
      </c>
      <c r="AU250" s="258" t="s">
        <v>84</v>
      </c>
      <c r="AV250" s="15" t="s">
        <v>172</v>
      </c>
      <c r="AW250" s="15" t="s">
        <v>30</v>
      </c>
      <c r="AX250" s="15" t="s">
        <v>82</v>
      </c>
      <c r="AY250" s="258" t="s">
        <v>165</v>
      </c>
    </row>
    <row r="251" spans="1:65" s="2" customFormat="1" ht="16.5" customHeight="1">
      <c r="A251" s="34"/>
      <c r="B251" s="35"/>
      <c r="C251" s="191" t="s">
        <v>382</v>
      </c>
      <c r="D251" s="191" t="s">
        <v>167</v>
      </c>
      <c r="E251" s="192" t="s">
        <v>1727</v>
      </c>
      <c r="F251" s="193" t="s">
        <v>1728</v>
      </c>
      <c r="G251" s="194" t="s">
        <v>564</v>
      </c>
      <c r="H251" s="195">
        <v>5</v>
      </c>
      <c r="I251" s="196"/>
      <c r="J251" s="197">
        <f>ROUND(I251*H251,2)</f>
        <v>0</v>
      </c>
      <c r="K251" s="193" t="s">
        <v>171</v>
      </c>
      <c r="L251" s="39"/>
      <c r="M251" s="198" t="s">
        <v>1</v>
      </c>
      <c r="N251" s="199" t="s">
        <v>39</v>
      </c>
      <c r="O251" s="71"/>
      <c r="P251" s="200">
        <f>O251*H251</f>
        <v>0</v>
      </c>
      <c r="Q251" s="200">
        <v>0</v>
      </c>
      <c r="R251" s="200">
        <f>Q251*H251</f>
        <v>0</v>
      </c>
      <c r="S251" s="200">
        <v>0</v>
      </c>
      <c r="T251" s="201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202" t="s">
        <v>172</v>
      </c>
      <c r="AT251" s="202" t="s">
        <v>167</v>
      </c>
      <c r="AU251" s="202" t="s">
        <v>84</v>
      </c>
      <c r="AY251" s="17" t="s">
        <v>165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17" t="s">
        <v>82</v>
      </c>
      <c r="BK251" s="203">
        <f>ROUND(I251*H251,2)</f>
        <v>0</v>
      </c>
      <c r="BL251" s="17" t="s">
        <v>172</v>
      </c>
      <c r="BM251" s="202" t="s">
        <v>1729</v>
      </c>
    </row>
    <row r="252" spans="1:47" s="2" customFormat="1" ht="19.5">
      <c r="A252" s="34"/>
      <c r="B252" s="35"/>
      <c r="C252" s="36"/>
      <c r="D252" s="204" t="s">
        <v>174</v>
      </c>
      <c r="E252" s="36"/>
      <c r="F252" s="205" t="s">
        <v>1730</v>
      </c>
      <c r="G252" s="36"/>
      <c r="H252" s="36"/>
      <c r="I252" s="206"/>
      <c r="J252" s="36"/>
      <c r="K252" s="36"/>
      <c r="L252" s="39"/>
      <c r="M252" s="207"/>
      <c r="N252" s="208"/>
      <c r="O252" s="71"/>
      <c r="P252" s="71"/>
      <c r="Q252" s="71"/>
      <c r="R252" s="71"/>
      <c r="S252" s="71"/>
      <c r="T252" s="72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174</v>
      </c>
      <c r="AU252" s="17" t="s">
        <v>84</v>
      </c>
    </row>
    <row r="253" spans="2:51" s="14" customFormat="1" ht="12">
      <c r="B253" s="219"/>
      <c r="C253" s="220"/>
      <c r="D253" s="204" t="s">
        <v>176</v>
      </c>
      <c r="E253" s="221" t="s">
        <v>1</v>
      </c>
      <c r="F253" s="222" t="s">
        <v>1731</v>
      </c>
      <c r="G253" s="220"/>
      <c r="H253" s="223">
        <v>5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176</v>
      </c>
      <c r="AU253" s="229" t="s">
        <v>84</v>
      </c>
      <c r="AV253" s="14" t="s">
        <v>84</v>
      </c>
      <c r="AW253" s="14" t="s">
        <v>30</v>
      </c>
      <c r="AX253" s="14" t="s">
        <v>74</v>
      </c>
      <c r="AY253" s="229" t="s">
        <v>165</v>
      </c>
    </row>
    <row r="254" spans="2:51" s="15" customFormat="1" ht="12">
      <c r="B254" s="248"/>
      <c r="C254" s="249"/>
      <c r="D254" s="204" t="s">
        <v>176</v>
      </c>
      <c r="E254" s="250" t="s">
        <v>1</v>
      </c>
      <c r="F254" s="251" t="s">
        <v>1336</v>
      </c>
      <c r="G254" s="249"/>
      <c r="H254" s="252">
        <v>5</v>
      </c>
      <c r="I254" s="253"/>
      <c r="J254" s="249"/>
      <c r="K254" s="249"/>
      <c r="L254" s="254"/>
      <c r="M254" s="255"/>
      <c r="N254" s="256"/>
      <c r="O254" s="256"/>
      <c r="P254" s="256"/>
      <c r="Q254" s="256"/>
      <c r="R254" s="256"/>
      <c r="S254" s="256"/>
      <c r="T254" s="257"/>
      <c r="AT254" s="258" t="s">
        <v>176</v>
      </c>
      <c r="AU254" s="258" t="s">
        <v>84</v>
      </c>
      <c r="AV254" s="15" t="s">
        <v>172</v>
      </c>
      <c r="AW254" s="15" t="s">
        <v>30</v>
      </c>
      <c r="AX254" s="15" t="s">
        <v>82</v>
      </c>
      <c r="AY254" s="258" t="s">
        <v>165</v>
      </c>
    </row>
    <row r="255" spans="1:65" s="2" customFormat="1" ht="16.5" customHeight="1">
      <c r="A255" s="34"/>
      <c r="B255" s="35"/>
      <c r="C255" s="230" t="s">
        <v>356</v>
      </c>
      <c r="D255" s="230" t="s">
        <v>290</v>
      </c>
      <c r="E255" s="231" t="s">
        <v>1732</v>
      </c>
      <c r="F255" s="232" t="s">
        <v>1733</v>
      </c>
      <c r="G255" s="233" t="s">
        <v>564</v>
      </c>
      <c r="H255" s="234">
        <v>5</v>
      </c>
      <c r="I255" s="235"/>
      <c r="J255" s="236">
        <f>ROUND(I255*H255,2)</f>
        <v>0</v>
      </c>
      <c r="K255" s="232" t="s">
        <v>1</v>
      </c>
      <c r="L255" s="237"/>
      <c r="M255" s="238" t="s">
        <v>1</v>
      </c>
      <c r="N255" s="239" t="s">
        <v>39</v>
      </c>
      <c r="O255" s="71"/>
      <c r="P255" s="200">
        <f>O255*H255</f>
        <v>0</v>
      </c>
      <c r="Q255" s="200">
        <v>0.0039</v>
      </c>
      <c r="R255" s="200">
        <f>Q255*H255</f>
        <v>0.0195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213</v>
      </c>
      <c r="AT255" s="202" t="s">
        <v>290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172</v>
      </c>
      <c r="BM255" s="202" t="s">
        <v>1734</v>
      </c>
    </row>
    <row r="256" spans="1:47" s="2" customFormat="1" ht="12">
      <c r="A256" s="34"/>
      <c r="B256" s="35"/>
      <c r="C256" s="36"/>
      <c r="D256" s="204" t="s">
        <v>174</v>
      </c>
      <c r="E256" s="36"/>
      <c r="F256" s="205" t="s">
        <v>1733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2:51" s="14" customFormat="1" ht="12">
      <c r="B257" s="219"/>
      <c r="C257" s="220"/>
      <c r="D257" s="204" t="s">
        <v>176</v>
      </c>
      <c r="E257" s="221" t="s">
        <v>1</v>
      </c>
      <c r="F257" s="222" t="s">
        <v>194</v>
      </c>
      <c r="G257" s="220"/>
      <c r="H257" s="223">
        <v>5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176</v>
      </c>
      <c r="AU257" s="229" t="s">
        <v>84</v>
      </c>
      <c r="AV257" s="14" t="s">
        <v>84</v>
      </c>
      <c r="AW257" s="14" t="s">
        <v>30</v>
      </c>
      <c r="AX257" s="14" t="s">
        <v>74</v>
      </c>
      <c r="AY257" s="229" t="s">
        <v>165</v>
      </c>
    </row>
    <row r="258" spans="2:51" s="15" customFormat="1" ht="12">
      <c r="B258" s="248"/>
      <c r="C258" s="249"/>
      <c r="D258" s="204" t="s">
        <v>176</v>
      </c>
      <c r="E258" s="250" t="s">
        <v>1</v>
      </c>
      <c r="F258" s="251" t="s">
        <v>1336</v>
      </c>
      <c r="G258" s="249"/>
      <c r="H258" s="252">
        <v>5</v>
      </c>
      <c r="I258" s="253"/>
      <c r="J258" s="249"/>
      <c r="K258" s="249"/>
      <c r="L258" s="254"/>
      <c r="M258" s="255"/>
      <c r="N258" s="256"/>
      <c r="O258" s="256"/>
      <c r="P258" s="256"/>
      <c r="Q258" s="256"/>
      <c r="R258" s="256"/>
      <c r="S258" s="256"/>
      <c r="T258" s="257"/>
      <c r="AT258" s="258" t="s">
        <v>176</v>
      </c>
      <c r="AU258" s="258" t="s">
        <v>84</v>
      </c>
      <c r="AV258" s="15" t="s">
        <v>172</v>
      </c>
      <c r="AW258" s="15" t="s">
        <v>30</v>
      </c>
      <c r="AX258" s="15" t="s">
        <v>82</v>
      </c>
      <c r="AY258" s="258" t="s">
        <v>165</v>
      </c>
    </row>
    <row r="259" spans="1:65" s="2" customFormat="1" ht="16.5" customHeight="1">
      <c r="A259" s="34"/>
      <c r="B259" s="35"/>
      <c r="C259" s="230" t="s">
        <v>395</v>
      </c>
      <c r="D259" s="230" t="s">
        <v>290</v>
      </c>
      <c r="E259" s="231" t="s">
        <v>1735</v>
      </c>
      <c r="F259" s="232" t="s">
        <v>1736</v>
      </c>
      <c r="G259" s="233" t="s">
        <v>564</v>
      </c>
      <c r="H259" s="234">
        <v>5</v>
      </c>
      <c r="I259" s="235"/>
      <c r="J259" s="236">
        <f>ROUND(I259*H259,2)</f>
        <v>0</v>
      </c>
      <c r="K259" s="232" t="s">
        <v>171</v>
      </c>
      <c r="L259" s="237"/>
      <c r="M259" s="238" t="s">
        <v>1</v>
      </c>
      <c r="N259" s="239" t="s">
        <v>39</v>
      </c>
      <c r="O259" s="71"/>
      <c r="P259" s="200">
        <f>O259*H259</f>
        <v>0</v>
      </c>
      <c r="Q259" s="200">
        <v>0.0035</v>
      </c>
      <c r="R259" s="200">
        <f>Q259*H259</f>
        <v>0.0175</v>
      </c>
      <c r="S259" s="200">
        <v>0</v>
      </c>
      <c r="T259" s="201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202" t="s">
        <v>213</v>
      </c>
      <c r="AT259" s="202" t="s">
        <v>290</v>
      </c>
      <c r="AU259" s="202" t="s">
        <v>84</v>
      </c>
      <c r="AY259" s="17" t="s">
        <v>165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17" t="s">
        <v>82</v>
      </c>
      <c r="BK259" s="203">
        <f>ROUND(I259*H259,2)</f>
        <v>0</v>
      </c>
      <c r="BL259" s="17" t="s">
        <v>172</v>
      </c>
      <c r="BM259" s="202" t="s">
        <v>1737</v>
      </c>
    </row>
    <row r="260" spans="1:47" s="2" customFormat="1" ht="12">
      <c r="A260" s="34"/>
      <c r="B260" s="35"/>
      <c r="C260" s="36"/>
      <c r="D260" s="204" t="s">
        <v>174</v>
      </c>
      <c r="E260" s="36"/>
      <c r="F260" s="205" t="s">
        <v>1736</v>
      </c>
      <c r="G260" s="36"/>
      <c r="H260" s="36"/>
      <c r="I260" s="206"/>
      <c r="J260" s="36"/>
      <c r="K260" s="36"/>
      <c r="L260" s="39"/>
      <c r="M260" s="207"/>
      <c r="N260" s="208"/>
      <c r="O260" s="71"/>
      <c r="P260" s="71"/>
      <c r="Q260" s="71"/>
      <c r="R260" s="71"/>
      <c r="S260" s="71"/>
      <c r="T260" s="72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174</v>
      </c>
      <c r="AU260" s="17" t="s">
        <v>84</v>
      </c>
    </row>
    <row r="261" spans="2:51" s="14" customFormat="1" ht="12">
      <c r="B261" s="219"/>
      <c r="C261" s="220"/>
      <c r="D261" s="204" t="s">
        <v>176</v>
      </c>
      <c r="E261" s="221" t="s">
        <v>1</v>
      </c>
      <c r="F261" s="222" t="s">
        <v>194</v>
      </c>
      <c r="G261" s="220"/>
      <c r="H261" s="223">
        <v>5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176</v>
      </c>
      <c r="AU261" s="229" t="s">
        <v>84</v>
      </c>
      <c r="AV261" s="14" t="s">
        <v>84</v>
      </c>
      <c r="AW261" s="14" t="s">
        <v>30</v>
      </c>
      <c r="AX261" s="14" t="s">
        <v>74</v>
      </c>
      <c r="AY261" s="229" t="s">
        <v>165</v>
      </c>
    </row>
    <row r="262" spans="2:51" s="15" customFormat="1" ht="12">
      <c r="B262" s="248"/>
      <c r="C262" s="249"/>
      <c r="D262" s="204" t="s">
        <v>176</v>
      </c>
      <c r="E262" s="250" t="s">
        <v>1</v>
      </c>
      <c r="F262" s="251" t="s">
        <v>1336</v>
      </c>
      <c r="G262" s="249"/>
      <c r="H262" s="252">
        <v>5</v>
      </c>
      <c r="I262" s="253"/>
      <c r="J262" s="249"/>
      <c r="K262" s="249"/>
      <c r="L262" s="254"/>
      <c r="M262" s="255"/>
      <c r="N262" s="256"/>
      <c r="O262" s="256"/>
      <c r="P262" s="256"/>
      <c r="Q262" s="256"/>
      <c r="R262" s="256"/>
      <c r="S262" s="256"/>
      <c r="T262" s="257"/>
      <c r="AT262" s="258" t="s">
        <v>176</v>
      </c>
      <c r="AU262" s="258" t="s">
        <v>84</v>
      </c>
      <c r="AV262" s="15" t="s">
        <v>172</v>
      </c>
      <c r="AW262" s="15" t="s">
        <v>30</v>
      </c>
      <c r="AX262" s="15" t="s">
        <v>82</v>
      </c>
      <c r="AY262" s="258" t="s">
        <v>165</v>
      </c>
    </row>
    <row r="263" spans="1:65" s="2" customFormat="1" ht="21.75" customHeight="1">
      <c r="A263" s="34"/>
      <c r="B263" s="35"/>
      <c r="C263" s="191" t="s">
        <v>401</v>
      </c>
      <c r="D263" s="191" t="s">
        <v>167</v>
      </c>
      <c r="E263" s="192" t="s">
        <v>1738</v>
      </c>
      <c r="F263" s="193" t="s">
        <v>1739</v>
      </c>
      <c r="G263" s="194" t="s">
        <v>1740</v>
      </c>
      <c r="H263" s="195">
        <v>1</v>
      </c>
      <c r="I263" s="196"/>
      <c r="J263" s="197">
        <f>ROUND(I263*H263,2)</f>
        <v>0</v>
      </c>
      <c r="K263" s="193" t="s">
        <v>1</v>
      </c>
      <c r="L263" s="39"/>
      <c r="M263" s="198" t="s">
        <v>1</v>
      </c>
      <c r="N263" s="199" t="s">
        <v>39</v>
      </c>
      <c r="O263" s="7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172</v>
      </c>
      <c r="AT263" s="202" t="s">
        <v>167</v>
      </c>
      <c r="AU263" s="202" t="s">
        <v>84</v>
      </c>
      <c r="AY263" s="17" t="s">
        <v>165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82</v>
      </c>
      <c r="BK263" s="203">
        <f>ROUND(I263*H263,2)</f>
        <v>0</v>
      </c>
      <c r="BL263" s="17" t="s">
        <v>172</v>
      </c>
      <c r="BM263" s="202" t="s">
        <v>1741</v>
      </c>
    </row>
    <row r="264" spans="1:47" s="2" customFormat="1" ht="12">
      <c r="A264" s="34"/>
      <c r="B264" s="35"/>
      <c r="C264" s="36"/>
      <c r="D264" s="204" t="s">
        <v>174</v>
      </c>
      <c r="E264" s="36"/>
      <c r="F264" s="205" t="s">
        <v>1739</v>
      </c>
      <c r="G264" s="36"/>
      <c r="H264" s="36"/>
      <c r="I264" s="206"/>
      <c r="J264" s="36"/>
      <c r="K264" s="36"/>
      <c r="L264" s="39"/>
      <c r="M264" s="207"/>
      <c r="N264" s="208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174</v>
      </c>
      <c r="AU264" s="17" t="s">
        <v>84</v>
      </c>
    </row>
    <row r="265" spans="2:51" s="14" customFormat="1" ht="12">
      <c r="B265" s="219"/>
      <c r="C265" s="220"/>
      <c r="D265" s="204" t="s">
        <v>176</v>
      </c>
      <c r="E265" s="221" t="s">
        <v>1</v>
      </c>
      <c r="F265" s="222" t="s">
        <v>1511</v>
      </c>
      <c r="G265" s="220"/>
      <c r="H265" s="223">
        <v>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176</v>
      </c>
      <c r="AU265" s="229" t="s">
        <v>84</v>
      </c>
      <c r="AV265" s="14" t="s">
        <v>84</v>
      </c>
      <c r="AW265" s="14" t="s">
        <v>30</v>
      </c>
      <c r="AX265" s="14" t="s">
        <v>74</v>
      </c>
      <c r="AY265" s="229" t="s">
        <v>165</v>
      </c>
    </row>
    <row r="266" spans="2:51" s="15" customFormat="1" ht="12">
      <c r="B266" s="248"/>
      <c r="C266" s="249"/>
      <c r="D266" s="204" t="s">
        <v>176</v>
      </c>
      <c r="E266" s="250" t="s">
        <v>1</v>
      </c>
      <c r="F266" s="251" t="s">
        <v>1336</v>
      </c>
      <c r="G266" s="249"/>
      <c r="H266" s="252">
        <v>1</v>
      </c>
      <c r="I266" s="253"/>
      <c r="J266" s="249"/>
      <c r="K266" s="249"/>
      <c r="L266" s="254"/>
      <c r="M266" s="255"/>
      <c r="N266" s="256"/>
      <c r="O266" s="256"/>
      <c r="P266" s="256"/>
      <c r="Q266" s="256"/>
      <c r="R266" s="256"/>
      <c r="S266" s="256"/>
      <c r="T266" s="257"/>
      <c r="AT266" s="258" t="s">
        <v>176</v>
      </c>
      <c r="AU266" s="258" t="s">
        <v>84</v>
      </c>
      <c r="AV266" s="15" t="s">
        <v>172</v>
      </c>
      <c r="AW266" s="15" t="s">
        <v>30</v>
      </c>
      <c r="AX266" s="15" t="s">
        <v>82</v>
      </c>
      <c r="AY266" s="258" t="s">
        <v>165</v>
      </c>
    </row>
    <row r="267" spans="1:65" s="2" customFormat="1" ht="16.5" customHeight="1">
      <c r="A267" s="34"/>
      <c r="B267" s="35"/>
      <c r="C267" s="191" t="s">
        <v>407</v>
      </c>
      <c r="D267" s="191" t="s">
        <v>167</v>
      </c>
      <c r="E267" s="192" t="s">
        <v>1742</v>
      </c>
      <c r="F267" s="193" t="s">
        <v>1743</v>
      </c>
      <c r="G267" s="194" t="s">
        <v>221</v>
      </c>
      <c r="H267" s="195">
        <v>54</v>
      </c>
      <c r="I267" s="196"/>
      <c r="J267" s="197">
        <f>ROUND(I267*H267,2)</f>
        <v>0</v>
      </c>
      <c r="K267" s="193" t="s">
        <v>171</v>
      </c>
      <c r="L267" s="39"/>
      <c r="M267" s="198" t="s">
        <v>1</v>
      </c>
      <c r="N267" s="199" t="s">
        <v>39</v>
      </c>
      <c r="O267" s="71"/>
      <c r="P267" s="200">
        <f>O267*H267</f>
        <v>0</v>
      </c>
      <c r="Q267" s="200">
        <v>0</v>
      </c>
      <c r="R267" s="200">
        <f>Q267*H267</f>
        <v>0</v>
      </c>
      <c r="S267" s="200">
        <v>0</v>
      </c>
      <c r="T267" s="201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02" t="s">
        <v>172</v>
      </c>
      <c r="AT267" s="202" t="s">
        <v>167</v>
      </c>
      <c r="AU267" s="202" t="s">
        <v>84</v>
      </c>
      <c r="AY267" s="17" t="s">
        <v>165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17" t="s">
        <v>82</v>
      </c>
      <c r="BK267" s="203">
        <f>ROUND(I267*H267,2)</f>
        <v>0</v>
      </c>
      <c r="BL267" s="17" t="s">
        <v>172</v>
      </c>
      <c r="BM267" s="202" t="s">
        <v>1744</v>
      </c>
    </row>
    <row r="268" spans="1:47" s="2" customFormat="1" ht="12">
      <c r="A268" s="34"/>
      <c r="B268" s="35"/>
      <c r="C268" s="36"/>
      <c r="D268" s="204" t="s">
        <v>174</v>
      </c>
      <c r="E268" s="36"/>
      <c r="F268" s="205" t="s">
        <v>1745</v>
      </c>
      <c r="G268" s="36"/>
      <c r="H268" s="36"/>
      <c r="I268" s="206"/>
      <c r="J268" s="36"/>
      <c r="K268" s="36"/>
      <c r="L268" s="39"/>
      <c r="M268" s="207"/>
      <c r="N268" s="208"/>
      <c r="O268" s="71"/>
      <c r="P268" s="71"/>
      <c r="Q268" s="71"/>
      <c r="R268" s="71"/>
      <c r="S268" s="71"/>
      <c r="T268" s="72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T268" s="17" t="s">
        <v>174</v>
      </c>
      <c r="AU268" s="17" t="s">
        <v>84</v>
      </c>
    </row>
    <row r="269" spans="2:51" s="14" customFormat="1" ht="12">
      <c r="B269" s="219"/>
      <c r="C269" s="220"/>
      <c r="D269" s="204" t="s">
        <v>176</v>
      </c>
      <c r="E269" s="221" t="s">
        <v>1</v>
      </c>
      <c r="F269" s="222" t="s">
        <v>1669</v>
      </c>
      <c r="G269" s="220"/>
      <c r="H269" s="223">
        <v>23.2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176</v>
      </c>
      <c r="AU269" s="229" t="s">
        <v>84</v>
      </c>
      <c r="AV269" s="14" t="s">
        <v>84</v>
      </c>
      <c r="AW269" s="14" t="s">
        <v>30</v>
      </c>
      <c r="AX269" s="14" t="s">
        <v>74</v>
      </c>
      <c r="AY269" s="229" t="s">
        <v>165</v>
      </c>
    </row>
    <row r="270" spans="2:51" s="14" customFormat="1" ht="12">
      <c r="B270" s="219"/>
      <c r="C270" s="220"/>
      <c r="D270" s="204" t="s">
        <v>176</v>
      </c>
      <c r="E270" s="221" t="s">
        <v>1</v>
      </c>
      <c r="F270" s="222" t="s">
        <v>1678</v>
      </c>
      <c r="G270" s="220"/>
      <c r="H270" s="223">
        <v>30.8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74</v>
      </c>
      <c r="AY270" s="229" t="s">
        <v>165</v>
      </c>
    </row>
    <row r="271" spans="2:51" s="15" customFormat="1" ht="12">
      <c r="B271" s="248"/>
      <c r="C271" s="249"/>
      <c r="D271" s="204" t="s">
        <v>176</v>
      </c>
      <c r="E271" s="250" t="s">
        <v>1</v>
      </c>
      <c r="F271" s="251" t="s">
        <v>1336</v>
      </c>
      <c r="G271" s="249"/>
      <c r="H271" s="252">
        <v>54</v>
      </c>
      <c r="I271" s="253"/>
      <c r="J271" s="249"/>
      <c r="K271" s="249"/>
      <c r="L271" s="254"/>
      <c r="M271" s="255"/>
      <c r="N271" s="256"/>
      <c r="O271" s="256"/>
      <c r="P271" s="256"/>
      <c r="Q271" s="256"/>
      <c r="R271" s="256"/>
      <c r="S271" s="256"/>
      <c r="T271" s="257"/>
      <c r="AT271" s="258" t="s">
        <v>176</v>
      </c>
      <c r="AU271" s="258" t="s">
        <v>84</v>
      </c>
      <c r="AV271" s="15" t="s">
        <v>172</v>
      </c>
      <c r="AW271" s="15" t="s">
        <v>30</v>
      </c>
      <c r="AX271" s="15" t="s">
        <v>82</v>
      </c>
      <c r="AY271" s="258" t="s">
        <v>165</v>
      </c>
    </row>
    <row r="272" spans="1:65" s="2" customFormat="1" ht="16.5" customHeight="1">
      <c r="A272" s="34"/>
      <c r="B272" s="35"/>
      <c r="C272" s="191" t="s">
        <v>412</v>
      </c>
      <c r="D272" s="191" t="s">
        <v>167</v>
      </c>
      <c r="E272" s="192" t="s">
        <v>1746</v>
      </c>
      <c r="F272" s="193" t="s">
        <v>1747</v>
      </c>
      <c r="G272" s="194" t="s">
        <v>564</v>
      </c>
      <c r="H272" s="195">
        <v>1</v>
      </c>
      <c r="I272" s="196"/>
      <c r="J272" s="197">
        <f>ROUND(I272*H272,2)</f>
        <v>0</v>
      </c>
      <c r="K272" s="193" t="s">
        <v>171</v>
      </c>
      <c r="L272" s="39"/>
      <c r="M272" s="198" t="s">
        <v>1</v>
      </c>
      <c r="N272" s="199" t="s">
        <v>39</v>
      </c>
      <c r="O272" s="71"/>
      <c r="P272" s="200">
        <f>O272*H272</f>
        <v>0</v>
      </c>
      <c r="Q272" s="200">
        <v>0.45937</v>
      </c>
      <c r="R272" s="200">
        <f>Q272*H272</f>
        <v>0.45937</v>
      </c>
      <c r="S272" s="200">
        <v>0</v>
      </c>
      <c r="T272" s="201">
        <f>S272*H272</f>
        <v>0</v>
      </c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R272" s="202" t="s">
        <v>172</v>
      </c>
      <c r="AT272" s="202" t="s">
        <v>167</v>
      </c>
      <c r="AU272" s="202" t="s">
        <v>84</v>
      </c>
      <c r="AY272" s="17" t="s">
        <v>165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17" t="s">
        <v>82</v>
      </c>
      <c r="BK272" s="203">
        <f>ROUND(I272*H272,2)</f>
        <v>0</v>
      </c>
      <c r="BL272" s="17" t="s">
        <v>172</v>
      </c>
      <c r="BM272" s="202" t="s">
        <v>1748</v>
      </c>
    </row>
    <row r="273" spans="1:47" s="2" customFormat="1" ht="12">
      <c r="A273" s="34"/>
      <c r="B273" s="35"/>
      <c r="C273" s="36"/>
      <c r="D273" s="204" t="s">
        <v>174</v>
      </c>
      <c r="E273" s="36"/>
      <c r="F273" s="205" t="s">
        <v>1749</v>
      </c>
      <c r="G273" s="36"/>
      <c r="H273" s="36"/>
      <c r="I273" s="206"/>
      <c r="J273" s="36"/>
      <c r="K273" s="36"/>
      <c r="L273" s="39"/>
      <c r="M273" s="207"/>
      <c r="N273" s="208"/>
      <c r="O273" s="71"/>
      <c r="P273" s="71"/>
      <c r="Q273" s="71"/>
      <c r="R273" s="71"/>
      <c r="S273" s="71"/>
      <c r="T273" s="72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T273" s="17" t="s">
        <v>174</v>
      </c>
      <c r="AU273" s="17" t="s">
        <v>84</v>
      </c>
    </row>
    <row r="274" spans="2:51" s="14" customFormat="1" ht="12">
      <c r="B274" s="219"/>
      <c r="C274" s="220"/>
      <c r="D274" s="204" t="s">
        <v>176</v>
      </c>
      <c r="E274" s="221" t="s">
        <v>1</v>
      </c>
      <c r="F274" s="222" t="s">
        <v>1511</v>
      </c>
      <c r="G274" s="220"/>
      <c r="H274" s="223">
        <v>1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176</v>
      </c>
      <c r="AU274" s="229" t="s">
        <v>84</v>
      </c>
      <c r="AV274" s="14" t="s">
        <v>84</v>
      </c>
      <c r="AW274" s="14" t="s">
        <v>30</v>
      </c>
      <c r="AX274" s="14" t="s">
        <v>74</v>
      </c>
      <c r="AY274" s="229" t="s">
        <v>165</v>
      </c>
    </row>
    <row r="275" spans="2:51" s="15" customFormat="1" ht="12">
      <c r="B275" s="248"/>
      <c r="C275" s="249"/>
      <c r="D275" s="204" t="s">
        <v>176</v>
      </c>
      <c r="E275" s="250" t="s">
        <v>1</v>
      </c>
      <c r="F275" s="251" t="s">
        <v>1336</v>
      </c>
      <c r="G275" s="249"/>
      <c r="H275" s="252">
        <v>1</v>
      </c>
      <c r="I275" s="253"/>
      <c r="J275" s="249"/>
      <c r="K275" s="249"/>
      <c r="L275" s="254"/>
      <c r="M275" s="255"/>
      <c r="N275" s="256"/>
      <c r="O275" s="256"/>
      <c r="P275" s="256"/>
      <c r="Q275" s="256"/>
      <c r="R275" s="256"/>
      <c r="S275" s="256"/>
      <c r="T275" s="257"/>
      <c r="AT275" s="258" t="s">
        <v>176</v>
      </c>
      <c r="AU275" s="258" t="s">
        <v>84</v>
      </c>
      <c r="AV275" s="15" t="s">
        <v>172</v>
      </c>
      <c r="AW275" s="15" t="s">
        <v>30</v>
      </c>
      <c r="AX275" s="15" t="s">
        <v>82</v>
      </c>
      <c r="AY275" s="258" t="s">
        <v>165</v>
      </c>
    </row>
    <row r="276" spans="1:65" s="2" customFormat="1" ht="16.5" customHeight="1">
      <c r="A276" s="34"/>
      <c r="B276" s="35"/>
      <c r="C276" s="191" t="s">
        <v>417</v>
      </c>
      <c r="D276" s="191" t="s">
        <v>167</v>
      </c>
      <c r="E276" s="192" t="s">
        <v>1750</v>
      </c>
      <c r="F276" s="193" t="s">
        <v>1751</v>
      </c>
      <c r="G276" s="194" t="s">
        <v>564</v>
      </c>
      <c r="H276" s="195">
        <v>1</v>
      </c>
      <c r="I276" s="196"/>
      <c r="J276" s="197">
        <f>ROUND(I276*H276,2)</f>
        <v>0</v>
      </c>
      <c r="K276" s="193" t="s">
        <v>1</v>
      </c>
      <c r="L276" s="39"/>
      <c r="M276" s="198" t="s">
        <v>1</v>
      </c>
      <c r="N276" s="199" t="s">
        <v>39</v>
      </c>
      <c r="O276" s="71"/>
      <c r="P276" s="200">
        <f>O276*H276</f>
        <v>0</v>
      </c>
      <c r="Q276" s="200">
        <v>3.61</v>
      </c>
      <c r="R276" s="200">
        <f>Q276*H276</f>
        <v>3.61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172</v>
      </c>
      <c r="AT276" s="202" t="s">
        <v>167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172</v>
      </c>
      <c r="BM276" s="202" t="s">
        <v>1752</v>
      </c>
    </row>
    <row r="277" spans="1:47" s="2" customFormat="1" ht="12">
      <c r="A277" s="34"/>
      <c r="B277" s="35"/>
      <c r="C277" s="36"/>
      <c r="D277" s="204" t="s">
        <v>174</v>
      </c>
      <c r="E277" s="36"/>
      <c r="F277" s="205" t="s">
        <v>1751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2:51" s="14" customFormat="1" ht="12">
      <c r="B278" s="219"/>
      <c r="C278" s="220"/>
      <c r="D278" s="204" t="s">
        <v>176</v>
      </c>
      <c r="E278" s="221" t="s">
        <v>1</v>
      </c>
      <c r="F278" s="222" t="s">
        <v>1511</v>
      </c>
      <c r="G278" s="220"/>
      <c r="H278" s="223">
        <v>1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176</v>
      </c>
      <c r="AU278" s="229" t="s">
        <v>84</v>
      </c>
      <c r="AV278" s="14" t="s">
        <v>84</v>
      </c>
      <c r="AW278" s="14" t="s">
        <v>30</v>
      </c>
      <c r="AX278" s="14" t="s">
        <v>74</v>
      </c>
      <c r="AY278" s="229" t="s">
        <v>165</v>
      </c>
    </row>
    <row r="279" spans="2:51" s="15" customFormat="1" ht="12">
      <c r="B279" s="248"/>
      <c r="C279" s="249"/>
      <c r="D279" s="204" t="s">
        <v>176</v>
      </c>
      <c r="E279" s="250" t="s">
        <v>1</v>
      </c>
      <c r="F279" s="251" t="s">
        <v>1336</v>
      </c>
      <c r="G279" s="249"/>
      <c r="H279" s="252">
        <v>1</v>
      </c>
      <c r="I279" s="253"/>
      <c r="J279" s="249"/>
      <c r="K279" s="249"/>
      <c r="L279" s="254"/>
      <c r="M279" s="255"/>
      <c r="N279" s="256"/>
      <c r="O279" s="256"/>
      <c r="P279" s="256"/>
      <c r="Q279" s="256"/>
      <c r="R279" s="256"/>
      <c r="S279" s="256"/>
      <c r="T279" s="257"/>
      <c r="AT279" s="258" t="s">
        <v>176</v>
      </c>
      <c r="AU279" s="258" t="s">
        <v>84</v>
      </c>
      <c r="AV279" s="15" t="s">
        <v>172</v>
      </c>
      <c r="AW279" s="15" t="s">
        <v>30</v>
      </c>
      <c r="AX279" s="15" t="s">
        <v>82</v>
      </c>
      <c r="AY279" s="258" t="s">
        <v>165</v>
      </c>
    </row>
    <row r="280" spans="1:65" s="2" customFormat="1" ht="16.5" customHeight="1">
      <c r="A280" s="34"/>
      <c r="B280" s="35"/>
      <c r="C280" s="191" t="s">
        <v>231</v>
      </c>
      <c r="D280" s="191" t="s">
        <v>167</v>
      </c>
      <c r="E280" s="192" t="s">
        <v>1585</v>
      </c>
      <c r="F280" s="193" t="s">
        <v>1586</v>
      </c>
      <c r="G280" s="194" t="s">
        <v>564</v>
      </c>
      <c r="H280" s="195">
        <v>1</v>
      </c>
      <c r="I280" s="196"/>
      <c r="J280" s="197">
        <f>ROUND(I280*H280,2)</f>
        <v>0</v>
      </c>
      <c r="K280" s="193" t="s">
        <v>171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0.21734</v>
      </c>
      <c r="R280" s="200">
        <f>Q280*H280</f>
        <v>0.21734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172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172</v>
      </c>
      <c r="BM280" s="202" t="s">
        <v>1753</v>
      </c>
    </row>
    <row r="281" spans="1:47" s="2" customFormat="1" ht="12">
      <c r="A281" s="34"/>
      <c r="B281" s="35"/>
      <c r="C281" s="36"/>
      <c r="D281" s="204" t="s">
        <v>174</v>
      </c>
      <c r="E281" s="36"/>
      <c r="F281" s="205" t="s">
        <v>1588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2:51" s="14" customFormat="1" ht="12">
      <c r="B282" s="219"/>
      <c r="C282" s="220"/>
      <c r="D282" s="204" t="s">
        <v>176</v>
      </c>
      <c r="E282" s="221" t="s">
        <v>1</v>
      </c>
      <c r="F282" s="222" t="s">
        <v>1511</v>
      </c>
      <c r="G282" s="220"/>
      <c r="H282" s="223">
        <v>1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74</v>
      </c>
      <c r="AY282" s="229" t="s">
        <v>165</v>
      </c>
    </row>
    <row r="283" spans="2:51" s="15" customFormat="1" ht="12">
      <c r="B283" s="248"/>
      <c r="C283" s="249"/>
      <c r="D283" s="204" t="s">
        <v>176</v>
      </c>
      <c r="E283" s="250" t="s">
        <v>1</v>
      </c>
      <c r="F283" s="251" t="s">
        <v>1336</v>
      </c>
      <c r="G283" s="249"/>
      <c r="H283" s="252">
        <v>1</v>
      </c>
      <c r="I283" s="253"/>
      <c r="J283" s="249"/>
      <c r="K283" s="249"/>
      <c r="L283" s="254"/>
      <c r="M283" s="255"/>
      <c r="N283" s="256"/>
      <c r="O283" s="256"/>
      <c r="P283" s="256"/>
      <c r="Q283" s="256"/>
      <c r="R283" s="256"/>
      <c r="S283" s="256"/>
      <c r="T283" s="257"/>
      <c r="AT283" s="258" t="s">
        <v>176</v>
      </c>
      <c r="AU283" s="258" t="s">
        <v>84</v>
      </c>
      <c r="AV283" s="15" t="s">
        <v>172</v>
      </c>
      <c r="AW283" s="15" t="s">
        <v>30</v>
      </c>
      <c r="AX283" s="15" t="s">
        <v>82</v>
      </c>
      <c r="AY283" s="258" t="s">
        <v>165</v>
      </c>
    </row>
    <row r="284" spans="1:65" s="2" customFormat="1" ht="16.5" customHeight="1">
      <c r="A284" s="34"/>
      <c r="B284" s="35"/>
      <c r="C284" s="230" t="s">
        <v>429</v>
      </c>
      <c r="D284" s="230" t="s">
        <v>290</v>
      </c>
      <c r="E284" s="231" t="s">
        <v>1589</v>
      </c>
      <c r="F284" s="232" t="s">
        <v>1590</v>
      </c>
      <c r="G284" s="233" t="s">
        <v>564</v>
      </c>
      <c r="H284" s="234">
        <v>1</v>
      </c>
      <c r="I284" s="235"/>
      <c r="J284" s="236">
        <f>ROUND(I284*H284,2)</f>
        <v>0</v>
      </c>
      <c r="K284" s="232" t="s">
        <v>171</v>
      </c>
      <c r="L284" s="237"/>
      <c r="M284" s="238" t="s">
        <v>1</v>
      </c>
      <c r="N284" s="239" t="s">
        <v>39</v>
      </c>
      <c r="O284" s="71"/>
      <c r="P284" s="200">
        <f>O284*H284</f>
        <v>0</v>
      </c>
      <c r="Q284" s="200">
        <v>0.081</v>
      </c>
      <c r="R284" s="200">
        <f>Q284*H284</f>
        <v>0.081</v>
      </c>
      <c r="S284" s="200">
        <v>0</v>
      </c>
      <c r="T284" s="201">
        <f>S284*H284</f>
        <v>0</v>
      </c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R284" s="202" t="s">
        <v>213</v>
      </c>
      <c r="AT284" s="202" t="s">
        <v>290</v>
      </c>
      <c r="AU284" s="202" t="s">
        <v>84</v>
      </c>
      <c r="AY284" s="17" t="s">
        <v>165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17" t="s">
        <v>82</v>
      </c>
      <c r="BK284" s="203">
        <f>ROUND(I284*H284,2)</f>
        <v>0</v>
      </c>
      <c r="BL284" s="17" t="s">
        <v>172</v>
      </c>
      <c r="BM284" s="202" t="s">
        <v>1754</v>
      </c>
    </row>
    <row r="285" spans="1:47" s="2" customFormat="1" ht="12">
      <c r="A285" s="34"/>
      <c r="B285" s="35"/>
      <c r="C285" s="36"/>
      <c r="D285" s="204" t="s">
        <v>174</v>
      </c>
      <c r="E285" s="36"/>
      <c r="F285" s="205" t="s">
        <v>1590</v>
      </c>
      <c r="G285" s="36"/>
      <c r="H285" s="36"/>
      <c r="I285" s="206"/>
      <c r="J285" s="36"/>
      <c r="K285" s="36"/>
      <c r="L285" s="39"/>
      <c r="M285" s="207"/>
      <c r="N285" s="208"/>
      <c r="O285" s="71"/>
      <c r="P285" s="71"/>
      <c r="Q285" s="71"/>
      <c r="R285" s="71"/>
      <c r="S285" s="71"/>
      <c r="T285" s="72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T285" s="17" t="s">
        <v>174</v>
      </c>
      <c r="AU285" s="17" t="s">
        <v>84</v>
      </c>
    </row>
    <row r="286" spans="2:51" s="14" customFormat="1" ht="12">
      <c r="B286" s="219"/>
      <c r="C286" s="220"/>
      <c r="D286" s="204" t="s">
        <v>176</v>
      </c>
      <c r="E286" s="221" t="s">
        <v>1</v>
      </c>
      <c r="F286" s="222" t="s">
        <v>82</v>
      </c>
      <c r="G286" s="220"/>
      <c r="H286" s="223">
        <v>1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176</v>
      </c>
      <c r="AU286" s="229" t="s">
        <v>84</v>
      </c>
      <c r="AV286" s="14" t="s">
        <v>84</v>
      </c>
      <c r="AW286" s="14" t="s">
        <v>30</v>
      </c>
      <c r="AX286" s="14" t="s">
        <v>74</v>
      </c>
      <c r="AY286" s="229" t="s">
        <v>165</v>
      </c>
    </row>
    <row r="287" spans="2:51" s="15" customFormat="1" ht="12">
      <c r="B287" s="248"/>
      <c r="C287" s="249"/>
      <c r="D287" s="204" t="s">
        <v>176</v>
      </c>
      <c r="E287" s="250" t="s">
        <v>1</v>
      </c>
      <c r="F287" s="251" t="s">
        <v>1336</v>
      </c>
      <c r="G287" s="249"/>
      <c r="H287" s="252">
        <v>1</v>
      </c>
      <c r="I287" s="253"/>
      <c r="J287" s="249"/>
      <c r="K287" s="249"/>
      <c r="L287" s="254"/>
      <c r="M287" s="255"/>
      <c r="N287" s="256"/>
      <c r="O287" s="256"/>
      <c r="P287" s="256"/>
      <c r="Q287" s="256"/>
      <c r="R287" s="256"/>
      <c r="S287" s="256"/>
      <c r="T287" s="257"/>
      <c r="AT287" s="258" t="s">
        <v>176</v>
      </c>
      <c r="AU287" s="258" t="s">
        <v>84</v>
      </c>
      <c r="AV287" s="15" t="s">
        <v>172</v>
      </c>
      <c r="AW287" s="15" t="s">
        <v>30</v>
      </c>
      <c r="AX287" s="15" t="s">
        <v>82</v>
      </c>
      <c r="AY287" s="258" t="s">
        <v>165</v>
      </c>
    </row>
    <row r="288" spans="1:65" s="2" customFormat="1" ht="16.5" customHeight="1">
      <c r="A288" s="34"/>
      <c r="B288" s="35"/>
      <c r="C288" s="191" t="s">
        <v>435</v>
      </c>
      <c r="D288" s="191" t="s">
        <v>167</v>
      </c>
      <c r="E288" s="192" t="s">
        <v>1755</v>
      </c>
      <c r="F288" s="193" t="s">
        <v>1756</v>
      </c>
      <c r="G288" s="194" t="s">
        <v>221</v>
      </c>
      <c r="H288" s="195">
        <v>54</v>
      </c>
      <c r="I288" s="196"/>
      <c r="J288" s="197">
        <f>ROUND(I288*H288,2)</f>
        <v>0</v>
      </c>
      <c r="K288" s="193" t="s">
        <v>171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0.00019</v>
      </c>
      <c r="R288" s="200">
        <f>Q288*H288</f>
        <v>0.01026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172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172</v>
      </c>
      <c r="BM288" s="202" t="s">
        <v>1757</v>
      </c>
    </row>
    <row r="289" spans="1:47" s="2" customFormat="1" ht="12">
      <c r="A289" s="34"/>
      <c r="B289" s="35"/>
      <c r="C289" s="36"/>
      <c r="D289" s="204" t="s">
        <v>174</v>
      </c>
      <c r="E289" s="36"/>
      <c r="F289" s="205" t="s">
        <v>1758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2:51" s="14" customFormat="1" ht="12">
      <c r="B290" s="219"/>
      <c r="C290" s="220"/>
      <c r="D290" s="204" t="s">
        <v>176</v>
      </c>
      <c r="E290" s="221" t="s">
        <v>1</v>
      </c>
      <c r="F290" s="222" t="s">
        <v>1669</v>
      </c>
      <c r="G290" s="220"/>
      <c r="H290" s="223">
        <v>23.2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74</v>
      </c>
      <c r="AY290" s="229" t="s">
        <v>165</v>
      </c>
    </row>
    <row r="291" spans="2:51" s="14" customFormat="1" ht="12">
      <c r="B291" s="219"/>
      <c r="C291" s="220"/>
      <c r="D291" s="204" t="s">
        <v>176</v>
      </c>
      <c r="E291" s="221" t="s">
        <v>1</v>
      </c>
      <c r="F291" s="222" t="s">
        <v>1678</v>
      </c>
      <c r="G291" s="220"/>
      <c r="H291" s="223">
        <v>30.8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176</v>
      </c>
      <c r="AU291" s="229" t="s">
        <v>84</v>
      </c>
      <c r="AV291" s="14" t="s">
        <v>84</v>
      </c>
      <c r="AW291" s="14" t="s">
        <v>30</v>
      </c>
      <c r="AX291" s="14" t="s">
        <v>74</v>
      </c>
      <c r="AY291" s="229" t="s">
        <v>165</v>
      </c>
    </row>
    <row r="292" spans="2:51" s="15" customFormat="1" ht="12">
      <c r="B292" s="248"/>
      <c r="C292" s="249"/>
      <c r="D292" s="204" t="s">
        <v>176</v>
      </c>
      <c r="E292" s="250" t="s">
        <v>1</v>
      </c>
      <c r="F292" s="251" t="s">
        <v>1336</v>
      </c>
      <c r="G292" s="249"/>
      <c r="H292" s="252">
        <v>54</v>
      </c>
      <c r="I292" s="253"/>
      <c r="J292" s="249"/>
      <c r="K292" s="249"/>
      <c r="L292" s="254"/>
      <c r="M292" s="255"/>
      <c r="N292" s="256"/>
      <c r="O292" s="256"/>
      <c r="P292" s="256"/>
      <c r="Q292" s="256"/>
      <c r="R292" s="256"/>
      <c r="S292" s="256"/>
      <c r="T292" s="257"/>
      <c r="AT292" s="258" t="s">
        <v>176</v>
      </c>
      <c r="AU292" s="258" t="s">
        <v>84</v>
      </c>
      <c r="AV292" s="15" t="s">
        <v>172</v>
      </c>
      <c r="AW292" s="15" t="s">
        <v>30</v>
      </c>
      <c r="AX292" s="15" t="s">
        <v>82</v>
      </c>
      <c r="AY292" s="258" t="s">
        <v>165</v>
      </c>
    </row>
    <row r="293" spans="1:65" s="2" customFormat="1" ht="16.5" customHeight="1">
      <c r="A293" s="34"/>
      <c r="B293" s="35"/>
      <c r="C293" s="191" t="s">
        <v>441</v>
      </c>
      <c r="D293" s="191" t="s">
        <v>167</v>
      </c>
      <c r="E293" s="192" t="s">
        <v>1602</v>
      </c>
      <c r="F293" s="193" t="s">
        <v>1603</v>
      </c>
      <c r="G293" s="194" t="s">
        <v>221</v>
      </c>
      <c r="H293" s="195">
        <v>54</v>
      </c>
      <c r="I293" s="196"/>
      <c r="J293" s="197">
        <f>ROUND(I293*H293,2)</f>
        <v>0</v>
      </c>
      <c r="K293" s="193" t="s">
        <v>171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9E-05</v>
      </c>
      <c r="R293" s="200">
        <f>Q293*H293</f>
        <v>0.004860000000000001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172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172</v>
      </c>
      <c r="BM293" s="202" t="s">
        <v>1759</v>
      </c>
    </row>
    <row r="294" spans="1:47" s="2" customFormat="1" ht="12">
      <c r="A294" s="34"/>
      <c r="B294" s="35"/>
      <c r="C294" s="36"/>
      <c r="D294" s="204" t="s">
        <v>174</v>
      </c>
      <c r="E294" s="36"/>
      <c r="F294" s="205" t="s">
        <v>1605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2:51" s="14" customFormat="1" ht="12">
      <c r="B295" s="219"/>
      <c r="C295" s="220"/>
      <c r="D295" s="204" t="s">
        <v>176</v>
      </c>
      <c r="E295" s="221" t="s">
        <v>1</v>
      </c>
      <c r="F295" s="222" t="s">
        <v>1669</v>
      </c>
      <c r="G295" s="220"/>
      <c r="H295" s="223">
        <v>23.2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176</v>
      </c>
      <c r="AU295" s="229" t="s">
        <v>84</v>
      </c>
      <c r="AV295" s="14" t="s">
        <v>84</v>
      </c>
      <c r="AW295" s="14" t="s">
        <v>30</v>
      </c>
      <c r="AX295" s="14" t="s">
        <v>74</v>
      </c>
      <c r="AY295" s="229" t="s">
        <v>165</v>
      </c>
    </row>
    <row r="296" spans="2:51" s="14" customFormat="1" ht="12">
      <c r="B296" s="219"/>
      <c r="C296" s="220"/>
      <c r="D296" s="204" t="s">
        <v>176</v>
      </c>
      <c r="E296" s="221" t="s">
        <v>1</v>
      </c>
      <c r="F296" s="222" t="s">
        <v>1678</v>
      </c>
      <c r="G296" s="220"/>
      <c r="H296" s="223">
        <v>30.8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176</v>
      </c>
      <c r="AU296" s="229" t="s">
        <v>84</v>
      </c>
      <c r="AV296" s="14" t="s">
        <v>84</v>
      </c>
      <c r="AW296" s="14" t="s">
        <v>30</v>
      </c>
      <c r="AX296" s="14" t="s">
        <v>74</v>
      </c>
      <c r="AY296" s="229" t="s">
        <v>165</v>
      </c>
    </row>
    <row r="297" spans="2:51" s="15" customFormat="1" ht="12">
      <c r="B297" s="248"/>
      <c r="C297" s="249"/>
      <c r="D297" s="204" t="s">
        <v>176</v>
      </c>
      <c r="E297" s="250" t="s">
        <v>1</v>
      </c>
      <c r="F297" s="251" t="s">
        <v>1336</v>
      </c>
      <c r="G297" s="249"/>
      <c r="H297" s="252">
        <v>54</v>
      </c>
      <c r="I297" s="253"/>
      <c r="J297" s="249"/>
      <c r="K297" s="249"/>
      <c r="L297" s="254"/>
      <c r="M297" s="255"/>
      <c r="N297" s="256"/>
      <c r="O297" s="256"/>
      <c r="P297" s="256"/>
      <c r="Q297" s="256"/>
      <c r="R297" s="256"/>
      <c r="S297" s="256"/>
      <c r="T297" s="257"/>
      <c r="AT297" s="258" t="s">
        <v>176</v>
      </c>
      <c r="AU297" s="258" t="s">
        <v>84</v>
      </c>
      <c r="AV297" s="15" t="s">
        <v>172</v>
      </c>
      <c r="AW297" s="15" t="s">
        <v>30</v>
      </c>
      <c r="AX297" s="15" t="s">
        <v>82</v>
      </c>
      <c r="AY297" s="258" t="s">
        <v>165</v>
      </c>
    </row>
    <row r="298" spans="2:63" s="12" customFormat="1" ht="22.9" customHeight="1">
      <c r="B298" s="175"/>
      <c r="C298" s="176"/>
      <c r="D298" s="177" t="s">
        <v>73</v>
      </c>
      <c r="E298" s="189" t="s">
        <v>898</v>
      </c>
      <c r="F298" s="189" t="s">
        <v>899</v>
      </c>
      <c r="G298" s="176"/>
      <c r="H298" s="176"/>
      <c r="I298" s="179"/>
      <c r="J298" s="190">
        <f>BK298</f>
        <v>0</v>
      </c>
      <c r="K298" s="176"/>
      <c r="L298" s="181"/>
      <c r="M298" s="182"/>
      <c r="N298" s="183"/>
      <c r="O298" s="183"/>
      <c r="P298" s="184">
        <f>SUM(P299:P302)</f>
        <v>0</v>
      </c>
      <c r="Q298" s="183"/>
      <c r="R298" s="184">
        <f>SUM(R299:R302)</f>
        <v>0</v>
      </c>
      <c r="S298" s="183"/>
      <c r="T298" s="185">
        <f>SUM(T299:T302)</f>
        <v>0</v>
      </c>
      <c r="AR298" s="186" t="s">
        <v>82</v>
      </c>
      <c r="AT298" s="187" t="s">
        <v>73</v>
      </c>
      <c r="AU298" s="187" t="s">
        <v>82</v>
      </c>
      <c r="AY298" s="186" t="s">
        <v>165</v>
      </c>
      <c r="BK298" s="188">
        <f>SUM(BK299:BK302)</f>
        <v>0</v>
      </c>
    </row>
    <row r="299" spans="1:65" s="2" customFormat="1" ht="24.2" customHeight="1">
      <c r="A299" s="34"/>
      <c r="B299" s="35"/>
      <c r="C299" s="191" t="s">
        <v>393</v>
      </c>
      <c r="D299" s="191" t="s">
        <v>167</v>
      </c>
      <c r="E299" s="192" t="s">
        <v>1760</v>
      </c>
      <c r="F299" s="193" t="s">
        <v>315</v>
      </c>
      <c r="G299" s="194" t="s">
        <v>293</v>
      </c>
      <c r="H299" s="195">
        <v>233.468</v>
      </c>
      <c r="I299" s="196"/>
      <c r="J299" s="197">
        <f>ROUND(I299*H299,2)</f>
        <v>0</v>
      </c>
      <c r="K299" s="193" t="s">
        <v>171</v>
      </c>
      <c r="L299" s="39"/>
      <c r="M299" s="198" t="s">
        <v>1</v>
      </c>
      <c r="N299" s="199" t="s">
        <v>39</v>
      </c>
      <c r="O299" s="71"/>
      <c r="P299" s="200">
        <f>O299*H299</f>
        <v>0</v>
      </c>
      <c r="Q299" s="200">
        <v>0</v>
      </c>
      <c r="R299" s="200">
        <f>Q299*H299</f>
        <v>0</v>
      </c>
      <c r="S299" s="200">
        <v>0</v>
      </c>
      <c r="T299" s="201">
        <f>S299*H299</f>
        <v>0</v>
      </c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R299" s="202" t="s">
        <v>1615</v>
      </c>
      <c r="AT299" s="202" t="s">
        <v>167</v>
      </c>
      <c r="AU299" s="202" t="s">
        <v>84</v>
      </c>
      <c r="AY299" s="17" t="s">
        <v>165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17" t="s">
        <v>82</v>
      </c>
      <c r="BK299" s="203">
        <f>ROUND(I299*H299,2)</f>
        <v>0</v>
      </c>
      <c r="BL299" s="17" t="s">
        <v>1615</v>
      </c>
      <c r="BM299" s="202" t="s">
        <v>1761</v>
      </c>
    </row>
    <row r="300" spans="1:47" s="2" customFormat="1" ht="19.5">
      <c r="A300" s="34"/>
      <c r="B300" s="35"/>
      <c r="C300" s="36"/>
      <c r="D300" s="204" t="s">
        <v>174</v>
      </c>
      <c r="E300" s="36"/>
      <c r="F300" s="205" t="s">
        <v>315</v>
      </c>
      <c r="G300" s="36"/>
      <c r="H300" s="36"/>
      <c r="I300" s="206"/>
      <c r="J300" s="36"/>
      <c r="K300" s="36"/>
      <c r="L300" s="39"/>
      <c r="M300" s="207"/>
      <c r="N300" s="208"/>
      <c r="O300" s="71"/>
      <c r="P300" s="71"/>
      <c r="Q300" s="71"/>
      <c r="R300" s="71"/>
      <c r="S300" s="71"/>
      <c r="T300" s="72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T300" s="17" t="s">
        <v>174</v>
      </c>
      <c r="AU300" s="17" t="s">
        <v>84</v>
      </c>
    </row>
    <row r="301" spans="2:51" s="14" customFormat="1" ht="12">
      <c r="B301" s="219"/>
      <c r="C301" s="220"/>
      <c r="D301" s="204" t="s">
        <v>176</v>
      </c>
      <c r="E301" s="221" t="s">
        <v>1</v>
      </c>
      <c r="F301" s="222" t="s">
        <v>1762</v>
      </c>
      <c r="G301" s="220"/>
      <c r="H301" s="223">
        <v>233.468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176</v>
      </c>
      <c r="AU301" s="229" t="s">
        <v>84</v>
      </c>
      <c r="AV301" s="14" t="s">
        <v>84</v>
      </c>
      <c r="AW301" s="14" t="s">
        <v>30</v>
      </c>
      <c r="AX301" s="14" t="s">
        <v>74</v>
      </c>
      <c r="AY301" s="229" t="s">
        <v>165</v>
      </c>
    </row>
    <row r="302" spans="2:51" s="15" customFormat="1" ht="12">
      <c r="B302" s="248"/>
      <c r="C302" s="249"/>
      <c r="D302" s="204" t="s">
        <v>176</v>
      </c>
      <c r="E302" s="250" t="s">
        <v>1</v>
      </c>
      <c r="F302" s="251" t="s">
        <v>1336</v>
      </c>
      <c r="G302" s="249"/>
      <c r="H302" s="252">
        <v>233.468</v>
      </c>
      <c r="I302" s="253"/>
      <c r="J302" s="249"/>
      <c r="K302" s="249"/>
      <c r="L302" s="254"/>
      <c r="M302" s="255"/>
      <c r="N302" s="256"/>
      <c r="O302" s="256"/>
      <c r="P302" s="256"/>
      <c r="Q302" s="256"/>
      <c r="R302" s="256"/>
      <c r="S302" s="256"/>
      <c r="T302" s="257"/>
      <c r="AT302" s="258" t="s">
        <v>176</v>
      </c>
      <c r="AU302" s="258" t="s">
        <v>84</v>
      </c>
      <c r="AV302" s="15" t="s">
        <v>172</v>
      </c>
      <c r="AW302" s="15" t="s">
        <v>30</v>
      </c>
      <c r="AX302" s="15" t="s">
        <v>82</v>
      </c>
      <c r="AY302" s="258" t="s">
        <v>165</v>
      </c>
    </row>
    <row r="303" spans="2:63" s="12" customFormat="1" ht="22.9" customHeight="1">
      <c r="B303" s="175"/>
      <c r="C303" s="176"/>
      <c r="D303" s="177" t="s">
        <v>73</v>
      </c>
      <c r="E303" s="189" t="s">
        <v>961</v>
      </c>
      <c r="F303" s="189" t="s">
        <v>962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SUM(P304:P307)</f>
        <v>0</v>
      </c>
      <c r="Q303" s="183"/>
      <c r="R303" s="184">
        <f>SUM(R304:R307)</f>
        <v>0</v>
      </c>
      <c r="S303" s="183"/>
      <c r="T303" s="185">
        <f>SUM(T304:T307)</f>
        <v>0</v>
      </c>
      <c r="AR303" s="186" t="s">
        <v>82</v>
      </c>
      <c r="AT303" s="187" t="s">
        <v>73</v>
      </c>
      <c r="AU303" s="187" t="s">
        <v>82</v>
      </c>
      <c r="AY303" s="186" t="s">
        <v>165</v>
      </c>
      <c r="BK303" s="188">
        <f>SUM(BK304:BK307)</f>
        <v>0</v>
      </c>
    </row>
    <row r="304" spans="1:65" s="2" customFormat="1" ht="16.5" customHeight="1">
      <c r="A304" s="34"/>
      <c r="B304" s="35"/>
      <c r="C304" s="191" t="s">
        <v>354</v>
      </c>
      <c r="D304" s="191" t="s">
        <v>167</v>
      </c>
      <c r="E304" s="192" t="s">
        <v>1607</v>
      </c>
      <c r="F304" s="193" t="s">
        <v>1608</v>
      </c>
      <c r="G304" s="194" t="s">
        <v>293</v>
      </c>
      <c r="H304" s="195">
        <v>4.756</v>
      </c>
      <c r="I304" s="196"/>
      <c r="J304" s="197">
        <f>ROUND(I304*H304,2)</f>
        <v>0</v>
      </c>
      <c r="K304" s="193" t="s">
        <v>171</v>
      </c>
      <c r="L304" s="39"/>
      <c r="M304" s="198" t="s">
        <v>1</v>
      </c>
      <c r="N304" s="199" t="s">
        <v>39</v>
      </c>
      <c r="O304" s="7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172</v>
      </c>
      <c r="AT304" s="202" t="s">
        <v>167</v>
      </c>
      <c r="AU304" s="202" t="s">
        <v>84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172</v>
      </c>
      <c r="BM304" s="202" t="s">
        <v>1763</v>
      </c>
    </row>
    <row r="305" spans="1:47" s="2" customFormat="1" ht="19.5">
      <c r="A305" s="34"/>
      <c r="B305" s="35"/>
      <c r="C305" s="36"/>
      <c r="D305" s="204" t="s">
        <v>174</v>
      </c>
      <c r="E305" s="36"/>
      <c r="F305" s="205" t="s">
        <v>1610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84</v>
      </c>
    </row>
    <row r="306" spans="2:51" s="14" customFormat="1" ht="12">
      <c r="B306" s="219"/>
      <c r="C306" s="220"/>
      <c r="D306" s="204" t="s">
        <v>176</v>
      </c>
      <c r="E306" s="221" t="s">
        <v>1</v>
      </c>
      <c r="F306" s="222" t="s">
        <v>1764</v>
      </c>
      <c r="G306" s="220"/>
      <c r="H306" s="223">
        <v>4.756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176</v>
      </c>
      <c r="AU306" s="229" t="s">
        <v>84</v>
      </c>
      <c r="AV306" s="14" t="s">
        <v>84</v>
      </c>
      <c r="AW306" s="14" t="s">
        <v>30</v>
      </c>
      <c r="AX306" s="14" t="s">
        <v>74</v>
      </c>
      <c r="AY306" s="229" t="s">
        <v>165</v>
      </c>
    </row>
    <row r="307" spans="2:51" s="15" customFormat="1" ht="12">
      <c r="B307" s="248"/>
      <c r="C307" s="249"/>
      <c r="D307" s="204" t="s">
        <v>176</v>
      </c>
      <c r="E307" s="250" t="s">
        <v>1</v>
      </c>
      <c r="F307" s="251" t="s">
        <v>1336</v>
      </c>
      <c r="G307" s="249"/>
      <c r="H307" s="252">
        <v>4.756</v>
      </c>
      <c r="I307" s="253"/>
      <c r="J307" s="249"/>
      <c r="K307" s="249"/>
      <c r="L307" s="254"/>
      <c r="M307" s="255"/>
      <c r="N307" s="256"/>
      <c r="O307" s="256"/>
      <c r="P307" s="256"/>
      <c r="Q307" s="256"/>
      <c r="R307" s="256"/>
      <c r="S307" s="256"/>
      <c r="T307" s="257"/>
      <c r="AT307" s="258" t="s">
        <v>176</v>
      </c>
      <c r="AU307" s="258" t="s">
        <v>84</v>
      </c>
      <c r="AV307" s="15" t="s">
        <v>172</v>
      </c>
      <c r="AW307" s="15" t="s">
        <v>30</v>
      </c>
      <c r="AX307" s="15" t="s">
        <v>82</v>
      </c>
      <c r="AY307" s="258" t="s">
        <v>165</v>
      </c>
    </row>
    <row r="308" spans="2:63" s="12" customFormat="1" ht="25.9" customHeight="1">
      <c r="B308" s="175"/>
      <c r="C308" s="176"/>
      <c r="D308" s="177" t="s">
        <v>73</v>
      </c>
      <c r="E308" s="178" t="s">
        <v>1765</v>
      </c>
      <c r="F308" s="178" t="s">
        <v>1766</v>
      </c>
      <c r="G308" s="176"/>
      <c r="H308" s="176"/>
      <c r="I308" s="179"/>
      <c r="J308" s="180">
        <f>BK308</f>
        <v>0</v>
      </c>
      <c r="K308" s="176"/>
      <c r="L308" s="181"/>
      <c r="M308" s="182"/>
      <c r="N308" s="183"/>
      <c r="O308" s="183"/>
      <c r="P308" s="184">
        <f>P309</f>
        <v>0</v>
      </c>
      <c r="Q308" s="183"/>
      <c r="R308" s="184">
        <f>R309</f>
        <v>0.002</v>
      </c>
      <c r="S308" s="183"/>
      <c r="T308" s="185">
        <f>T309</f>
        <v>0</v>
      </c>
      <c r="AR308" s="186" t="s">
        <v>84</v>
      </c>
      <c r="AT308" s="187" t="s">
        <v>73</v>
      </c>
      <c r="AU308" s="187" t="s">
        <v>74</v>
      </c>
      <c r="AY308" s="186" t="s">
        <v>165</v>
      </c>
      <c r="BK308" s="188">
        <f>BK309</f>
        <v>0</v>
      </c>
    </row>
    <row r="309" spans="2:63" s="12" customFormat="1" ht="22.9" customHeight="1">
      <c r="B309" s="175"/>
      <c r="C309" s="176"/>
      <c r="D309" s="177" t="s">
        <v>73</v>
      </c>
      <c r="E309" s="189" t="s">
        <v>1767</v>
      </c>
      <c r="F309" s="189" t="s">
        <v>1768</v>
      </c>
      <c r="G309" s="176"/>
      <c r="H309" s="176"/>
      <c r="I309" s="179"/>
      <c r="J309" s="190">
        <f>BK309</f>
        <v>0</v>
      </c>
      <c r="K309" s="176"/>
      <c r="L309" s="181"/>
      <c r="M309" s="182"/>
      <c r="N309" s="183"/>
      <c r="O309" s="183"/>
      <c r="P309" s="184">
        <f>SUM(P310:P313)</f>
        <v>0</v>
      </c>
      <c r="Q309" s="183"/>
      <c r="R309" s="184">
        <f>SUM(R310:R313)</f>
        <v>0.002</v>
      </c>
      <c r="S309" s="183"/>
      <c r="T309" s="185">
        <f>SUM(T310:T313)</f>
        <v>0</v>
      </c>
      <c r="AR309" s="186" t="s">
        <v>84</v>
      </c>
      <c r="AT309" s="187" t="s">
        <v>73</v>
      </c>
      <c r="AU309" s="187" t="s">
        <v>82</v>
      </c>
      <c r="AY309" s="186" t="s">
        <v>165</v>
      </c>
      <c r="BK309" s="188">
        <f>SUM(BK310:BK313)</f>
        <v>0</v>
      </c>
    </row>
    <row r="310" spans="1:65" s="2" customFormat="1" ht="16.5" customHeight="1">
      <c r="A310" s="34"/>
      <c r="B310" s="35"/>
      <c r="C310" s="191" t="s">
        <v>454</v>
      </c>
      <c r="D310" s="191" t="s">
        <v>167</v>
      </c>
      <c r="E310" s="192" t="s">
        <v>1769</v>
      </c>
      <c r="F310" s="193" t="s">
        <v>1770</v>
      </c>
      <c r="G310" s="194" t="s">
        <v>1771</v>
      </c>
      <c r="H310" s="195">
        <v>1</v>
      </c>
      <c r="I310" s="196"/>
      <c r="J310" s="197">
        <f>ROUND(I310*H310,2)</f>
        <v>0</v>
      </c>
      <c r="K310" s="193" t="s">
        <v>171</v>
      </c>
      <c r="L310" s="39"/>
      <c r="M310" s="198" t="s">
        <v>1</v>
      </c>
      <c r="N310" s="199" t="s">
        <v>39</v>
      </c>
      <c r="O310" s="71"/>
      <c r="P310" s="200">
        <f>O310*H310</f>
        <v>0</v>
      </c>
      <c r="Q310" s="200">
        <v>0.002</v>
      </c>
      <c r="R310" s="200">
        <f>Q310*H310</f>
        <v>0.002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271</v>
      </c>
      <c r="AT310" s="202" t="s">
        <v>167</v>
      </c>
      <c r="AU310" s="202" t="s">
        <v>84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271</v>
      </c>
      <c r="BM310" s="202" t="s">
        <v>1772</v>
      </c>
    </row>
    <row r="311" spans="1:47" s="2" customFormat="1" ht="12">
      <c r="A311" s="34"/>
      <c r="B311" s="35"/>
      <c r="C311" s="36"/>
      <c r="D311" s="204" t="s">
        <v>174</v>
      </c>
      <c r="E311" s="36"/>
      <c r="F311" s="205" t="s">
        <v>1773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84</v>
      </c>
    </row>
    <row r="312" spans="2:51" s="14" customFormat="1" ht="12">
      <c r="B312" s="219"/>
      <c r="C312" s="220"/>
      <c r="D312" s="204" t="s">
        <v>176</v>
      </c>
      <c r="E312" s="221" t="s">
        <v>1</v>
      </c>
      <c r="F312" s="222" t="s">
        <v>1511</v>
      </c>
      <c r="G312" s="220"/>
      <c r="H312" s="223">
        <v>1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176</v>
      </c>
      <c r="AU312" s="229" t="s">
        <v>84</v>
      </c>
      <c r="AV312" s="14" t="s">
        <v>84</v>
      </c>
      <c r="AW312" s="14" t="s">
        <v>30</v>
      </c>
      <c r="AX312" s="14" t="s">
        <v>74</v>
      </c>
      <c r="AY312" s="229" t="s">
        <v>165</v>
      </c>
    </row>
    <row r="313" spans="2:51" s="15" customFormat="1" ht="12">
      <c r="B313" s="248"/>
      <c r="C313" s="249"/>
      <c r="D313" s="204" t="s">
        <v>176</v>
      </c>
      <c r="E313" s="250" t="s">
        <v>1</v>
      </c>
      <c r="F313" s="251" t="s">
        <v>1336</v>
      </c>
      <c r="G313" s="249"/>
      <c r="H313" s="252">
        <v>1</v>
      </c>
      <c r="I313" s="253"/>
      <c r="J313" s="249"/>
      <c r="K313" s="249"/>
      <c r="L313" s="254"/>
      <c r="M313" s="259"/>
      <c r="N313" s="260"/>
      <c r="O313" s="260"/>
      <c r="P313" s="260"/>
      <c r="Q313" s="260"/>
      <c r="R313" s="260"/>
      <c r="S313" s="260"/>
      <c r="T313" s="261"/>
      <c r="AT313" s="258" t="s">
        <v>176</v>
      </c>
      <c r="AU313" s="258" t="s">
        <v>84</v>
      </c>
      <c r="AV313" s="15" t="s">
        <v>172</v>
      </c>
      <c r="AW313" s="15" t="s">
        <v>30</v>
      </c>
      <c r="AX313" s="15" t="s">
        <v>82</v>
      </c>
      <c r="AY313" s="258" t="s">
        <v>165</v>
      </c>
    </row>
    <row r="314" spans="1:31" s="2" customFormat="1" ht="6.95" customHeight="1">
      <c r="A314" s="34"/>
      <c r="B314" s="54"/>
      <c r="C314" s="55"/>
      <c r="D314" s="55"/>
      <c r="E314" s="55"/>
      <c r="F314" s="55"/>
      <c r="G314" s="55"/>
      <c r="H314" s="55"/>
      <c r="I314" s="55"/>
      <c r="J314" s="55"/>
      <c r="K314" s="55"/>
      <c r="L314" s="39"/>
      <c r="M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</row>
  </sheetData>
  <sheetProtection algorithmName="SHA-512" hashValue="UrRMboCEHc7o8t20IH8P8rN3fzUx61GJgKe+Wjymv1HXI/VzEj1HrkMZfWJQwQb2DDwvfKEzUuLuWx7JTY00DA==" saltValue="mIYSu6hadOe1dssEdgw2gP+jB7zUcXtEIxriMdSW6ujc3+lY3sWug+NQ4XoKgryd9uwc16HTy5u/iu/sfFRt7Q==" spinCount="100000" sheet="1" objects="1" scenarios="1" formatColumns="0" formatRows="0" autoFilter="0"/>
  <autoFilter ref="C123:K313"/>
  <mergeCells count="9">
    <mergeCell ref="E87:H87"/>
    <mergeCell ref="E114:H114"/>
    <mergeCell ref="E116:H116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1774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ROUND((SUM(BE120:BE182)),2)</f>
        <v>0</v>
      </c>
      <c r="G33" s="34"/>
      <c r="H33" s="34"/>
      <c r="I33" s="130">
        <v>0.21</v>
      </c>
      <c r="J33" s="129">
        <f>ROUND(((SUM(BE120:BE182))*I33),2)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ROUND((SUM(BF120:BF182)),2)</f>
        <v>0</v>
      </c>
      <c r="G34" s="34"/>
      <c r="H34" s="34"/>
      <c r="I34" s="130">
        <v>0.15</v>
      </c>
      <c r="J34" s="129">
        <f>ROUND(((SUM(BF120:BF182))*I34),2)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ROUND((SUM(BG120:BG182)),2)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ROUND((SUM(BH120:BH182)),2)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ROUND((SUM(BI120:BI182)),2)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400 - Veřejné osvětlení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1775</v>
      </c>
      <c r="E97" s="156"/>
      <c r="F97" s="156"/>
      <c r="G97" s="156"/>
      <c r="H97" s="156"/>
      <c r="I97" s="156"/>
      <c r="J97" s="157">
        <f>J121</f>
        <v>0</v>
      </c>
      <c r="K97" s="154"/>
      <c r="L97" s="158"/>
    </row>
    <row r="98" spans="2:12" s="9" customFormat="1" ht="24.95" customHeight="1">
      <c r="B98" s="153"/>
      <c r="C98" s="154"/>
      <c r="D98" s="155" t="s">
        <v>1776</v>
      </c>
      <c r="E98" s="156"/>
      <c r="F98" s="156"/>
      <c r="G98" s="156"/>
      <c r="H98" s="156"/>
      <c r="I98" s="156"/>
      <c r="J98" s="157">
        <f>J136</f>
        <v>0</v>
      </c>
      <c r="K98" s="154"/>
      <c r="L98" s="158"/>
    </row>
    <row r="99" spans="2:12" s="9" customFormat="1" ht="24.95" customHeight="1">
      <c r="B99" s="153"/>
      <c r="C99" s="154"/>
      <c r="D99" s="155" t="s">
        <v>1777</v>
      </c>
      <c r="E99" s="156"/>
      <c r="F99" s="156"/>
      <c r="G99" s="156"/>
      <c r="H99" s="156"/>
      <c r="I99" s="156"/>
      <c r="J99" s="157">
        <f>J151</f>
        <v>0</v>
      </c>
      <c r="K99" s="154"/>
      <c r="L99" s="158"/>
    </row>
    <row r="100" spans="2:12" s="9" customFormat="1" ht="24.95" customHeight="1">
      <c r="B100" s="153"/>
      <c r="C100" s="154"/>
      <c r="D100" s="155" t="s">
        <v>1778</v>
      </c>
      <c r="E100" s="156"/>
      <c r="F100" s="156"/>
      <c r="G100" s="156"/>
      <c r="H100" s="156"/>
      <c r="I100" s="156"/>
      <c r="J100" s="157">
        <f>J160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150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8" t="str">
        <f>E7</f>
        <v>Rekonstrukce Komenského náměstí v Dobříši</v>
      </c>
      <c r="F110" s="309"/>
      <c r="G110" s="309"/>
      <c r="H110" s="309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133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303" t="str">
        <f>E9</f>
        <v>SO 400 - Veřejné osvětlení</v>
      </c>
      <c r="F112" s="307"/>
      <c r="G112" s="307"/>
      <c r="H112" s="307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16. 8. 2021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64"/>
      <c r="B119" s="165"/>
      <c r="C119" s="166" t="s">
        <v>151</v>
      </c>
      <c r="D119" s="167" t="s">
        <v>59</v>
      </c>
      <c r="E119" s="167" t="s">
        <v>55</v>
      </c>
      <c r="F119" s="167" t="s">
        <v>56</v>
      </c>
      <c r="G119" s="167" t="s">
        <v>152</v>
      </c>
      <c r="H119" s="167" t="s">
        <v>153</v>
      </c>
      <c r="I119" s="167" t="s">
        <v>154</v>
      </c>
      <c r="J119" s="167" t="s">
        <v>137</v>
      </c>
      <c r="K119" s="168" t="s">
        <v>155</v>
      </c>
      <c r="L119" s="169"/>
      <c r="M119" s="75" t="s">
        <v>1</v>
      </c>
      <c r="N119" s="76" t="s">
        <v>38</v>
      </c>
      <c r="O119" s="76" t="s">
        <v>156</v>
      </c>
      <c r="P119" s="76" t="s">
        <v>157</v>
      </c>
      <c r="Q119" s="76" t="s">
        <v>158</v>
      </c>
      <c r="R119" s="76" t="s">
        <v>159</v>
      </c>
      <c r="S119" s="76" t="s">
        <v>160</v>
      </c>
      <c r="T119" s="77" t="s">
        <v>161</v>
      </c>
      <c r="U119" s="164"/>
      <c r="V119" s="164"/>
      <c r="W119" s="164"/>
      <c r="X119" s="164"/>
      <c r="Y119" s="164"/>
      <c r="Z119" s="164"/>
      <c r="AA119" s="164"/>
      <c r="AB119" s="164"/>
      <c r="AC119" s="164"/>
      <c r="AD119" s="164"/>
      <c r="AE119" s="164"/>
    </row>
    <row r="120" spans="1:63" s="2" customFormat="1" ht="22.9" customHeight="1">
      <c r="A120" s="34"/>
      <c r="B120" s="35"/>
      <c r="C120" s="82" t="s">
        <v>162</v>
      </c>
      <c r="D120" s="36"/>
      <c r="E120" s="36"/>
      <c r="F120" s="36"/>
      <c r="G120" s="36"/>
      <c r="H120" s="36"/>
      <c r="I120" s="36"/>
      <c r="J120" s="170">
        <f>BK120</f>
        <v>0</v>
      </c>
      <c r="K120" s="36"/>
      <c r="L120" s="39"/>
      <c r="M120" s="78"/>
      <c r="N120" s="171"/>
      <c r="O120" s="79"/>
      <c r="P120" s="172">
        <f>P121+P136+P151+P160</f>
        <v>0</v>
      </c>
      <c r="Q120" s="79"/>
      <c r="R120" s="172">
        <f>R121+R136+R151+R160</f>
        <v>0</v>
      </c>
      <c r="S120" s="79"/>
      <c r="T120" s="173">
        <f>T121+T136+T151+T160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73</v>
      </c>
      <c r="AU120" s="17" t="s">
        <v>139</v>
      </c>
      <c r="BK120" s="174">
        <f>BK121+BK136+BK151+BK160</f>
        <v>0</v>
      </c>
    </row>
    <row r="121" spans="2:63" s="12" customFormat="1" ht="25.9" customHeight="1">
      <c r="B121" s="175"/>
      <c r="C121" s="176"/>
      <c r="D121" s="177" t="s">
        <v>73</v>
      </c>
      <c r="E121" s="178" t="s">
        <v>1779</v>
      </c>
      <c r="F121" s="178" t="s">
        <v>1780</v>
      </c>
      <c r="G121" s="176"/>
      <c r="H121" s="176"/>
      <c r="I121" s="179"/>
      <c r="J121" s="180">
        <f>BK121</f>
        <v>0</v>
      </c>
      <c r="K121" s="176"/>
      <c r="L121" s="181"/>
      <c r="M121" s="182"/>
      <c r="N121" s="183"/>
      <c r="O121" s="183"/>
      <c r="P121" s="184">
        <f>SUM(P122:P135)</f>
        <v>0</v>
      </c>
      <c r="Q121" s="183"/>
      <c r="R121" s="184">
        <f>SUM(R122:R135)</f>
        <v>0</v>
      </c>
      <c r="S121" s="183"/>
      <c r="T121" s="185">
        <f>SUM(T122:T135)</f>
        <v>0</v>
      </c>
      <c r="AR121" s="186" t="s">
        <v>82</v>
      </c>
      <c r="AT121" s="187" t="s">
        <v>73</v>
      </c>
      <c r="AU121" s="187" t="s">
        <v>74</v>
      </c>
      <c r="AY121" s="186" t="s">
        <v>165</v>
      </c>
      <c r="BK121" s="188">
        <f>SUM(BK122:BK135)</f>
        <v>0</v>
      </c>
    </row>
    <row r="122" spans="1:65" s="2" customFormat="1" ht="24.2" customHeight="1">
      <c r="A122" s="34"/>
      <c r="B122" s="35"/>
      <c r="C122" s="191" t="s">
        <v>82</v>
      </c>
      <c r="D122" s="191" t="s">
        <v>167</v>
      </c>
      <c r="E122" s="192" t="s">
        <v>1781</v>
      </c>
      <c r="F122" s="193" t="s">
        <v>1782</v>
      </c>
      <c r="G122" s="194" t="s">
        <v>1783</v>
      </c>
      <c r="H122" s="195">
        <v>10</v>
      </c>
      <c r="I122" s="196"/>
      <c r="J122" s="197">
        <f>ROUND(I122*H122,2)</f>
        <v>0</v>
      </c>
      <c r="K122" s="193" t="s">
        <v>1</v>
      </c>
      <c r="L122" s="39"/>
      <c r="M122" s="198" t="s">
        <v>1</v>
      </c>
      <c r="N122" s="199" t="s">
        <v>39</v>
      </c>
      <c r="O122" s="7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172</v>
      </c>
      <c r="AT122" s="202" t="s">
        <v>167</v>
      </c>
      <c r="AU122" s="202" t="s">
        <v>82</v>
      </c>
      <c r="AY122" s="17" t="s">
        <v>165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82</v>
      </c>
      <c r="BK122" s="203">
        <f>ROUND(I122*H122,2)</f>
        <v>0</v>
      </c>
      <c r="BL122" s="17" t="s">
        <v>172</v>
      </c>
      <c r="BM122" s="202" t="s">
        <v>84</v>
      </c>
    </row>
    <row r="123" spans="1:47" s="2" customFormat="1" ht="19.5">
      <c r="A123" s="34"/>
      <c r="B123" s="35"/>
      <c r="C123" s="36"/>
      <c r="D123" s="204" t="s">
        <v>174</v>
      </c>
      <c r="E123" s="36"/>
      <c r="F123" s="205" t="s">
        <v>1782</v>
      </c>
      <c r="G123" s="36"/>
      <c r="H123" s="36"/>
      <c r="I123" s="206"/>
      <c r="J123" s="36"/>
      <c r="K123" s="36"/>
      <c r="L123" s="39"/>
      <c r="M123" s="207"/>
      <c r="N123" s="208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174</v>
      </c>
      <c r="AU123" s="17" t="s">
        <v>82</v>
      </c>
    </row>
    <row r="124" spans="1:65" s="2" customFormat="1" ht="16.5" customHeight="1">
      <c r="A124" s="34"/>
      <c r="B124" s="35"/>
      <c r="C124" s="191" t="s">
        <v>84</v>
      </c>
      <c r="D124" s="191" t="s">
        <v>167</v>
      </c>
      <c r="E124" s="192" t="s">
        <v>1784</v>
      </c>
      <c r="F124" s="193" t="s">
        <v>1785</v>
      </c>
      <c r="G124" s="194" t="s">
        <v>1783</v>
      </c>
      <c r="H124" s="195">
        <v>2</v>
      </c>
      <c r="I124" s="196"/>
      <c r="J124" s="197">
        <f>ROUND(I124*H124,2)</f>
        <v>0</v>
      </c>
      <c r="K124" s="193" t="s">
        <v>1</v>
      </c>
      <c r="L124" s="39"/>
      <c r="M124" s="198" t="s">
        <v>1</v>
      </c>
      <c r="N124" s="199" t="s">
        <v>39</v>
      </c>
      <c r="O124" s="71"/>
      <c r="P124" s="200">
        <f>O124*H124</f>
        <v>0</v>
      </c>
      <c r="Q124" s="200">
        <v>0</v>
      </c>
      <c r="R124" s="200">
        <f>Q124*H124</f>
        <v>0</v>
      </c>
      <c r="S124" s="200">
        <v>0</v>
      </c>
      <c r="T124" s="201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02" t="s">
        <v>172</v>
      </c>
      <c r="AT124" s="202" t="s">
        <v>167</v>
      </c>
      <c r="AU124" s="202" t="s">
        <v>82</v>
      </c>
      <c r="AY124" s="17" t="s">
        <v>165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17" t="s">
        <v>82</v>
      </c>
      <c r="BK124" s="203">
        <f>ROUND(I124*H124,2)</f>
        <v>0</v>
      </c>
      <c r="BL124" s="17" t="s">
        <v>172</v>
      </c>
      <c r="BM124" s="202" t="s">
        <v>172</v>
      </c>
    </row>
    <row r="125" spans="1:47" s="2" customFormat="1" ht="12">
      <c r="A125" s="34"/>
      <c r="B125" s="35"/>
      <c r="C125" s="36"/>
      <c r="D125" s="204" t="s">
        <v>174</v>
      </c>
      <c r="E125" s="36"/>
      <c r="F125" s="205" t="s">
        <v>1785</v>
      </c>
      <c r="G125" s="36"/>
      <c r="H125" s="36"/>
      <c r="I125" s="206"/>
      <c r="J125" s="36"/>
      <c r="K125" s="36"/>
      <c r="L125" s="39"/>
      <c r="M125" s="207"/>
      <c r="N125" s="208"/>
      <c r="O125" s="71"/>
      <c r="P125" s="71"/>
      <c r="Q125" s="71"/>
      <c r="R125" s="71"/>
      <c r="S125" s="71"/>
      <c r="T125" s="72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7" t="s">
        <v>174</v>
      </c>
      <c r="AU125" s="17" t="s">
        <v>82</v>
      </c>
    </row>
    <row r="126" spans="1:65" s="2" customFormat="1" ht="24.2" customHeight="1">
      <c r="A126" s="34"/>
      <c r="B126" s="35"/>
      <c r="C126" s="191" t="s">
        <v>185</v>
      </c>
      <c r="D126" s="191" t="s">
        <v>167</v>
      </c>
      <c r="E126" s="192" t="s">
        <v>1786</v>
      </c>
      <c r="F126" s="193" t="s">
        <v>1787</v>
      </c>
      <c r="G126" s="194" t="s">
        <v>1783</v>
      </c>
      <c r="H126" s="195">
        <v>2</v>
      </c>
      <c r="I126" s="196"/>
      <c r="J126" s="197">
        <f>ROUND(I126*H126,2)</f>
        <v>0</v>
      </c>
      <c r="K126" s="193" t="s">
        <v>1</v>
      </c>
      <c r="L126" s="39"/>
      <c r="M126" s="198" t="s">
        <v>1</v>
      </c>
      <c r="N126" s="199" t="s">
        <v>39</v>
      </c>
      <c r="O126" s="71"/>
      <c r="P126" s="200">
        <f>O126*H126</f>
        <v>0</v>
      </c>
      <c r="Q126" s="200">
        <v>0</v>
      </c>
      <c r="R126" s="200">
        <f>Q126*H126</f>
        <v>0</v>
      </c>
      <c r="S126" s="200">
        <v>0</v>
      </c>
      <c r="T126" s="201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02" t="s">
        <v>172</v>
      </c>
      <c r="AT126" s="202" t="s">
        <v>167</v>
      </c>
      <c r="AU126" s="202" t="s">
        <v>82</v>
      </c>
      <c r="AY126" s="17" t="s">
        <v>165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17" t="s">
        <v>82</v>
      </c>
      <c r="BK126" s="203">
        <f>ROUND(I126*H126,2)</f>
        <v>0</v>
      </c>
      <c r="BL126" s="17" t="s">
        <v>172</v>
      </c>
      <c r="BM126" s="202" t="s">
        <v>201</v>
      </c>
    </row>
    <row r="127" spans="1:47" s="2" customFormat="1" ht="12">
      <c r="A127" s="34"/>
      <c r="B127" s="35"/>
      <c r="C127" s="36"/>
      <c r="D127" s="204" t="s">
        <v>174</v>
      </c>
      <c r="E127" s="36"/>
      <c r="F127" s="205" t="s">
        <v>1787</v>
      </c>
      <c r="G127" s="36"/>
      <c r="H127" s="36"/>
      <c r="I127" s="206"/>
      <c r="J127" s="36"/>
      <c r="K127" s="36"/>
      <c r="L127" s="39"/>
      <c r="M127" s="207"/>
      <c r="N127" s="208"/>
      <c r="O127" s="71"/>
      <c r="P127" s="71"/>
      <c r="Q127" s="71"/>
      <c r="R127" s="71"/>
      <c r="S127" s="71"/>
      <c r="T127" s="72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T127" s="17" t="s">
        <v>174</v>
      </c>
      <c r="AU127" s="17" t="s">
        <v>82</v>
      </c>
    </row>
    <row r="128" spans="1:65" s="2" customFormat="1" ht="24.2" customHeight="1">
      <c r="A128" s="34"/>
      <c r="B128" s="35"/>
      <c r="C128" s="191" t="s">
        <v>172</v>
      </c>
      <c r="D128" s="191" t="s">
        <v>167</v>
      </c>
      <c r="E128" s="192" t="s">
        <v>1788</v>
      </c>
      <c r="F128" s="193" t="s">
        <v>1789</v>
      </c>
      <c r="G128" s="194" t="s">
        <v>1783</v>
      </c>
      <c r="H128" s="195">
        <v>1</v>
      </c>
      <c r="I128" s="196"/>
      <c r="J128" s="197">
        <f>ROUND(I128*H128,2)</f>
        <v>0</v>
      </c>
      <c r="K128" s="193" t="s">
        <v>1</v>
      </c>
      <c r="L128" s="39"/>
      <c r="M128" s="198" t="s">
        <v>1</v>
      </c>
      <c r="N128" s="199" t="s">
        <v>39</v>
      </c>
      <c r="O128" s="71"/>
      <c r="P128" s="200">
        <f>O128*H128</f>
        <v>0</v>
      </c>
      <c r="Q128" s="200">
        <v>0</v>
      </c>
      <c r="R128" s="200">
        <f>Q128*H128</f>
        <v>0</v>
      </c>
      <c r="S128" s="200">
        <v>0</v>
      </c>
      <c r="T128" s="201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02" t="s">
        <v>172</v>
      </c>
      <c r="AT128" s="202" t="s">
        <v>167</v>
      </c>
      <c r="AU128" s="202" t="s">
        <v>82</v>
      </c>
      <c r="AY128" s="17" t="s">
        <v>165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17" t="s">
        <v>82</v>
      </c>
      <c r="BK128" s="203">
        <f>ROUND(I128*H128,2)</f>
        <v>0</v>
      </c>
      <c r="BL128" s="17" t="s">
        <v>172</v>
      </c>
      <c r="BM128" s="202" t="s">
        <v>213</v>
      </c>
    </row>
    <row r="129" spans="1:47" s="2" customFormat="1" ht="19.5">
      <c r="A129" s="34"/>
      <c r="B129" s="35"/>
      <c r="C129" s="36"/>
      <c r="D129" s="204" t="s">
        <v>174</v>
      </c>
      <c r="E129" s="36"/>
      <c r="F129" s="205" t="s">
        <v>1789</v>
      </c>
      <c r="G129" s="36"/>
      <c r="H129" s="36"/>
      <c r="I129" s="206"/>
      <c r="J129" s="36"/>
      <c r="K129" s="36"/>
      <c r="L129" s="39"/>
      <c r="M129" s="207"/>
      <c r="N129" s="208"/>
      <c r="O129" s="71"/>
      <c r="P129" s="71"/>
      <c r="Q129" s="71"/>
      <c r="R129" s="71"/>
      <c r="S129" s="71"/>
      <c r="T129" s="72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T129" s="17" t="s">
        <v>174</v>
      </c>
      <c r="AU129" s="17" t="s">
        <v>82</v>
      </c>
    </row>
    <row r="130" spans="1:65" s="2" customFormat="1" ht="24.2" customHeight="1">
      <c r="A130" s="34"/>
      <c r="B130" s="35"/>
      <c r="C130" s="191" t="s">
        <v>194</v>
      </c>
      <c r="D130" s="191" t="s">
        <v>167</v>
      </c>
      <c r="E130" s="192" t="s">
        <v>1790</v>
      </c>
      <c r="F130" s="193" t="s">
        <v>1791</v>
      </c>
      <c r="G130" s="194" t="s">
        <v>1783</v>
      </c>
      <c r="H130" s="195">
        <v>2</v>
      </c>
      <c r="I130" s="196"/>
      <c r="J130" s="197">
        <f>ROUND(I130*H130,2)</f>
        <v>0</v>
      </c>
      <c r="K130" s="193" t="s">
        <v>1</v>
      </c>
      <c r="L130" s="39"/>
      <c r="M130" s="198" t="s">
        <v>1</v>
      </c>
      <c r="N130" s="199" t="s">
        <v>39</v>
      </c>
      <c r="O130" s="71"/>
      <c r="P130" s="200">
        <f>O130*H130</f>
        <v>0</v>
      </c>
      <c r="Q130" s="200">
        <v>0</v>
      </c>
      <c r="R130" s="200">
        <f>Q130*H130</f>
        <v>0</v>
      </c>
      <c r="S130" s="200">
        <v>0</v>
      </c>
      <c r="T130" s="201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02" t="s">
        <v>172</v>
      </c>
      <c r="AT130" s="202" t="s">
        <v>167</v>
      </c>
      <c r="AU130" s="202" t="s">
        <v>82</v>
      </c>
      <c r="AY130" s="17" t="s">
        <v>165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17" t="s">
        <v>82</v>
      </c>
      <c r="BK130" s="203">
        <f>ROUND(I130*H130,2)</f>
        <v>0</v>
      </c>
      <c r="BL130" s="17" t="s">
        <v>172</v>
      </c>
      <c r="BM130" s="202" t="s">
        <v>227</v>
      </c>
    </row>
    <row r="131" spans="1:47" s="2" customFormat="1" ht="19.5">
      <c r="A131" s="34"/>
      <c r="B131" s="35"/>
      <c r="C131" s="36"/>
      <c r="D131" s="204" t="s">
        <v>174</v>
      </c>
      <c r="E131" s="36"/>
      <c r="F131" s="205" t="s">
        <v>1791</v>
      </c>
      <c r="G131" s="36"/>
      <c r="H131" s="36"/>
      <c r="I131" s="206"/>
      <c r="J131" s="36"/>
      <c r="K131" s="36"/>
      <c r="L131" s="39"/>
      <c r="M131" s="207"/>
      <c r="N131" s="208"/>
      <c r="O131" s="71"/>
      <c r="P131" s="71"/>
      <c r="Q131" s="71"/>
      <c r="R131" s="71"/>
      <c r="S131" s="71"/>
      <c r="T131" s="72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174</v>
      </c>
      <c r="AU131" s="17" t="s">
        <v>82</v>
      </c>
    </row>
    <row r="132" spans="1:65" s="2" customFormat="1" ht="24.2" customHeight="1">
      <c r="A132" s="34"/>
      <c r="B132" s="35"/>
      <c r="C132" s="191" t="s">
        <v>201</v>
      </c>
      <c r="D132" s="191" t="s">
        <v>167</v>
      </c>
      <c r="E132" s="192" t="s">
        <v>1792</v>
      </c>
      <c r="F132" s="193" t="s">
        <v>1793</v>
      </c>
      <c r="G132" s="194" t="s">
        <v>1783</v>
      </c>
      <c r="H132" s="195">
        <v>12</v>
      </c>
      <c r="I132" s="196"/>
      <c r="J132" s="197">
        <f>ROUND(I132*H132,2)</f>
        <v>0</v>
      </c>
      <c r="K132" s="193" t="s">
        <v>1</v>
      </c>
      <c r="L132" s="39"/>
      <c r="M132" s="198" t="s">
        <v>1</v>
      </c>
      <c r="N132" s="199" t="s">
        <v>39</v>
      </c>
      <c r="O132" s="71"/>
      <c r="P132" s="200">
        <f>O132*H132</f>
        <v>0</v>
      </c>
      <c r="Q132" s="200">
        <v>0</v>
      </c>
      <c r="R132" s="200">
        <f>Q132*H132</f>
        <v>0</v>
      </c>
      <c r="S132" s="200">
        <v>0</v>
      </c>
      <c r="T132" s="201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202" t="s">
        <v>172</v>
      </c>
      <c r="AT132" s="202" t="s">
        <v>167</v>
      </c>
      <c r="AU132" s="202" t="s">
        <v>82</v>
      </c>
      <c r="AY132" s="17" t="s">
        <v>165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17" t="s">
        <v>82</v>
      </c>
      <c r="BK132" s="203">
        <f>ROUND(I132*H132,2)</f>
        <v>0</v>
      </c>
      <c r="BL132" s="17" t="s">
        <v>172</v>
      </c>
      <c r="BM132" s="202" t="s">
        <v>239</v>
      </c>
    </row>
    <row r="133" spans="1:47" s="2" customFormat="1" ht="19.5">
      <c r="A133" s="34"/>
      <c r="B133" s="35"/>
      <c r="C133" s="36"/>
      <c r="D133" s="204" t="s">
        <v>174</v>
      </c>
      <c r="E133" s="36"/>
      <c r="F133" s="205" t="s">
        <v>1793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174</v>
      </c>
      <c r="AU133" s="17" t="s">
        <v>82</v>
      </c>
    </row>
    <row r="134" spans="1:65" s="2" customFormat="1" ht="24.2" customHeight="1">
      <c r="A134" s="34"/>
      <c r="B134" s="35"/>
      <c r="C134" s="191" t="s">
        <v>208</v>
      </c>
      <c r="D134" s="191" t="s">
        <v>167</v>
      </c>
      <c r="E134" s="192" t="s">
        <v>1794</v>
      </c>
      <c r="F134" s="193" t="s">
        <v>1795</v>
      </c>
      <c r="G134" s="194" t="s">
        <v>1224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82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258</v>
      </c>
    </row>
    <row r="135" spans="1:47" s="2" customFormat="1" ht="19.5">
      <c r="A135" s="34"/>
      <c r="B135" s="35"/>
      <c r="C135" s="36"/>
      <c r="D135" s="204" t="s">
        <v>174</v>
      </c>
      <c r="E135" s="36"/>
      <c r="F135" s="205" t="s">
        <v>1795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82</v>
      </c>
    </row>
    <row r="136" spans="2:63" s="12" customFormat="1" ht="25.9" customHeight="1">
      <c r="B136" s="175"/>
      <c r="C136" s="176"/>
      <c r="D136" s="177" t="s">
        <v>73</v>
      </c>
      <c r="E136" s="178" t="s">
        <v>1796</v>
      </c>
      <c r="F136" s="178" t="s">
        <v>1797</v>
      </c>
      <c r="G136" s="176"/>
      <c r="H136" s="176"/>
      <c r="I136" s="179"/>
      <c r="J136" s="180">
        <f>BK136</f>
        <v>0</v>
      </c>
      <c r="K136" s="176"/>
      <c r="L136" s="181"/>
      <c r="M136" s="182"/>
      <c r="N136" s="183"/>
      <c r="O136" s="183"/>
      <c r="P136" s="184">
        <f>SUM(P137:P150)</f>
        <v>0</v>
      </c>
      <c r="Q136" s="183"/>
      <c r="R136" s="184">
        <f>SUM(R137:R150)</f>
        <v>0</v>
      </c>
      <c r="S136" s="183"/>
      <c r="T136" s="185">
        <f>SUM(T137:T150)</f>
        <v>0</v>
      </c>
      <c r="AR136" s="186" t="s">
        <v>82</v>
      </c>
      <c r="AT136" s="187" t="s">
        <v>73</v>
      </c>
      <c r="AU136" s="187" t="s">
        <v>74</v>
      </c>
      <c r="AY136" s="186" t="s">
        <v>165</v>
      </c>
      <c r="BK136" s="188">
        <f>SUM(BK137:BK150)</f>
        <v>0</v>
      </c>
    </row>
    <row r="137" spans="1:65" s="2" customFormat="1" ht="16.5" customHeight="1">
      <c r="A137" s="34"/>
      <c r="B137" s="35"/>
      <c r="C137" s="191" t="s">
        <v>213</v>
      </c>
      <c r="D137" s="191" t="s">
        <v>167</v>
      </c>
      <c r="E137" s="192" t="s">
        <v>1798</v>
      </c>
      <c r="F137" s="193" t="s">
        <v>1799</v>
      </c>
      <c r="G137" s="194" t="s">
        <v>221</v>
      </c>
      <c r="H137" s="195">
        <v>120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39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172</v>
      </c>
      <c r="AT137" s="202" t="s">
        <v>167</v>
      </c>
      <c r="AU137" s="202" t="s">
        <v>82</v>
      </c>
      <c r="AY137" s="17" t="s">
        <v>165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82</v>
      </c>
      <c r="BK137" s="203">
        <f>ROUND(I137*H137,2)</f>
        <v>0</v>
      </c>
      <c r="BL137" s="17" t="s">
        <v>172</v>
      </c>
      <c r="BM137" s="202" t="s">
        <v>271</v>
      </c>
    </row>
    <row r="138" spans="1:47" s="2" customFormat="1" ht="12">
      <c r="A138" s="34"/>
      <c r="B138" s="35"/>
      <c r="C138" s="36"/>
      <c r="D138" s="204" t="s">
        <v>174</v>
      </c>
      <c r="E138" s="36"/>
      <c r="F138" s="205" t="s">
        <v>1799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174</v>
      </c>
      <c r="AU138" s="17" t="s">
        <v>82</v>
      </c>
    </row>
    <row r="139" spans="1:65" s="2" customFormat="1" ht="16.5" customHeight="1">
      <c r="A139" s="34"/>
      <c r="B139" s="35"/>
      <c r="C139" s="191" t="s">
        <v>218</v>
      </c>
      <c r="D139" s="191" t="s">
        <v>167</v>
      </c>
      <c r="E139" s="192" t="s">
        <v>1800</v>
      </c>
      <c r="F139" s="193" t="s">
        <v>1801</v>
      </c>
      <c r="G139" s="194" t="s">
        <v>221</v>
      </c>
      <c r="H139" s="195">
        <v>70</v>
      </c>
      <c r="I139" s="196"/>
      <c r="J139" s="197">
        <f>ROUND(I139*H139,2)</f>
        <v>0</v>
      </c>
      <c r="K139" s="193" t="s">
        <v>1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82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282</v>
      </c>
    </row>
    <row r="140" spans="1:47" s="2" customFormat="1" ht="12">
      <c r="A140" s="34"/>
      <c r="B140" s="35"/>
      <c r="C140" s="36"/>
      <c r="D140" s="204" t="s">
        <v>174</v>
      </c>
      <c r="E140" s="36"/>
      <c r="F140" s="205" t="s">
        <v>1801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82</v>
      </c>
    </row>
    <row r="141" spans="1:65" s="2" customFormat="1" ht="16.5" customHeight="1">
      <c r="A141" s="34"/>
      <c r="B141" s="35"/>
      <c r="C141" s="191" t="s">
        <v>227</v>
      </c>
      <c r="D141" s="191" t="s">
        <v>167</v>
      </c>
      <c r="E141" s="192" t="s">
        <v>1802</v>
      </c>
      <c r="F141" s="193" t="s">
        <v>1803</v>
      </c>
      <c r="G141" s="194" t="s">
        <v>221</v>
      </c>
      <c r="H141" s="195">
        <v>420</v>
      </c>
      <c r="I141" s="196"/>
      <c r="J141" s="197">
        <f>ROUND(I141*H141,2)</f>
        <v>0</v>
      </c>
      <c r="K141" s="193" t="s">
        <v>1</v>
      </c>
      <c r="L141" s="39"/>
      <c r="M141" s="198" t="s">
        <v>1</v>
      </c>
      <c r="N141" s="199" t="s">
        <v>39</v>
      </c>
      <c r="O141" s="71"/>
      <c r="P141" s="200">
        <f>O141*H141</f>
        <v>0</v>
      </c>
      <c r="Q141" s="200">
        <v>0</v>
      </c>
      <c r="R141" s="200">
        <f>Q141*H141</f>
        <v>0</v>
      </c>
      <c r="S141" s="200">
        <v>0</v>
      </c>
      <c r="T141" s="201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02" t="s">
        <v>172</v>
      </c>
      <c r="AT141" s="202" t="s">
        <v>167</v>
      </c>
      <c r="AU141" s="202" t="s">
        <v>82</v>
      </c>
      <c r="AY141" s="17" t="s">
        <v>165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17" t="s">
        <v>82</v>
      </c>
      <c r="BK141" s="203">
        <f>ROUND(I141*H141,2)</f>
        <v>0</v>
      </c>
      <c r="BL141" s="17" t="s">
        <v>172</v>
      </c>
      <c r="BM141" s="202" t="s">
        <v>296</v>
      </c>
    </row>
    <row r="142" spans="1:47" s="2" customFormat="1" ht="12">
      <c r="A142" s="34"/>
      <c r="B142" s="35"/>
      <c r="C142" s="36"/>
      <c r="D142" s="204" t="s">
        <v>174</v>
      </c>
      <c r="E142" s="36"/>
      <c r="F142" s="205" t="s">
        <v>1803</v>
      </c>
      <c r="G142" s="36"/>
      <c r="H142" s="36"/>
      <c r="I142" s="206"/>
      <c r="J142" s="36"/>
      <c r="K142" s="36"/>
      <c r="L142" s="39"/>
      <c r="M142" s="207"/>
      <c r="N142" s="208"/>
      <c r="O142" s="71"/>
      <c r="P142" s="71"/>
      <c r="Q142" s="71"/>
      <c r="R142" s="71"/>
      <c r="S142" s="71"/>
      <c r="T142" s="72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T142" s="17" t="s">
        <v>174</v>
      </c>
      <c r="AU142" s="17" t="s">
        <v>82</v>
      </c>
    </row>
    <row r="143" spans="1:65" s="2" customFormat="1" ht="16.5" customHeight="1">
      <c r="A143" s="34"/>
      <c r="B143" s="35"/>
      <c r="C143" s="191" t="s">
        <v>232</v>
      </c>
      <c r="D143" s="191" t="s">
        <v>167</v>
      </c>
      <c r="E143" s="192" t="s">
        <v>1804</v>
      </c>
      <c r="F143" s="193" t="s">
        <v>1805</v>
      </c>
      <c r="G143" s="194" t="s">
        <v>221</v>
      </c>
      <c r="H143" s="195">
        <v>185</v>
      </c>
      <c r="I143" s="196"/>
      <c r="J143" s="197">
        <f>ROUND(I143*H143,2)</f>
        <v>0</v>
      </c>
      <c r="K143" s="193" t="s">
        <v>1</v>
      </c>
      <c r="L143" s="39"/>
      <c r="M143" s="198" t="s">
        <v>1</v>
      </c>
      <c r="N143" s="199" t="s">
        <v>39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172</v>
      </c>
      <c r="AT143" s="202" t="s">
        <v>167</v>
      </c>
      <c r="AU143" s="202" t="s">
        <v>82</v>
      </c>
      <c r="AY143" s="17" t="s">
        <v>165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82</v>
      </c>
      <c r="BK143" s="203">
        <f>ROUND(I143*H143,2)</f>
        <v>0</v>
      </c>
      <c r="BL143" s="17" t="s">
        <v>172</v>
      </c>
      <c r="BM143" s="202" t="s">
        <v>305</v>
      </c>
    </row>
    <row r="144" spans="1:47" s="2" customFormat="1" ht="12">
      <c r="A144" s="34"/>
      <c r="B144" s="35"/>
      <c r="C144" s="36"/>
      <c r="D144" s="204" t="s">
        <v>174</v>
      </c>
      <c r="E144" s="36"/>
      <c r="F144" s="205" t="s">
        <v>1805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174</v>
      </c>
      <c r="AU144" s="17" t="s">
        <v>82</v>
      </c>
    </row>
    <row r="145" spans="1:65" s="2" customFormat="1" ht="16.5" customHeight="1">
      <c r="A145" s="34"/>
      <c r="B145" s="35"/>
      <c r="C145" s="191" t="s">
        <v>239</v>
      </c>
      <c r="D145" s="191" t="s">
        <v>167</v>
      </c>
      <c r="E145" s="192" t="s">
        <v>1806</v>
      </c>
      <c r="F145" s="193" t="s">
        <v>1807</v>
      </c>
      <c r="G145" s="194" t="s">
        <v>221</v>
      </c>
      <c r="H145" s="195">
        <v>90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82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317</v>
      </c>
    </row>
    <row r="146" spans="1:47" s="2" customFormat="1" ht="12">
      <c r="A146" s="34"/>
      <c r="B146" s="35"/>
      <c r="C146" s="36"/>
      <c r="D146" s="204" t="s">
        <v>174</v>
      </c>
      <c r="E146" s="36"/>
      <c r="F146" s="205" t="s">
        <v>1807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82</v>
      </c>
    </row>
    <row r="147" spans="1:65" s="2" customFormat="1" ht="16.5" customHeight="1">
      <c r="A147" s="34"/>
      <c r="B147" s="35"/>
      <c r="C147" s="191" t="s">
        <v>247</v>
      </c>
      <c r="D147" s="191" t="s">
        <v>167</v>
      </c>
      <c r="E147" s="192" t="s">
        <v>1808</v>
      </c>
      <c r="F147" s="193" t="s">
        <v>1809</v>
      </c>
      <c r="G147" s="194" t="s">
        <v>221</v>
      </c>
      <c r="H147" s="195">
        <v>400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82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328</v>
      </c>
    </row>
    <row r="148" spans="1:47" s="2" customFormat="1" ht="12">
      <c r="A148" s="34"/>
      <c r="B148" s="35"/>
      <c r="C148" s="36"/>
      <c r="D148" s="204" t="s">
        <v>174</v>
      </c>
      <c r="E148" s="36"/>
      <c r="F148" s="205" t="s">
        <v>1809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82</v>
      </c>
    </row>
    <row r="149" spans="1:65" s="2" customFormat="1" ht="16.5" customHeight="1">
      <c r="A149" s="34"/>
      <c r="B149" s="35"/>
      <c r="C149" s="191" t="s">
        <v>258</v>
      </c>
      <c r="D149" s="191" t="s">
        <v>167</v>
      </c>
      <c r="E149" s="192" t="s">
        <v>1810</v>
      </c>
      <c r="F149" s="193" t="s">
        <v>1811</v>
      </c>
      <c r="G149" s="194" t="s">
        <v>1783</v>
      </c>
      <c r="H149" s="195">
        <v>26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82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363</v>
      </c>
    </row>
    <row r="150" spans="1:47" s="2" customFormat="1" ht="12">
      <c r="A150" s="34"/>
      <c r="B150" s="35"/>
      <c r="C150" s="36"/>
      <c r="D150" s="204" t="s">
        <v>174</v>
      </c>
      <c r="E150" s="36"/>
      <c r="F150" s="205" t="s">
        <v>1811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82</v>
      </c>
    </row>
    <row r="151" spans="2:63" s="12" customFormat="1" ht="25.9" customHeight="1">
      <c r="B151" s="175"/>
      <c r="C151" s="176"/>
      <c r="D151" s="177" t="s">
        <v>73</v>
      </c>
      <c r="E151" s="178" t="s">
        <v>1812</v>
      </c>
      <c r="F151" s="178" t="s">
        <v>1813</v>
      </c>
      <c r="G151" s="176"/>
      <c r="H151" s="176"/>
      <c r="I151" s="179"/>
      <c r="J151" s="180">
        <f>BK151</f>
        <v>0</v>
      </c>
      <c r="K151" s="176"/>
      <c r="L151" s="181"/>
      <c r="M151" s="182"/>
      <c r="N151" s="183"/>
      <c r="O151" s="183"/>
      <c r="P151" s="184">
        <f>SUM(P152:P159)</f>
        <v>0</v>
      </c>
      <c r="Q151" s="183"/>
      <c r="R151" s="184">
        <f>SUM(R152:R159)</f>
        <v>0</v>
      </c>
      <c r="S151" s="183"/>
      <c r="T151" s="185">
        <f>SUM(T152:T159)</f>
        <v>0</v>
      </c>
      <c r="AR151" s="186" t="s">
        <v>82</v>
      </c>
      <c r="AT151" s="187" t="s">
        <v>73</v>
      </c>
      <c r="AU151" s="187" t="s">
        <v>74</v>
      </c>
      <c r="AY151" s="186" t="s">
        <v>165</v>
      </c>
      <c r="BK151" s="188">
        <f>SUM(BK152:BK159)</f>
        <v>0</v>
      </c>
    </row>
    <row r="152" spans="1:65" s="2" customFormat="1" ht="16.5" customHeight="1">
      <c r="A152" s="34"/>
      <c r="B152" s="35"/>
      <c r="C152" s="191" t="s">
        <v>8</v>
      </c>
      <c r="D152" s="191" t="s">
        <v>167</v>
      </c>
      <c r="E152" s="192" t="s">
        <v>1814</v>
      </c>
      <c r="F152" s="193" t="s">
        <v>1815</v>
      </c>
      <c r="G152" s="194" t="s">
        <v>1783</v>
      </c>
      <c r="H152" s="195">
        <v>4</v>
      </c>
      <c r="I152" s="196"/>
      <c r="J152" s="197">
        <f>ROUND(I152*H152,2)</f>
        <v>0</v>
      </c>
      <c r="K152" s="193" t="s">
        <v>1</v>
      </c>
      <c r="L152" s="39"/>
      <c r="M152" s="198" t="s">
        <v>1</v>
      </c>
      <c r="N152" s="199" t="s">
        <v>39</v>
      </c>
      <c r="O152" s="71"/>
      <c r="P152" s="200">
        <f>O152*H152</f>
        <v>0</v>
      </c>
      <c r="Q152" s="200">
        <v>0</v>
      </c>
      <c r="R152" s="200">
        <f>Q152*H152</f>
        <v>0</v>
      </c>
      <c r="S152" s="200">
        <v>0</v>
      </c>
      <c r="T152" s="201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02" t="s">
        <v>172</v>
      </c>
      <c r="AT152" s="202" t="s">
        <v>167</v>
      </c>
      <c r="AU152" s="202" t="s">
        <v>82</v>
      </c>
      <c r="AY152" s="17" t="s">
        <v>165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17" t="s">
        <v>82</v>
      </c>
      <c r="BK152" s="203">
        <f>ROUND(I152*H152,2)</f>
        <v>0</v>
      </c>
      <c r="BL152" s="17" t="s">
        <v>172</v>
      </c>
      <c r="BM152" s="202" t="s">
        <v>377</v>
      </c>
    </row>
    <row r="153" spans="1:47" s="2" customFormat="1" ht="12">
      <c r="A153" s="34"/>
      <c r="B153" s="35"/>
      <c r="C153" s="36"/>
      <c r="D153" s="204" t="s">
        <v>174</v>
      </c>
      <c r="E153" s="36"/>
      <c r="F153" s="205" t="s">
        <v>1815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174</v>
      </c>
      <c r="AU153" s="17" t="s">
        <v>82</v>
      </c>
    </row>
    <row r="154" spans="1:65" s="2" customFormat="1" ht="16.5" customHeight="1">
      <c r="A154" s="34"/>
      <c r="B154" s="35"/>
      <c r="C154" s="191" t="s">
        <v>271</v>
      </c>
      <c r="D154" s="191" t="s">
        <v>167</v>
      </c>
      <c r="E154" s="192" t="s">
        <v>1816</v>
      </c>
      <c r="F154" s="193" t="s">
        <v>1817</v>
      </c>
      <c r="G154" s="194" t="s">
        <v>1783</v>
      </c>
      <c r="H154" s="195">
        <v>4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39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172</v>
      </c>
      <c r="AT154" s="202" t="s">
        <v>167</v>
      </c>
      <c r="AU154" s="202" t="s">
        <v>82</v>
      </c>
      <c r="AY154" s="17" t="s">
        <v>165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82</v>
      </c>
      <c r="BK154" s="203">
        <f>ROUND(I154*H154,2)</f>
        <v>0</v>
      </c>
      <c r="BL154" s="17" t="s">
        <v>172</v>
      </c>
      <c r="BM154" s="202" t="s">
        <v>356</v>
      </c>
    </row>
    <row r="155" spans="1:47" s="2" customFormat="1" ht="12">
      <c r="A155" s="34"/>
      <c r="B155" s="35"/>
      <c r="C155" s="36"/>
      <c r="D155" s="204" t="s">
        <v>174</v>
      </c>
      <c r="E155" s="36"/>
      <c r="F155" s="205" t="s">
        <v>1817</v>
      </c>
      <c r="G155" s="36"/>
      <c r="H155" s="36"/>
      <c r="I155" s="206"/>
      <c r="J155" s="36"/>
      <c r="K155" s="36"/>
      <c r="L155" s="39"/>
      <c r="M155" s="207"/>
      <c r="N155" s="208"/>
      <c r="O155" s="71"/>
      <c r="P155" s="71"/>
      <c r="Q155" s="71"/>
      <c r="R155" s="71"/>
      <c r="S155" s="71"/>
      <c r="T155" s="72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174</v>
      </c>
      <c r="AU155" s="17" t="s">
        <v>82</v>
      </c>
    </row>
    <row r="156" spans="1:65" s="2" customFormat="1" ht="16.5" customHeight="1">
      <c r="A156" s="34"/>
      <c r="B156" s="35"/>
      <c r="C156" s="191" t="s">
        <v>276</v>
      </c>
      <c r="D156" s="191" t="s">
        <v>167</v>
      </c>
      <c r="E156" s="192" t="s">
        <v>1818</v>
      </c>
      <c r="F156" s="193" t="s">
        <v>1819</v>
      </c>
      <c r="G156" s="194" t="s">
        <v>221</v>
      </c>
      <c r="H156" s="195">
        <v>200</v>
      </c>
      <c r="I156" s="196"/>
      <c r="J156" s="197">
        <f>ROUND(I156*H156,2)</f>
        <v>0</v>
      </c>
      <c r="K156" s="193" t="s">
        <v>1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82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401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1819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82</v>
      </c>
    </row>
    <row r="158" spans="1:65" s="2" customFormat="1" ht="16.5" customHeight="1">
      <c r="A158" s="34"/>
      <c r="B158" s="35"/>
      <c r="C158" s="191" t="s">
        <v>282</v>
      </c>
      <c r="D158" s="191" t="s">
        <v>167</v>
      </c>
      <c r="E158" s="192" t="s">
        <v>1820</v>
      </c>
      <c r="F158" s="193" t="s">
        <v>1821</v>
      </c>
      <c r="G158" s="194" t="s">
        <v>1224</v>
      </c>
      <c r="H158" s="195">
        <v>1</v>
      </c>
      <c r="I158" s="196"/>
      <c r="J158" s="197">
        <f>ROUND(I158*H158,2)</f>
        <v>0</v>
      </c>
      <c r="K158" s="193" t="s">
        <v>1</v>
      </c>
      <c r="L158" s="39"/>
      <c r="M158" s="198" t="s">
        <v>1</v>
      </c>
      <c r="N158" s="199" t="s">
        <v>39</v>
      </c>
      <c r="O158" s="71"/>
      <c r="P158" s="200">
        <f>O158*H158</f>
        <v>0</v>
      </c>
      <c r="Q158" s="200">
        <v>0</v>
      </c>
      <c r="R158" s="200">
        <f>Q158*H158</f>
        <v>0</v>
      </c>
      <c r="S158" s="200">
        <v>0</v>
      </c>
      <c r="T158" s="201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02" t="s">
        <v>172</v>
      </c>
      <c r="AT158" s="202" t="s">
        <v>167</v>
      </c>
      <c r="AU158" s="202" t="s">
        <v>82</v>
      </c>
      <c r="AY158" s="17" t="s">
        <v>165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17" t="s">
        <v>82</v>
      </c>
      <c r="BK158" s="203">
        <f>ROUND(I158*H158,2)</f>
        <v>0</v>
      </c>
      <c r="BL158" s="17" t="s">
        <v>172</v>
      </c>
      <c r="BM158" s="202" t="s">
        <v>412</v>
      </c>
    </row>
    <row r="159" spans="1:47" s="2" customFormat="1" ht="12">
      <c r="A159" s="34"/>
      <c r="B159" s="35"/>
      <c r="C159" s="36"/>
      <c r="D159" s="204" t="s">
        <v>174</v>
      </c>
      <c r="E159" s="36"/>
      <c r="F159" s="205" t="s">
        <v>1821</v>
      </c>
      <c r="G159" s="36"/>
      <c r="H159" s="36"/>
      <c r="I159" s="206"/>
      <c r="J159" s="36"/>
      <c r="K159" s="36"/>
      <c r="L159" s="39"/>
      <c r="M159" s="207"/>
      <c r="N159" s="208"/>
      <c r="O159" s="71"/>
      <c r="P159" s="71"/>
      <c r="Q159" s="71"/>
      <c r="R159" s="71"/>
      <c r="S159" s="71"/>
      <c r="T159" s="72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T159" s="17" t="s">
        <v>174</v>
      </c>
      <c r="AU159" s="17" t="s">
        <v>82</v>
      </c>
    </row>
    <row r="160" spans="2:63" s="12" customFormat="1" ht="25.9" customHeight="1">
      <c r="B160" s="175"/>
      <c r="C160" s="176"/>
      <c r="D160" s="177" t="s">
        <v>73</v>
      </c>
      <c r="E160" s="178" t="s">
        <v>1822</v>
      </c>
      <c r="F160" s="178" t="s">
        <v>166</v>
      </c>
      <c r="G160" s="176"/>
      <c r="H160" s="176"/>
      <c r="I160" s="179"/>
      <c r="J160" s="180">
        <f>BK160</f>
        <v>0</v>
      </c>
      <c r="K160" s="176"/>
      <c r="L160" s="181"/>
      <c r="M160" s="182"/>
      <c r="N160" s="183"/>
      <c r="O160" s="183"/>
      <c r="P160" s="184">
        <f>SUM(P161:P182)</f>
        <v>0</v>
      </c>
      <c r="Q160" s="183"/>
      <c r="R160" s="184">
        <f>SUM(R161:R182)</f>
        <v>0</v>
      </c>
      <c r="S160" s="183"/>
      <c r="T160" s="185">
        <f>SUM(T161:T182)</f>
        <v>0</v>
      </c>
      <c r="AR160" s="186" t="s">
        <v>82</v>
      </c>
      <c r="AT160" s="187" t="s">
        <v>73</v>
      </c>
      <c r="AU160" s="187" t="s">
        <v>74</v>
      </c>
      <c r="AY160" s="186" t="s">
        <v>165</v>
      </c>
      <c r="BK160" s="188">
        <f>SUM(BK161:BK182)</f>
        <v>0</v>
      </c>
    </row>
    <row r="161" spans="1:65" s="2" customFormat="1" ht="33" customHeight="1">
      <c r="A161" s="34"/>
      <c r="B161" s="35"/>
      <c r="C161" s="191" t="s">
        <v>289</v>
      </c>
      <c r="D161" s="191" t="s">
        <v>167</v>
      </c>
      <c r="E161" s="192" t="s">
        <v>1823</v>
      </c>
      <c r="F161" s="193" t="s">
        <v>1824</v>
      </c>
      <c r="G161" s="194" t="s">
        <v>221</v>
      </c>
      <c r="H161" s="195">
        <v>343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82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231</v>
      </c>
    </row>
    <row r="162" spans="1:47" s="2" customFormat="1" ht="19.5">
      <c r="A162" s="34"/>
      <c r="B162" s="35"/>
      <c r="C162" s="36"/>
      <c r="D162" s="204" t="s">
        <v>174</v>
      </c>
      <c r="E162" s="36"/>
      <c r="F162" s="205" t="s">
        <v>1824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82</v>
      </c>
    </row>
    <row r="163" spans="1:65" s="2" customFormat="1" ht="37.9" customHeight="1">
      <c r="A163" s="34"/>
      <c r="B163" s="35"/>
      <c r="C163" s="191" t="s">
        <v>296</v>
      </c>
      <c r="D163" s="191" t="s">
        <v>167</v>
      </c>
      <c r="E163" s="192" t="s">
        <v>1825</v>
      </c>
      <c r="F163" s="193" t="s">
        <v>1826</v>
      </c>
      <c r="G163" s="194" t="s">
        <v>221</v>
      </c>
      <c r="H163" s="195">
        <v>35</v>
      </c>
      <c r="I163" s="196"/>
      <c r="J163" s="197">
        <f>ROUND(I163*H163,2)</f>
        <v>0</v>
      </c>
      <c r="K163" s="193" t="s">
        <v>1</v>
      </c>
      <c r="L163" s="39"/>
      <c r="M163" s="198" t="s">
        <v>1</v>
      </c>
      <c r="N163" s="199" t="s">
        <v>39</v>
      </c>
      <c r="O163" s="71"/>
      <c r="P163" s="200">
        <f>O163*H163</f>
        <v>0</v>
      </c>
      <c r="Q163" s="200">
        <v>0</v>
      </c>
      <c r="R163" s="200">
        <f>Q163*H163</f>
        <v>0</v>
      </c>
      <c r="S163" s="200">
        <v>0</v>
      </c>
      <c r="T163" s="201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02" t="s">
        <v>172</v>
      </c>
      <c r="AT163" s="202" t="s">
        <v>167</v>
      </c>
      <c r="AU163" s="202" t="s">
        <v>82</v>
      </c>
      <c r="AY163" s="17" t="s">
        <v>165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17" t="s">
        <v>82</v>
      </c>
      <c r="BK163" s="203">
        <f>ROUND(I163*H163,2)</f>
        <v>0</v>
      </c>
      <c r="BL163" s="17" t="s">
        <v>172</v>
      </c>
      <c r="BM163" s="202" t="s">
        <v>435</v>
      </c>
    </row>
    <row r="164" spans="1:47" s="2" customFormat="1" ht="19.5">
      <c r="A164" s="34"/>
      <c r="B164" s="35"/>
      <c r="C164" s="36"/>
      <c r="D164" s="204" t="s">
        <v>174</v>
      </c>
      <c r="E164" s="36"/>
      <c r="F164" s="205" t="s">
        <v>1826</v>
      </c>
      <c r="G164" s="36"/>
      <c r="H164" s="36"/>
      <c r="I164" s="206"/>
      <c r="J164" s="36"/>
      <c r="K164" s="36"/>
      <c r="L164" s="39"/>
      <c r="M164" s="207"/>
      <c r="N164" s="208"/>
      <c r="O164" s="71"/>
      <c r="P164" s="71"/>
      <c r="Q164" s="71"/>
      <c r="R164" s="71"/>
      <c r="S164" s="71"/>
      <c r="T164" s="72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T164" s="17" t="s">
        <v>174</v>
      </c>
      <c r="AU164" s="17" t="s">
        <v>82</v>
      </c>
    </row>
    <row r="165" spans="1:65" s="2" customFormat="1" ht="16.5" customHeight="1">
      <c r="A165" s="34"/>
      <c r="B165" s="35"/>
      <c r="C165" s="191" t="s">
        <v>7</v>
      </c>
      <c r="D165" s="191" t="s">
        <v>167</v>
      </c>
      <c r="E165" s="192" t="s">
        <v>1827</v>
      </c>
      <c r="F165" s="193" t="s">
        <v>1828</v>
      </c>
      <c r="G165" s="194" t="s">
        <v>1783</v>
      </c>
      <c r="H165" s="195">
        <v>12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39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172</v>
      </c>
      <c r="AT165" s="202" t="s">
        <v>167</v>
      </c>
      <c r="AU165" s="202" t="s">
        <v>82</v>
      </c>
      <c r="AY165" s="17" t="s">
        <v>165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172</v>
      </c>
      <c r="BM165" s="202" t="s">
        <v>393</v>
      </c>
    </row>
    <row r="166" spans="1:47" s="2" customFormat="1" ht="12">
      <c r="A166" s="34"/>
      <c r="B166" s="35"/>
      <c r="C166" s="36"/>
      <c r="D166" s="204" t="s">
        <v>174</v>
      </c>
      <c r="E166" s="36"/>
      <c r="F166" s="205" t="s">
        <v>1828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174</v>
      </c>
      <c r="AU166" s="17" t="s">
        <v>82</v>
      </c>
    </row>
    <row r="167" spans="1:65" s="2" customFormat="1" ht="16.5" customHeight="1">
      <c r="A167" s="34"/>
      <c r="B167" s="35"/>
      <c r="C167" s="191" t="s">
        <v>305</v>
      </c>
      <c r="D167" s="191" t="s">
        <v>167</v>
      </c>
      <c r="E167" s="192" t="s">
        <v>1829</v>
      </c>
      <c r="F167" s="193" t="s">
        <v>1830</v>
      </c>
      <c r="G167" s="194" t="s">
        <v>1783</v>
      </c>
      <c r="H167" s="195">
        <v>2</v>
      </c>
      <c r="I167" s="196"/>
      <c r="J167" s="197">
        <f>ROUND(I167*H167,2)</f>
        <v>0</v>
      </c>
      <c r="K167" s="193" t="s">
        <v>1</v>
      </c>
      <c r="L167" s="39"/>
      <c r="M167" s="198" t="s">
        <v>1</v>
      </c>
      <c r="N167" s="199" t="s">
        <v>39</v>
      </c>
      <c r="O167" s="71"/>
      <c r="P167" s="200">
        <f>O167*H167</f>
        <v>0</v>
      </c>
      <c r="Q167" s="200">
        <v>0</v>
      </c>
      <c r="R167" s="200">
        <f>Q167*H167</f>
        <v>0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172</v>
      </c>
      <c r="AT167" s="202" t="s">
        <v>167</v>
      </c>
      <c r="AU167" s="202" t="s">
        <v>82</v>
      </c>
      <c r="AY167" s="17" t="s">
        <v>165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82</v>
      </c>
      <c r="BK167" s="203">
        <f>ROUND(I167*H167,2)</f>
        <v>0</v>
      </c>
      <c r="BL167" s="17" t="s">
        <v>172</v>
      </c>
      <c r="BM167" s="202" t="s">
        <v>454</v>
      </c>
    </row>
    <row r="168" spans="1:47" s="2" customFormat="1" ht="12">
      <c r="A168" s="34"/>
      <c r="B168" s="35"/>
      <c r="C168" s="36"/>
      <c r="D168" s="204" t="s">
        <v>174</v>
      </c>
      <c r="E168" s="36"/>
      <c r="F168" s="205" t="s">
        <v>1830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174</v>
      </c>
      <c r="AU168" s="17" t="s">
        <v>82</v>
      </c>
    </row>
    <row r="169" spans="1:65" s="2" customFormat="1" ht="16.5" customHeight="1">
      <c r="A169" s="34"/>
      <c r="B169" s="35"/>
      <c r="C169" s="191" t="s">
        <v>311</v>
      </c>
      <c r="D169" s="191" t="s">
        <v>167</v>
      </c>
      <c r="E169" s="192" t="s">
        <v>1831</v>
      </c>
      <c r="F169" s="193" t="s">
        <v>1832</v>
      </c>
      <c r="G169" s="194" t="s">
        <v>1224</v>
      </c>
      <c r="H169" s="195">
        <v>1</v>
      </c>
      <c r="I169" s="196"/>
      <c r="J169" s="197">
        <f>ROUND(I169*H169,2)</f>
        <v>0</v>
      </c>
      <c r="K169" s="193" t="s">
        <v>1</v>
      </c>
      <c r="L169" s="39"/>
      <c r="M169" s="198" t="s">
        <v>1</v>
      </c>
      <c r="N169" s="199" t="s">
        <v>39</v>
      </c>
      <c r="O169" s="71"/>
      <c r="P169" s="200">
        <f>O169*H169</f>
        <v>0</v>
      </c>
      <c r="Q169" s="200">
        <v>0</v>
      </c>
      <c r="R169" s="200">
        <f>Q169*H169</f>
        <v>0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172</v>
      </c>
      <c r="AT169" s="202" t="s">
        <v>167</v>
      </c>
      <c r="AU169" s="202" t="s">
        <v>82</v>
      </c>
      <c r="AY169" s="17" t="s">
        <v>165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82</v>
      </c>
      <c r="BK169" s="203">
        <f>ROUND(I169*H169,2)</f>
        <v>0</v>
      </c>
      <c r="BL169" s="17" t="s">
        <v>172</v>
      </c>
      <c r="BM169" s="202" t="s">
        <v>463</v>
      </c>
    </row>
    <row r="170" spans="1:47" s="2" customFormat="1" ht="12">
      <c r="A170" s="34"/>
      <c r="B170" s="35"/>
      <c r="C170" s="36"/>
      <c r="D170" s="204" t="s">
        <v>174</v>
      </c>
      <c r="E170" s="36"/>
      <c r="F170" s="205" t="s">
        <v>1832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174</v>
      </c>
      <c r="AU170" s="17" t="s">
        <v>82</v>
      </c>
    </row>
    <row r="171" spans="1:65" s="2" customFormat="1" ht="16.5" customHeight="1">
      <c r="A171" s="34"/>
      <c r="B171" s="35"/>
      <c r="C171" s="191" t="s">
        <v>317</v>
      </c>
      <c r="D171" s="191" t="s">
        <v>167</v>
      </c>
      <c r="E171" s="192" t="s">
        <v>1833</v>
      </c>
      <c r="F171" s="193" t="s">
        <v>1834</v>
      </c>
      <c r="G171" s="194" t="s">
        <v>1224</v>
      </c>
      <c r="H171" s="195">
        <v>1</v>
      </c>
      <c r="I171" s="196"/>
      <c r="J171" s="197">
        <f>ROUND(I171*H171,2)</f>
        <v>0</v>
      </c>
      <c r="K171" s="193" t="s">
        <v>1</v>
      </c>
      <c r="L171" s="39"/>
      <c r="M171" s="198" t="s">
        <v>1</v>
      </c>
      <c r="N171" s="199" t="s">
        <v>39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172</v>
      </c>
      <c r="AT171" s="202" t="s">
        <v>167</v>
      </c>
      <c r="AU171" s="202" t="s">
        <v>82</v>
      </c>
      <c r="AY171" s="17" t="s">
        <v>165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82</v>
      </c>
      <c r="BK171" s="203">
        <f>ROUND(I171*H171,2)</f>
        <v>0</v>
      </c>
      <c r="BL171" s="17" t="s">
        <v>172</v>
      </c>
      <c r="BM171" s="202" t="s">
        <v>474</v>
      </c>
    </row>
    <row r="172" spans="1:47" s="2" customFormat="1" ht="12">
      <c r="A172" s="34"/>
      <c r="B172" s="35"/>
      <c r="C172" s="36"/>
      <c r="D172" s="204" t="s">
        <v>174</v>
      </c>
      <c r="E172" s="36"/>
      <c r="F172" s="205" t="s">
        <v>1834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174</v>
      </c>
      <c r="AU172" s="17" t="s">
        <v>82</v>
      </c>
    </row>
    <row r="173" spans="1:65" s="2" customFormat="1" ht="21.75" customHeight="1">
      <c r="A173" s="34"/>
      <c r="B173" s="35"/>
      <c r="C173" s="191" t="s">
        <v>323</v>
      </c>
      <c r="D173" s="191" t="s">
        <v>167</v>
      </c>
      <c r="E173" s="192" t="s">
        <v>1835</v>
      </c>
      <c r="F173" s="193" t="s">
        <v>1836</v>
      </c>
      <c r="G173" s="194" t="s">
        <v>1224</v>
      </c>
      <c r="H173" s="195">
        <v>1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0</v>
      </c>
      <c r="R173" s="200">
        <f>Q173*H173</f>
        <v>0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82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489</v>
      </c>
    </row>
    <row r="174" spans="1:47" s="2" customFormat="1" ht="12">
      <c r="A174" s="34"/>
      <c r="B174" s="35"/>
      <c r="C174" s="36"/>
      <c r="D174" s="204" t="s">
        <v>174</v>
      </c>
      <c r="E174" s="36"/>
      <c r="F174" s="205" t="s">
        <v>1836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82</v>
      </c>
    </row>
    <row r="175" spans="1:65" s="2" customFormat="1" ht="16.5" customHeight="1">
      <c r="A175" s="34"/>
      <c r="B175" s="35"/>
      <c r="C175" s="191" t="s">
        <v>328</v>
      </c>
      <c r="D175" s="191" t="s">
        <v>167</v>
      </c>
      <c r="E175" s="192" t="s">
        <v>1837</v>
      </c>
      <c r="F175" s="193" t="s">
        <v>1838</v>
      </c>
      <c r="G175" s="194" t="s">
        <v>221</v>
      </c>
      <c r="H175" s="195">
        <v>10</v>
      </c>
      <c r="I175" s="196"/>
      <c r="J175" s="197">
        <f>ROUND(I175*H175,2)</f>
        <v>0</v>
      </c>
      <c r="K175" s="193" t="s">
        <v>1</v>
      </c>
      <c r="L175" s="39"/>
      <c r="M175" s="198" t="s">
        <v>1</v>
      </c>
      <c r="N175" s="199" t="s">
        <v>39</v>
      </c>
      <c r="O175" s="71"/>
      <c r="P175" s="200">
        <f>O175*H175</f>
        <v>0</v>
      </c>
      <c r="Q175" s="200">
        <v>0</v>
      </c>
      <c r="R175" s="200">
        <f>Q175*H175</f>
        <v>0</v>
      </c>
      <c r="S175" s="200">
        <v>0</v>
      </c>
      <c r="T175" s="201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02" t="s">
        <v>172</v>
      </c>
      <c r="AT175" s="202" t="s">
        <v>167</v>
      </c>
      <c r="AU175" s="202" t="s">
        <v>82</v>
      </c>
      <c r="AY175" s="17" t="s">
        <v>165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17" t="s">
        <v>82</v>
      </c>
      <c r="BK175" s="203">
        <f>ROUND(I175*H175,2)</f>
        <v>0</v>
      </c>
      <c r="BL175" s="17" t="s">
        <v>172</v>
      </c>
      <c r="BM175" s="202" t="s">
        <v>500</v>
      </c>
    </row>
    <row r="176" spans="1:47" s="2" customFormat="1" ht="12">
      <c r="A176" s="34"/>
      <c r="B176" s="35"/>
      <c r="C176" s="36"/>
      <c r="D176" s="204" t="s">
        <v>174</v>
      </c>
      <c r="E176" s="36"/>
      <c r="F176" s="205" t="s">
        <v>1838</v>
      </c>
      <c r="G176" s="36"/>
      <c r="H176" s="36"/>
      <c r="I176" s="206"/>
      <c r="J176" s="36"/>
      <c r="K176" s="36"/>
      <c r="L176" s="39"/>
      <c r="M176" s="207"/>
      <c r="N176" s="208"/>
      <c r="O176" s="71"/>
      <c r="P176" s="71"/>
      <c r="Q176" s="71"/>
      <c r="R176" s="71"/>
      <c r="S176" s="71"/>
      <c r="T176" s="72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174</v>
      </c>
      <c r="AU176" s="17" t="s">
        <v>82</v>
      </c>
    </row>
    <row r="177" spans="1:65" s="2" customFormat="1" ht="16.5" customHeight="1">
      <c r="A177" s="34"/>
      <c r="B177" s="35"/>
      <c r="C177" s="191" t="s">
        <v>342</v>
      </c>
      <c r="D177" s="191" t="s">
        <v>167</v>
      </c>
      <c r="E177" s="192" t="s">
        <v>1839</v>
      </c>
      <c r="F177" s="193" t="s">
        <v>1840</v>
      </c>
      <c r="G177" s="194" t="s">
        <v>1783</v>
      </c>
      <c r="H177" s="195">
        <v>14</v>
      </c>
      <c r="I177" s="196"/>
      <c r="J177" s="197">
        <f>ROUND(I177*H177,2)</f>
        <v>0</v>
      </c>
      <c r="K177" s="193" t="s">
        <v>1</v>
      </c>
      <c r="L177" s="39"/>
      <c r="M177" s="198" t="s">
        <v>1</v>
      </c>
      <c r="N177" s="199" t="s">
        <v>39</v>
      </c>
      <c r="O177" s="71"/>
      <c r="P177" s="200">
        <f>O177*H177</f>
        <v>0</v>
      </c>
      <c r="Q177" s="200">
        <v>0</v>
      </c>
      <c r="R177" s="200">
        <f>Q177*H177</f>
        <v>0</v>
      </c>
      <c r="S177" s="200">
        <v>0</v>
      </c>
      <c r="T177" s="201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02" t="s">
        <v>172</v>
      </c>
      <c r="AT177" s="202" t="s">
        <v>167</v>
      </c>
      <c r="AU177" s="202" t="s">
        <v>82</v>
      </c>
      <c r="AY177" s="17" t="s">
        <v>165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17" t="s">
        <v>82</v>
      </c>
      <c r="BK177" s="203">
        <f>ROUND(I177*H177,2)</f>
        <v>0</v>
      </c>
      <c r="BL177" s="17" t="s">
        <v>172</v>
      </c>
      <c r="BM177" s="202" t="s">
        <v>512</v>
      </c>
    </row>
    <row r="178" spans="1:47" s="2" customFormat="1" ht="12">
      <c r="A178" s="34"/>
      <c r="B178" s="35"/>
      <c r="C178" s="36"/>
      <c r="D178" s="204" t="s">
        <v>174</v>
      </c>
      <c r="E178" s="36"/>
      <c r="F178" s="205" t="s">
        <v>1840</v>
      </c>
      <c r="G178" s="36"/>
      <c r="H178" s="36"/>
      <c r="I178" s="206"/>
      <c r="J178" s="36"/>
      <c r="K178" s="36"/>
      <c r="L178" s="39"/>
      <c r="M178" s="207"/>
      <c r="N178" s="208"/>
      <c r="O178" s="71"/>
      <c r="P178" s="71"/>
      <c r="Q178" s="71"/>
      <c r="R178" s="71"/>
      <c r="S178" s="71"/>
      <c r="T178" s="72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174</v>
      </c>
      <c r="AU178" s="17" t="s">
        <v>82</v>
      </c>
    </row>
    <row r="179" spans="1:65" s="2" customFormat="1" ht="16.5" customHeight="1">
      <c r="A179" s="34"/>
      <c r="B179" s="35"/>
      <c r="C179" s="191" t="s">
        <v>363</v>
      </c>
      <c r="D179" s="191" t="s">
        <v>167</v>
      </c>
      <c r="E179" s="192" t="s">
        <v>1841</v>
      </c>
      <c r="F179" s="193" t="s">
        <v>1842</v>
      </c>
      <c r="G179" s="194" t="s">
        <v>242</v>
      </c>
      <c r="H179" s="195">
        <v>64</v>
      </c>
      <c r="I179" s="196"/>
      <c r="J179" s="197">
        <f>ROUND(I179*H179,2)</f>
        <v>0</v>
      </c>
      <c r="K179" s="193" t="s">
        <v>1</v>
      </c>
      <c r="L179" s="39"/>
      <c r="M179" s="198" t="s">
        <v>1</v>
      </c>
      <c r="N179" s="199" t="s">
        <v>39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172</v>
      </c>
      <c r="AT179" s="202" t="s">
        <v>167</v>
      </c>
      <c r="AU179" s="202" t="s">
        <v>82</v>
      </c>
      <c r="AY179" s="17" t="s">
        <v>165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172</v>
      </c>
      <c r="BM179" s="202" t="s">
        <v>523</v>
      </c>
    </row>
    <row r="180" spans="1:47" s="2" customFormat="1" ht="12">
      <c r="A180" s="34"/>
      <c r="B180" s="35"/>
      <c r="C180" s="36"/>
      <c r="D180" s="204" t="s">
        <v>174</v>
      </c>
      <c r="E180" s="36"/>
      <c r="F180" s="205" t="s">
        <v>1842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174</v>
      </c>
      <c r="AU180" s="17" t="s">
        <v>82</v>
      </c>
    </row>
    <row r="181" spans="1:65" s="2" customFormat="1" ht="16.5" customHeight="1">
      <c r="A181" s="34"/>
      <c r="B181" s="35"/>
      <c r="C181" s="191" t="s">
        <v>370</v>
      </c>
      <c r="D181" s="191" t="s">
        <v>167</v>
      </c>
      <c r="E181" s="192" t="s">
        <v>1843</v>
      </c>
      <c r="F181" s="193" t="s">
        <v>1844</v>
      </c>
      <c r="G181" s="194" t="s">
        <v>1224</v>
      </c>
      <c r="H181" s="195">
        <v>1</v>
      </c>
      <c r="I181" s="196"/>
      <c r="J181" s="197">
        <f>ROUND(I181*H181,2)</f>
        <v>0</v>
      </c>
      <c r="K181" s="193" t="s">
        <v>1</v>
      </c>
      <c r="L181" s="39"/>
      <c r="M181" s="198" t="s">
        <v>1</v>
      </c>
      <c r="N181" s="199" t="s">
        <v>39</v>
      </c>
      <c r="O181" s="71"/>
      <c r="P181" s="200">
        <f>O181*H181</f>
        <v>0</v>
      </c>
      <c r="Q181" s="200">
        <v>0</v>
      </c>
      <c r="R181" s="200">
        <f>Q181*H181</f>
        <v>0</v>
      </c>
      <c r="S181" s="200">
        <v>0</v>
      </c>
      <c r="T181" s="201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02" t="s">
        <v>172</v>
      </c>
      <c r="AT181" s="202" t="s">
        <v>167</v>
      </c>
      <c r="AU181" s="202" t="s">
        <v>82</v>
      </c>
      <c r="AY181" s="17" t="s">
        <v>165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17" t="s">
        <v>82</v>
      </c>
      <c r="BK181" s="203">
        <f>ROUND(I181*H181,2)</f>
        <v>0</v>
      </c>
      <c r="BL181" s="17" t="s">
        <v>172</v>
      </c>
      <c r="BM181" s="202" t="s">
        <v>536</v>
      </c>
    </row>
    <row r="182" spans="1:47" s="2" customFormat="1" ht="12">
      <c r="A182" s="34"/>
      <c r="B182" s="35"/>
      <c r="C182" s="36"/>
      <c r="D182" s="204" t="s">
        <v>174</v>
      </c>
      <c r="E182" s="36"/>
      <c r="F182" s="205" t="s">
        <v>1844</v>
      </c>
      <c r="G182" s="36"/>
      <c r="H182" s="36"/>
      <c r="I182" s="206"/>
      <c r="J182" s="36"/>
      <c r="K182" s="36"/>
      <c r="L182" s="39"/>
      <c r="M182" s="244"/>
      <c r="N182" s="245"/>
      <c r="O182" s="246"/>
      <c r="P182" s="246"/>
      <c r="Q182" s="246"/>
      <c r="R182" s="246"/>
      <c r="S182" s="246"/>
      <c r="T182" s="247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174</v>
      </c>
      <c r="AU182" s="17" t="s">
        <v>82</v>
      </c>
    </row>
    <row r="183" spans="1:31" s="2" customFormat="1" ht="6.95" customHeight="1">
      <c r="A183" s="34"/>
      <c r="B183" s="54"/>
      <c r="C183" s="55"/>
      <c r="D183" s="55"/>
      <c r="E183" s="55"/>
      <c r="F183" s="55"/>
      <c r="G183" s="55"/>
      <c r="H183" s="55"/>
      <c r="I183" s="55"/>
      <c r="J183" s="55"/>
      <c r="K183" s="55"/>
      <c r="L183" s="39"/>
      <c r="M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</row>
  </sheetData>
  <sheetProtection algorithmName="SHA-512" hashValue="mkLsKroE1fgy7Ak0vad2wBXLecRseG54Imce/PiVU7ySms1tHGO4edYkrid6iw+MC6wjGgLaXku/HHgiMF4YuA==" saltValue="M7HU6BDY81Rv7G3qNRtbR55ZICV9yIq6Z7qDYBGFt3Knhpc0tV/Fso09SD64sqqn4TcckRZt4UJkbRcVOFzz1Q==" spinCount="100000" sheet="1" objects="1" scenarios="1" formatColumns="0" formatRows="0" autoFilter="0"/>
  <autoFilter ref="C119:K182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1845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tr">
        <f>IF('Rekapitulace stavby'!AN19="","",'Rekapitulace stavby'!AN19)</f>
        <v/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tr">
        <f>IF('Rekapitulace stavby'!E20="","",'Rekapitulace stavby'!E20)</f>
        <v xml:space="preserve"> </v>
      </c>
      <c r="F24" s="34"/>
      <c r="G24" s="34"/>
      <c r="H24" s="34"/>
      <c r="I24" s="119" t="s">
        <v>26</v>
      </c>
      <c r="J24" s="110" t="str">
        <f>IF('Rekapitulace stavby'!AN20="","",'Rekapitulace stavby'!AN20)</f>
        <v/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ROUND((SUM(BE119:BE162)),2)</f>
        <v>0</v>
      </c>
      <c r="G33" s="34"/>
      <c r="H33" s="34"/>
      <c r="I33" s="130">
        <v>0.21</v>
      </c>
      <c r="J33" s="129">
        <f>ROUND(((SUM(BE119:BE162))*I33),2)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ROUND((SUM(BF119:BF162)),2)</f>
        <v>0</v>
      </c>
      <c r="G34" s="34"/>
      <c r="H34" s="34"/>
      <c r="I34" s="130">
        <v>0.15</v>
      </c>
      <c r="J34" s="129">
        <f>ROUND(((SUM(BF119:BF162))*I34),2)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ROUND((SUM(BG119:BG162)),2)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ROUND((SUM(BH119:BH162)),2)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ROUND((SUM(BI119:BI162)),2)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400-02 - Přípojka elektro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1846</v>
      </c>
      <c r="E97" s="156"/>
      <c r="F97" s="156"/>
      <c r="G97" s="156"/>
      <c r="H97" s="156"/>
      <c r="I97" s="156"/>
      <c r="J97" s="157">
        <f>J120</f>
        <v>0</v>
      </c>
      <c r="K97" s="154"/>
      <c r="L97" s="158"/>
    </row>
    <row r="98" spans="2:12" s="9" customFormat="1" ht="24.95" customHeight="1">
      <c r="B98" s="153"/>
      <c r="C98" s="154"/>
      <c r="D98" s="155" t="s">
        <v>1776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9" customFormat="1" ht="24.95" customHeight="1">
      <c r="B99" s="153"/>
      <c r="C99" s="154"/>
      <c r="D99" s="155" t="s">
        <v>1847</v>
      </c>
      <c r="E99" s="156"/>
      <c r="F99" s="156"/>
      <c r="G99" s="156"/>
      <c r="H99" s="156"/>
      <c r="I99" s="156"/>
      <c r="J99" s="157">
        <f>J148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150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6.5" customHeight="1">
      <c r="A109" s="34"/>
      <c r="B109" s="35"/>
      <c r="C109" s="36"/>
      <c r="D109" s="36"/>
      <c r="E109" s="308" t="str">
        <f>E7</f>
        <v>Rekonstrukce Komenského náměstí v Dobříši</v>
      </c>
      <c r="F109" s="309"/>
      <c r="G109" s="309"/>
      <c r="H109" s="309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133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03" t="str">
        <f>E9</f>
        <v>SO 400-02 - Přípojka elektro</v>
      </c>
      <c r="F111" s="307"/>
      <c r="G111" s="307"/>
      <c r="H111" s="307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 </v>
      </c>
      <c r="G113" s="36"/>
      <c r="H113" s="36"/>
      <c r="I113" s="29" t="s">
        <v>22</v>
      </c>
      <c r="J113" s="66" t="str">
        <f>IF(J12="","",J12)</f>
        <v>16. 8. 2021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 xml:space="preserve"> </v>
      </c>
      <c r="G115" s="36"/>
      <c r="H115" s="36"/>
      <c r="I115" s="29" t="s">
        <v>29</v>
      </c>
      <c r="J115" s="32" t="str">
        <f>E21</f>
        <v xml:space="preserve"> 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27</v>
      </c>
      <c r="D116" s="36"/>
      <c r="E116" s="36"/>
      <c r="F116" s="27" t="str">
        <f>IF(E18="","",E18)</f>
        <v>Vyplň údaj</v>
      </c>
      <c r="G116" s="36"/>
      <c r="H116" s="36"/>
      <c r="I116" s="29" t="s">
        <v>31</v>
      </c>
      <c r="J116" s="32" t="str">
        <f>E24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64"/>
      <c r="B118" s="165"/>
      <c r="C118" s="166" t="s">
        <v>151</v>
      </c>
      <c r="D118" s="167" t="s">
        <v>59</v>
      </c>
      <c r="E118" s="167" t="s">
        <v>55</v>
      </c>
      <c r="F118" s="167" t="s">
        <v>56</v>
      </c>
      <c r="G118" s="167" t="s">
        <v>152</v>
      </c>
      <c r="H118" s="167" t="s">
        <v>153</v>
      </c>
      <c r="I118" s="167" t="s">
        <v>154</v>
      </c>
      <c r="J118" s="167" t="s">
        <v>137</v>
      </c>
      <c r="K118" s="168" t="s">
        <v>155</v>
      </c>
      <c r="L118" s="169"/>
      <c r="M118" s="75" t="s">
        <v>1</v>
      </c>
      <c r="N118" s="76" t="s">
        <v>38</v>
      </c>
      <c r="O118" s="76" t="s">
        <v>156</v>
      </c>
      <c r="P118" s="76" t="s">
        <v>157</v>
      </c>
      <c r="Q118" s="76" t="s">
        <v>158</v>
      </c>
      <c r="R118" s="76" t="s">
        <v>159</v>
      </c>
      <c r="S118" s="76" t="s">
        <v>160</v>
      </c>
      <c r="T118" s="77" t="s">
        <v>161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9" customHeight="1">
      <c r="A119" s="34"/>
      <c r="B119" s="35"/>
      <c r="C119" s="82" t="s">
        <v>162</v>
      </c>
      <c r="D119" s="36"/>
      <c r="E119" s="36"/>
      <c r="F119" s="36"/>
      <c r="G119" s="36"/>
      <c r="H119" s="36"/>
      <c r="I119" s="36"/>
      <c r="J119" s="170">
        <f>BK119</f>
        <v>0</v>
      </c>
      <c r="K119" s="36"/>
      <c r="L119" s="39"/>
      <c r="M119" s="78"/>
      <c r="N119" s="171"/>
      <c r="O119" s="79"/>
      <c r="P119" s="172">
        <f>P120+P133+P148</f>
        <v>0</v>
      </c>
      <c r="Q119" s="79"/>
      <c r="R119" s="172">
        <f>R120+R133+R148</f>
        <v>0</v>
      </c>
      <c r="S119" s="79"/>
      <c r="T119" s="173">
        <f>T120+T133+T148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73</v>
      </c>
      <c r="AU119" s="17" t="s">
        <v>139</v>
      </c>
      <c r="BK119" s="174">
        <f>BK120+BK133+BK148</f>
        <v>0</v>
      </c>
    </row>
    <row r="120" spans="2:63" s="12" customFormat="1" ht="25.9" customHeight="1">
      <c r="B120" s="175"/>
      <c r="C120" s="176"/>
      <c r="D120" s="177" t="s">
        <v>73</v>
      </c>
      <c r="E120" s="178" t="s">
        <v>1779</v>
      </c>
      <c r="F120" s="178" t="s">
        <v>1848</v>
      </c>
      <c r="G120" s="176"/>
      <c r="H120" s="176"/>
      <c r="I120" s="179"/>
      <c r="J120" s="180">
        <f>BK120</f>
        <v>0</v>
      </c>
      <c r="K120" s="176"/>
      <c r="L120" s="181"/>
      <c r="M120" s="182"/>
      <c r="N120" s="183"/>
      <c r="O120" s="183"/>
      <c r="P120" s="184">
        <f>SUM(P121:P132)</f>
        <v>0</v>
      </c>
      <c r="Q120" s="183"/>
      <c r="R120" s="184">
        <f>SUM(R121:R132)</f>
        <v>0</v>
      </c>
      <c r="S120" s="183"/>
      <c r="T120" s="185">
        <f>SUM(T121:T132)</f>
        <v>0</v>
      </c>
      <c r="AR120" s="186" t="s">
        <v>82</v>
      </c>
      <c r="AT120" s="187" t="s">
        <v>73</v>
      </c>
      <c r="AU120" s="187" t="s">
        <v>74</v>
      </c>
      <c r="AY120" s="186" t="s">
        <v>165</v>
      </c>
      <c r="BK120" s="188">
        <f>SUM(BK121:BK132)</f>
        <v>0</v>
      </c>
    </row>
    <row r="121" spans="1:65" s="2" customFormat="1" ht="16.5" customHeight="1">
      <c r="A121" s="34"/>
      <c r="B121" s="35"/>
      <c r="C121" s="191" t="s">
        <v>82</v>
      </c>
      <c r="D121" s="191" t="s">
        <v>167</v>
      </c>
      <c r="E121" s="192" t="s">
        <v>1849</v>
      </c>
      <c r="F121" s="193" t="s">
        <v>1850</v>
      </c>
      <c r="G121" s="194" t="s">
        <v>1783</v>
      </c>
      <c r="H121" s="195">
        <v>1</v>
      </c>
      <c r="I121" s="196"/>
      <c r="J121" s="197">
        <f>ROUND(I121*H121,2)</f>
        <v>0</v>
      </c>
      <c r="K121" s="193" t="s">
        <v>1</v>
      </c>
      <c r="L121" s="39"/>
      <c r="M121" s="198" t="s">
        <v>1</v>
      </c>
      <c r="N121" s="199" t="s">
        <v>39</v>
      </c>
      <c r="O121" s="71"/>
      <c r="P121" s="200">
        <f>O121*H121</f>
        <v>0</v>
      </c>
      <c r="Q121" s="200">
        <v>0</v>
      </c>
      <c r="R121" s="200">
        <f>Q121*H121</f>
        <v>0</v>
      </c>
      <c r="S121" s="200">
        <v>0</v>
      </c>
      <c r="T121" s="201">
        <f>S121*H121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R121" s="202" t="s">
        <v>172</v>
      </c>
      <c r="AT121" s="202" t="s">
        <v>167</v>
      </c>
      <c r="AU121" s="202" t="s">
        <v>82</v>
      </c>
      <c r="AY121" s="17" t="s">
        <v>165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17" t="s">
        <v>82</v>
      </c>
      <c r="BK121" s="203">
        <f>ROUND(I121*H121,2)</f>
        <v>0</v>
      </c>
      <c r="BL121" s="17" t="s">
        <v>172</v>
      </c>
      <c r="BM121" s="202" t="s">
        <v>84</v>
      </c>
    </row>
    <row r="122" spans="1:47" s="2" customFormat="1" ht="12">
      <c r="A122" s="34"/>
      <c r="B122" s="35"/>
      <c r="C122" s="36"/>
      <c r="D122" s="204" t="s">
        <v>174</v>
      </c>
      <c r="E122" s="36"/>
      <c r="F122" s="205" t="s">
        <v>1850</v>
      </c>
      <c r="G122" s="36"/>
      <c r="H122" s="36"/>
      <c r="I122" s="206"/>
      <c r="J122" s="36"/>
      <c r="K122" s="36"/>
      <c r="L122" s="39"/>
      <c r="M122" s="207"/>
      <c r="N122" s="208"/>
      <c r="O122" s="71"/>
      <c r="P122" s="71"/>
      <c r="Q122" s="71"/>
      <c r="R122" s="71"/>
      <c r="S122" s="71"/>
      <c r="T122" s="72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T122" s="17" t="s">
        <v>174</v>
      </c>
      <c r="AU122" s="17" t="s">
        <v>82</v>
      </c>
    </row>
    <row r="123" spans="1:65" s="2" customFormat="1" ht="16.5" customHeight="1">
      <c r="A123" s="34"/>
      <c r="B123" s="35"/>
      <c r="C123" s="191" t="s">
        <v>84</v>
      </c>
      <c r="D123" s="191" t="s">
        <v>167</v>
      </c>
      <c r="E123" s="192" t="s">
        <v>1851</v>
      </c>
      <c r="F123" s="193" t="s">
        <v>1852</v>
      </c>
      <c r="G123" s="194" t="s">
        <v>1783</v>
      </c>
      <c r="H123" s="195">
        <v>1</v>
      </c>
      <c r="I123" s="196"/>
      <c r="J123" s="197">
        <f>ROUND(I123*H123,2)</f>
        <v>0</v>
      </c>
      <c r="K123" s="193" t="s">
        <v>1</v>
      </c>
      <c r="L123" s="39"/>
      <c r="M123" s="198" t="s">
        <v>1</v>
      </c>
      <c r="N123" s="199" t="s">
        <v>39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172</v>
      </c>
      <c r="AT123" s="202" t="s">
        <v>167</v>
      </c>
      <c r="AU123" s="202" t="s">
        <v>82</v>
      </c>
      <c r="AY123" s="17" t="s">
        <v>165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82</v>
      </c>
      <c r="BK123" s="203">
        <f>ROUND(I123*H123,2)</f>
        <v>0</v>
      </c>
      <c r="BL123" s="17" t="s">
        <v>172</v>
      </c>
      <c r="BM123" s="202" t="s">
        <v>172</v>
      </c>
    </row>
    <row r="124" spans="1:47" s="2" customFormat="1" ht="12">
      <c r="A124" s="34"/>
      <c r="B124" s="35"/>
      <c r="C124" s="36"/>
      <c r="D124" s="204" t="s">
        <v>174</v>
      </c>
      <c r="E124" s="36"/>
      <c r="F124" s="205" t="s">
        <v>1852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174</v>
      </c>
      <c r="AU124" s="17" t="s">
        <v>82</v>
      </c>
    </row>
    <row r="125" spans="1:65" s="2" customFormat="1" ht="37.9" customHeight="1">
      <c r="A125" s="34"/>
      <c r="B125" s="35"/>
      <c r="C125" s="191" t="s">
        <v>185</v>
      </c>
      <c r="D125" s="191" t="s">
        <v>167</v>
      </c>
      <c r="E125" s="192" t="s">
        <v>1853</v>
      </c>
      <c r="F125" s="193" t="s">
        <v>1854</v>
      </c>
      <c r="G125" s="194" t="s">
        <v>1783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39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172</v>
      </c>
      <c r="AT125" s="202" t="s">
        <v>167</v>
      </c>
      <c r="AU125" s="202" t="s">
        <v>82</v>
      </c>
      <c r="AY125" s="17" t="s">
        <v>165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82</v>
      </c>
      <c r="BK125" s="203">
        <f>ROUND(I125*H125,2)</f>
        <v>0</v>
      </c>
      <c r="BL125" s="17" t="s">
        <v>172</v>
      </c>
      <c r="BM125" s="202" t="s">
        <v>201</v>
      </c>
    </row>
    <row r="126" spans="1:47" s="2" customFormat="1" ht="19.5">
      <c r="A126" s="34"/>
      <c r="B126" s="35"/>
      <c r="C126" s="36"/>
      <c r="D126" s="204" t="s">
        <v>174</v>
      </c>
      <c r="E126" s="36"/>
      <c r="F126" s="205" t="s">
        <v>1854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174</v>
      </c>
      <c r="AU126" s="17" t="s">
        <v>82</v>
      </c>
    </row>
    <row r="127" spans="1:65" s="2" customFormat="1" ht="16.5" customHeight="1">
      <c r="A127" s="34"/>
      <c r="B127" s="35"/>
      <c r="C127" s="191" t="s">
        <v>172</v>
      </c>
      <c r="D127" s="191" t="s">
        <v>167</v>
      </c>
      <c r="E127" s="192" t="s">
        <v>1855</v>
      </c>
      <c r="F127" s="193" t="s">
        <v>1856</v>
      </c>
      <c r="G127" s="194" t="s">
        <v>1783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39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172</v>
      </c>
      <c r="AT127" s="202" t="s">
        <v>167</v>
      </c>
      <c r="AU127" s="202" t="s">
        <v>82</v>
      </c>
      <c r="AY127" s="17" t="s">
        <v>165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82</v>
      </c>
      <c r="BK127" s="203">
        <f>ROUND(I127*H127,2)</f>
        <v>0</v>
      </c>
      <c r="BL127" s="17" t="s">
        <v>172</v>
      </c>
      <c r="BM127" s="202" t="s">
        <v>213</v>
      </c>
    </row>
    <row r="128" spans="1:47" s="2" customFormat="1" ht="12">
      <c r="A128" s="34"/>
      <c r="B128" s="35"/>
      <c r="C128" s="36"/>
      <c r="D128" s="204" t="s">
        <v>174</v>
      </c>
      <c r="E128" s="36"/>
      <c r="F128" s="205" t="s">
        <v>1856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174</v>
      </c>
      <c r="AU128" s="17" t="s">
        <v>82</v>
      </c>
    </row>
    <row r="129" spans="1:65" s="2" customFormat="1" ht="37.9" customHeight="1">
      <c r="A129" s="34"/>
      <c r="B129" s="35"/>
      <c r="C129" s="191" t="s">
        <v>194</v>
      </c>
      <c r="D129" s="191" t="s">
        <v>167</v>
      </c>
      <c r="E129" s="192" t="s">
        <v>1857</v>
      </c>
      <c r="F129" s="193" t="s">
        <v>1858</v>
      </c>
      <c r="G129" s="194" t="s">
        <v>1783</v>
      </c>
      <c r="H129" s="195">
        <v>2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39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172</v>
      </c>
      <c r="AT129" s="202" t="s">
        <v>167</v>
      </c>
      <c r="AU129" s="202" t="s">
        <v>82</v>
      </c>
      <c r="AY129" s="17" t="s">
        <v>165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82</v>
      </c>
      <c r="BK129" s="203">
        <f>ROUND(I129*H129,2)</f>
        <v>0</v>
      </c>
      <c r="BL129" s="17" t="s">
        <v>172</v>
      </c>
      <c r="BM129" s="202" t="s">
        <v>227</v>
      </c>
    </row>
    <row r="130" spans="1:47" s="2" customFormat="1" ht="19.5">
      <c r="A130" s="34"/>
      <c r="B130" s="35"/>
      <c r="C130" s="36"/>
      <c r="D130" s="204" t="s">
        <v>174</v>
      </c>
      <c r="E130" s="36"/>
      <c r="F130" s="205" t="s">
        <v>1858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174</v>
      </c>
      <c r="AU130" s="17" t="s">
        <v>82</v>
      </c>
    </row>
    <row r="131" spans="1:65" s="2" customFormat="1" ht="33" customHeight="1">
      <c r="A131" s="34"/>
      <c r="B131" s="35"/>
      <c r="C131" s="191" t="s">
        <v>201</v>
      </c>
      <c r="D131" s="191" t="s">
        <v>167</v>
      </c>
      <c r="E131" s="192" t="s">
        <v>1859</v>
      </c>
      <c r="F131" s="193" t="s">
        <v>1860</v>
      </c>
      <c r="G131" s="194" t="s">
        <v>1783</v>
      </c>
      <c r="H131" s="195">
        <v>3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39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172</v>
      </c>
      <c r="AT131" s="202" t="s">
        <v>167</v>
      </c>
      <c r="AU131" s="202" t="s">
        <v>82</v>
      </c>
      <c r="AY131" s="17" t="s">
        <v>165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82</v>
      </c>
      <c r="BK131" s="203">
        <f>ROUND(I131*H131,2)</f>
        <v>0</v>
      </c>
      <c r="BL131" s="17" t="s">
        <v>172</v>
      </c>
      <c r="BM131" s="202" t="s">
        <v>239</v>
      </c>
    </row>
    <row r="132" spans="1:47" s="2" customFormat="1" ht="19.5">
      <c r="A132" s="34"/>
      <c r="B132" s="35"/>
      <c r="C132" s="36"/>
      <c r="D132" s="204" t="s">
        <v>174</v>
      </c>
      <c r="E132" s="36"/>
      <c r="F132" s="205" t="s">
        <v>1860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174</v>
      </c>
      <c r="AU132" s="17" t="s">
        <v>82</v>
      </c>
    </row>
    <row r="133" spans="2:63" s="12" customFormat="1" ht="25.9" customHeight="1">
      <c r="B133" s="175"/>
      <c r="C133" s="176"/>
      <c r="D133" s="177" t="s">
        <v>73</v>
      </c>
      <c r="E133" s="178" t="s">
        <v>1796</v>
      </c>
      <c r="F133" s="178" t="s">
        <v>1797</v>
      </c>
      <c r="G133" s="176"/>
      <c r="H133" s="176"/>
      <c r="I133" s="179"/>
      <c r="J133" s="180">
        <f>BK133</f>
        <v>0</v>
      </c>
      <c r="K133" s="176"/>
      <c r="L133" s="181"/>
      <c r="M133" s="182"/>
      <c r="N133" s="183"/>
      <c r="O133" s="183"/>
      <c r="P133" s="184">
        <f>SUM(P134:P147)</f>
        <v>0</v>
      </c>
      <c r="Q133" s="183"/>
      <c r="R133" s="184">
        <f>SUM(R134:R147)</f>
        <v>0</v>
      </c>
      <c r="S133" s="183"/>
      <c r="T133" s="185">
        <f>SUM(T134:T147)</f>
        <v>0</v>
      </c>
      <c r="AR133" s="186" t="s">
        <v>82</v>
      </c>
      <c r="AT133" s="187" t="s">
        <v>73</v>
      </c>
      <c r="AU133" s="187" t="s">
        <v>74</v>
      </c>
      <c r="AY133" s="186" t="s">
        <v>165</v>
      </c>
      <c r="BK133" s="188">
        <f>SUM(BK134:BK147)</f>
        <v>0</v>
      </c>
    </row>
    <row r="134" spans="1:65" s="2" customFormat="1" ht="16.5" customHeight="1">
      <c r="A134" s="34"/>
      <c r="B134" s="35"/>
      <c r="C134" s="191" t="s">
        <v>208</v>
      </c>
      <c r="D134" s="191" t="s">
        <v>167</v>
      </c>
      <c r="E134" s="192" t="s">
        <v>1861</v>
      </c>
      <c r="F134" s="193" t="s">
        <v>1862</v>
      </c>
      <c r="G134" s="194" t="s">
        <v>221</v>
      </c>
      <c r="H134" s="195">
        <v>2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39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172</v>
      </c>
      <c r="AT134" s="202" t="s">
        <v>167</v>
      </c>
      <c r="AU134" s="202" t="s">
        <v>82</v>
      </c>
      <c r="AY134" s="17" t="s">
        <v>165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82</v>
      </c>
      <c r="BK134" s="203">
        <f>ROUND(I134*H134,2)</f>
        <v>0</v>
      </c>
      <c r="BL134" s="17" t="s">
        <v>172</v>
      </c>
      <c r="BM134" s="202" t="s">
        <v>258</v>
      </c>
    </row>
    <row r="135" spans="1:47" s="2" customFormat="1" ht="12">
      <c r="A135" s="34"/>
      <c r="B135" s="35"/>
      <c r="C135" s="36"/>
      <c r="D135" s="204" t="s">
        <v>174</v>
      </c>
      <c r="E135" s="36"/>
      <c r="F135" s="205" t="s">
        <v>1862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174</v>
      </c>
      <c r="AU135" s="17" t="s">
        <v>82</v>
      </c>
    </row>
    <row r="136" spans="1:65" s="2" customFormat="1" ht="16.5" customHeight="1">
      <c r="A136" s="34"/>
      <c r="B136" s="35"/>
      <c r="C136" s="191" t="s">
        <v>213</v>
      </c>
      <c r="D136" s="191" t="s">
        <v>167</v>
      </c>
      <c r="E136" s="192" t="s">
        <v>1802</v>
      </c>
      <c r="F136" s="193" t="s">
        <v>1803</v>
      </c>
      <c r="G136" s="194" t="s">
        <v>221</v>
      </c>
      <c r="H136" s="195">
        <v>185</v>
      </c>
      <c r="I136" s="196"/>
      <c r="J136" s="197">
        <f>ROUND(I136*H136,2)</f>
        <v>0</v>
      </c>
      <c r="K136" s="193" t="s">
        <v>1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82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271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1803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82</v>
      </c>
    </row>
    <row r="138" spans="1:65" s="2" customFormat="1" ht="16.5" customHeight="1">
      <c r="A138" s="34"/>
      <c r="B138" s="35"/>
      <c r="C138" s="191" t="s">
        <v>218</v>
      </c>
      <c r="D138" s="191" t="s">
        <v>167</v>
      </c>
      <c r="E138" s="192" t="s">
        <v>1863</v>
      </c>
      <c r="F138" s="193" t="s">
        <v>1864</v>
      </c>
      <c r="G138" s="194" t="s">
        <v>221</v>
      </c>
      <c r="H138" s="195">
        <v>600</v>
      </c>
      <c r="I138" s="196"/>
      <c r="J138" s="197">
        <f>ROUND(I138*H138,2)</f>
        <v>0</v>
      </c>
      <c r="K138" s="193" t="s">
        <v>1</v>
      </c>
      <c r="L138" s="39"/>
      <c r="M138" s="198" t="s">
        <v>1</v>
      </c>
      <c r="N138" s="199" t="s">
        <v>39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0</v>
      </c>
      <c r="T138" s="201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172</v>
      </c>
      <c r="AT138" s="202" t="s">
        <v>167</v>
      </c>
      <c r="AU138" s="202" t="s">
        <v>82</v>
      </c>
      <c r="AY138" s="17" t="s">
        <v>165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82</v>
      </c>
      <c r="BK138" s="203">
        <f>ROUND(I138*H138,2)</f>
        <v>0</v>
      </c>
      <c r="BL138" s="17" t="s">
        <v>172</v>
      </c>
      <c r="BM138" s="202" t="s">
        <v>282</v>
      </c>
    </row>
    <row r="139" spans="1:47" s="2" customFormat="1" ht="12">
      <c r="A139" s="34"/>
      <c r="B139" s="35"/>
      <c r="C139" s="36"/>
      <c r="D139" s="204" t="s">
        <v>174</v>
      </c>
      <c r="E139" s="36"/>
      <c r="F139" s="205" t="s">
        <v>1864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174</v>
      </c>
      <c r="AU139" s="17" t="s">
        <v>82</v>
      </c>
    </row>
    <row r="140" spans="1:65" s="2" customFormat="1" ht="16.5" customHeight="1">
      <c r="A140" s="34"/>
      <c r="B140" s="35"/>
      <c r="C140" s="191" t="s">
        <v>227</v>
      </c>
      <c r="D140" s="191" t="s">
        <v>167</v>
      </c>
      <c r="E140" s="192" t="s">
        <v>1865</v>
      </c>
      <c r="F140" s="193" t="s">
        <v>1866</v>
      </c>
      <c r="G140" s="194" t="s">
        <v>221</v>
      </c>
      <c r="H140" s="195">
        <v>260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39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172</v>
      </c>
      <c r="AT140" s="202" t="s">
        <v>167</v>
      </c>
      <c r="AU140" s="202" t="s">
        <v>82</v>
      </c>
      <c r="AY140" s="17" t="s">
        <v>165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82</v>
      </c>
      <c r="BK140" s="203">
        <f>ROUND(I140*H140,2)</f>
        <v>0</v>
      </c>
      <c r="BL140" s="17" t="s">
        <v>172</v>
      </c>
      <c r="BM140" s="202" t="s">
        <v>296</v>
      </c>
    </row>
    <row r="141" spans="1:47" s="2" customFormat="1" ht="12">
      <c r="A141" s="34"/>
      <c r="B141" s="35"/>
      <c r="C141" s="36"/>
      <c r="D141" s="204" t="s">
        <v>174</v>
      </c>
      <c r="E141" s="36"/>
      <c r="F141" s="205" t="s">
        <v>1866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174</v>
      </c>
      <c r="AU141" s="17" t="s">
        <v>82</v>
      </c>
    </row>
    <row r="142" spans="1:65" s="2" customFormat="1" ht="16.5" customHeight="1">
      <c r="A142" s="34"/>
      <c r="B142" s="35"/>
      <c r="C142" s="191" t="s">
        <v>232</v>
      </c>
      <c r="D142" s="191" t="s">
        <v>167</v>
      </c>
      <c r="E142" s="192" t="s">
        <v>1867</v>
      </c>
      <c r="F142" s="193" t="s">
        <v>1807</v>
      </c>
      <c r="G142" s="194" t="s">
        <v>221</v>
      </c>
      <c r="H142" s="195">
        <v>110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82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305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1807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82</v>
      </c>
    </row>
    <row r="144" spans="1:65" s="2" customFormat="1" ht="16.5" customHeight="1">
      <c r="A144" s="34"/>
      <c r="B144" s="35"/>
      <c r="C144" s="191" t="s">
        <v>239</v>
      </c>
      <c r="D144" s="191" t="s">
        <v>167</v>
      </c>
      <c r="E144" s="192" t="s">
        <v>1810</v>
      </c>
      <c r="F144" s="193" t="s">
        <v>1811</v>
      </c>
      <c r="G144" s="194" t="s">
        <v>1783</v>
      </c>
      <c r="H144" s="195">
        <v>7</v>
      </c>
      <c r="I144" s="196"/>
      <c r="J144" s="197">
        <f>ROUND(I144*H144,2)</f>
        <v>0</v>
      </c>
      <c r="K144" s="193" t="s">
        <v>1</v>
      </c>
      <c r="L144" s="39"/>
      <c r="M144" s="198" t="s">
        <v>1</v>
      </c>
      <c r="N144" s="199" t="s">
        <v>39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172</v>
      </c>
      <c r="AT144" s="202" t="s">
        <v>167</v>
      </c>
      <c r="AU144" s="202" t="s">
        <v>82</v>
      </c>
      <c r="AY144" s="17" t="s">
        <v>165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82</v>
      </c>
      <c r="BK144" s="203">
        <f>ROUND(I144*H144,2)</f>
        <v>0</v>
      </c>
      <c r="BL144" s="17" t="s">
        <v>172</v>
      </c>
      <c r="BM144" s="202" t="s">
        <v>317</v>
      </c>
    </row>
    <row r="145" spans="1:47" s="2" customFormat="1" ht="12">
      <c r="A145" s="34"/>
      <c r="B145" s="35"/>
      <c r="C145" s="36"/>
      <c r="D145" s="204" t="s">
        <v>174</v>
      </c>
      <c r="E145" s="36"/>
      <c r="F145" s="205" t="s">
        <v>1811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174</v>
      </c>
      <c r="AU145" s="17" t="s">
        <v>82</v>
      </c>
    </row>
    <row r="146" spans="1:65" s="2" customFormat="1" ht="16.5" customHeight="1">
      <c r="A146" s="34"/>
      <c r="B146" s="35"/>
      <c r="C146" s="191" t="s">
        <v>247</v>
      </c>
      <c r="D146" s="191" t="s">
        <v>167</v>
      </c>
      <c r="E146" s="192" t="s">
        <v>1868</v>
      </c>
      <c r="F146" s="193" t="s">
        <v>1869</v>
      </c>
      <c r="G146" s="194" t="s">
        <v>1783</v>
      </c>
      <c r="H146" s="195">
        <v>2</v>
      </c>
      <c r="I146" s="196"/>
      <c r="J146" s="197">
        <f>ROUND(I146*H146,2)</f>
        <v>0</v>
      </c>
      <c r="K146" s="193" t="s">
        <v>1</v>
      </c>
      <c r="L146" s="39"/>
      <c r="M146" s="198" t="s">
        <v>1</v>
      </c>
      <c r="N146" s="199" t="s">
        <v>39</v>
      </c>
      <c r="O146" s="71"/>
      <c r="P146" s="200">
        <f>O146*H146</f>
        <v>0</v>
      </c>
      <c r="Q146" s="200">
        <v>0</v>
      </c>
      <c r="R146" s="200">
        <f>Q146*H146</f>
        <v>0</v>
      </c>
      <c r="S146" s="200">
        <v>0</v>
      </c>
      <c r="T146" s="201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02" t="s">
        <v>172</v>
      </c>
      <c r="AT146" s="202" t="s">
        <v>167</v>
      </c>
      <c r="AU146" s="202" t="s">
        <v>82</v>
      </c>
      <c r="AY146" s="17" t="s">
        <v>165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17" t="s">
        <v>82</v>
      </c>
      <c r="BK146" s="203">
        <f>ROUND(I146*H146,2)</f>
        <v>0</v>
      </c>
      <c r="BL146" s="17" t="s">
        <v>172</v>
      </c>
      <c r="BM146" s="202" t="s">
        <v>328</v>
      </c>
    </row>
    <row r="147" spans="1:47" s="2" customFormat="1" ht="12">
      <c r="A147" s="34"/>
      <c r="B147" s="35"/>
      <c r="C147" s="36"/>
      <c r="D147" s="204" t="s">
        <v>174</v>
      </c>
      <c r="E147" s="36"/>
      <c r="F147" s="205" t="s">
        <v>1869</v>
      </c>
      <c r="G147" s="36"/>
      <c r="H147" s="36"/>
      <c r="I147" s="206"/>
      <c r="J147" s="36"/>
      <c r="K147" s="36"/>
      <c r="L147" s="39"/>
      <c r="M147" s="207"/>
      <c r="N147" s="208"/>
      <c r="O147" s="71"/>
      <c r="P147" s="71"/>
      <c r="Q147" s="71"/>
      <c r="R147" s="71"/>
      <c r="S147" s="71"/>
      <c r="T147" s="72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174</v>
      </c>
      <c r="AU147" s="17" t="s">
        <v>82</v>
      </c>
    </row>
    <row r="148" spans="2:63" s="12" customFormat="1" ht="25.9" customHeight="1">
      <c r="B148" s="175"/>
      <c r="C148" s="176"/>
      <c r="D148" s="177" t="s">
        <v>73</v>
      </c>
      <c r="E148" s="178" t="s">
        <v>1812</v>
      </c>
      <c r="F148" s="178" t="s">
        <v>166</v>
      </c>
      <c r="G148" s="176"/>
      <c r="H148" s="176"/>
      <c r="I148" s="179"/>
      <c r="J148" s="180">
        <f>BK148</f>
        <v>0</v>
      </c>
      <c r="K148" s="176"/>
      <c r="L148" s="181"/>
      <c r="M148" s="182"/>
      <c r="N148" s="183"/>
      <c r="O148" s="183"/>
      <c r="P148" s="184">
        <f>SUM(P149:P162)</f>
        <v>0</v>
      </c>
      <c r="Q148" s="183"/>
      <c r="R148" s="184">
        <f>SUM(R149:R162)</f>
        <v>0</v>
      </c>
      <c r="S148" s="183"/>
      <c r="T148" s="185">
        <f>SUM(T149:T162)</f>
        <v>0</v>
      </c>
      <c r="AR148" s="186" t="s">
        <v>82</v>
      </c>
      <c r="AT148" s="187" t="s">
        <v>73</v>
      </c>
      <c r="AU148" s="187" t="s">
        <v>74</v>
      </c>
      <c r="AY148" s="186" t="s">
        <v>165</v>
      </c>
      <c r="BK148" s="188">
        <f>SUM(BK149:BK162)</f>
        <v>0</v>
      </c>
    </row>
    <row r="149" spans="1:65" s="2" customFormat="1" ht="33" customHeight="1">
      <c r="A149" s="34"/>
      <c r="B149" s="35"/>
      <c r="C149" s="191" t="s">
        <v>258</v>
      </c>
      <c r="D149" s="191" t="s">
        <v>167</v>
      </c>
      <c r="E149" s="192" t="s">
        <v>1823</v>
      </c>
      <c r="F149" s="193" t="s">
        <v>1824</v>
      </c>
      <c r="G149" s="194" t="s">
        <v>221</v>
      </c>
      <c r="H149" s="195">
        <v>210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39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172</v>
      </c>
      <c r="AT149" s="202" t="s">
        <v>167</v>
      </c>
      <c r="AU149" s="202" t="s">
        <v>82</v>
      </c>
      <c r="AY149" s="17" t="s">
        <v>165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82</v>
      </c>
      <c r="BK149" s="203">
        <f>ROUND(I149*H149,2)</f>
        <v>0</v>
      </c>
      <c r="BL149" s="17" t="s">
        <v>172</v>
      </c>
      <c r="BM149" s="202" t="s">
        <v>363</v>
      </c>
    </row>
    <row r="150" spans="1:47" s="2" customFormat="1" ht="19.5">
      <c r="A150" s="34"/>
      <c r="B150" s="35"/>
      <c r="C150" s="36"/>
      <c r="D150" s="204" t="s">
        <v>174</v>
      </c>
      <c r="E150" s="36"/>
      <c r="F150" s="205" t="s">
        <v>1824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174</v>
      </c>
      <c r="AU150" s="17" t="s">
        <v>82</v>
      </c>
    </row>
    <row r="151" spans="1:65" s="2" customFormat="1" ht="37.9" customHeight="1">
      <c r="A151" s="34"/>
      <c r="B151" s="35"/>
      <c r="C151" s="191" t="s">
        <v>8</v>
      </c>
      <c r="D151" s="191" t="s">
        <v>167</v>
      </c>
      <c r="E151" s="192" t="s">
        <v>1825</v>
      </c>
      <c r="F151" s="193" t="s">
        <v>1826</v>
      </c>
      <c r="G151" s="194" t="s">
        <v>221</v>
      </c>
      <c r="H151" s="195">
        <v>25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39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172</v>
      </c>
      <c r="AT151" s="202" t="s">
        <v>167</v>
      </c>
      <c r="AU151" s="202" t="s">
        <v>82</v>
      </c>
      <c r="AY151" s="17" t="s">
        <v>165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82</v>
      </c>
      <c r="BK151" s="203">
        <f>ROUND(I151*H151,2)</f>
        <v>0</v>
      </c>
      <c r="BL151" s="17" t="s">
        <v>172</v>
      </c>
      <c r="BM151" s="202" t="s">
        <v>377</v>
      </c>
    </row>
    <row r="152" spans="1:47" s="2" customFormat="1" ht="19.5">
      <c r="A152" s="34"/>
      <c r="B152" s="35"/>
      <c r="C152" s="36"/>
      <c r="D152" s="204" t="s">
        <v>174</v>
      </c>
      <c r="E152" s="36"/>
      <c r="F152" s="205" t="s">
        <v>1826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174</v>
      </c>
      <c r="AU152" s="17" t="s">
        <v>82</v>
      </c>
    </row>
    <row r="153" spans="1:65" s="2" customFormat="1" ht="16.5" customHeight="1">
      <c r="A153" s="34"/>
      <c r="B153" s="35"/>
      <c r="C153" s="191" t="s">
        <v>271</v>
      </c>
      <c r="D153" s="191" t="s">
        <v>167</v>
      </c>
      <c r="E153" s="192" t="s">
        <v>1870</v>
      </c>
      <c r="F153" s="193" t="s">
        <v>1871</v>
      </c>
      <c r="G153" s="194" t="s">
        <v>1783</v>
      </c>
      <c r="H153" s="195">
        <v>2</v>
      </c>
      <c r="I153" s="196"/>
      <c r="J153" s="197">
        <f>ROUND(I153*H153,2)</f>
        <v>0</v>
      </c>
      <c r="K153" s="193" t="s">
        <v>1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82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356</v>
      </c>
    </row>
    <row r="154" spans="1:47" s="2" customFormat="1" ht="12">
      <c r="A154" s="34"/>
      <c r="B154" s="35"/>
      <c r="C154" s="36"/>
      <c r="D154" s="204" t="s">
        <v>174</v>
      </c>
      <c r="E154" s="36"/>
      <c r="F154" s="205" t="s">
        <v>1871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82</v>
      </c>
    </row>
    <row r="155" spans="1:65" s="2" customFormat="1" ht="16.5" customHeight="1">
      <c r="A155" s="34"/>
      <c r="B155" s="35"/>
      <c r="C155" s="191" t="s">
        <v>276</v>
      </c>
      <c r="D155" s="191" t="s">
        <v>167</v>
      </c>
      <c r="E155" s="192" t="s">
        <v>1872</v>
      </c>
      <c r="F155" s="193" t="s">
        <v>1873</v>
      </c>
      <c r="G155" s="194" t="s">
        <v>1783</v>
      </c>
      <c r="H155" s="195">
        <v>3</v>
      </c>
      <c r="I155" s="196"/>
      <c r="J155" s="197">
        <f>ROUND(I155*H155,2)</f>
        <v>0</v>
      </c>
      <c r="K155" s="193" t="s">
        <v>1</v>
      </c>
      <c r="L155" s="39"/>
      <c r="M155" s="198" t="s">
        <v>1</v>
      </c>
      <c r="N155" s="199" t="s">
        <v>39</v>
      </c>
      <c r="O155" s="71"/>
      <c r="P155" s="200">
        <f>O155*H155</f>
        <v>0</v>
      </c>
      <c r="Q155" s="200">
        <v>0</v>
      </c>
      <c r="R155" s="200">
        <f>Q155*H155</f>
        <v>0</v>
      </c>
      <c r="S155" s="200">
        <v>0</v>
      </c>
      <c r="T155" s="201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202" t="s">
        <v>172</v>
      </c>
      <c r="AT155" s="202" t="s">
        <v>167</v>
      </c>
      <c r="AU155" s="202" t="s">
        <v>82</v>
      </c>
      <c r="AY155" s="17" t="s">
        <v>165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17" t="s">
        <v>82</v>
      </c>
      <c r="BK155" s="203">
        <f>ROUND(I155*H155,2)</f>
        <v>0</v>
      </c>
      <c r="BL155" s="17" t="s">
        <v>172</v>
      </c>
      <c r="BM155" s="202" t="s">
        <v>401</v>
      </c>
    </row>
    <row r="156" spans="1:47" s="2" customFormat="1" ht="12">
      <c r="A156" s="34"/>
      <c r="B156" s="35"/>
      <c r="C156" s="36"/>
      <c r="D156" s="204" t="s">
        <v>174</v>
      </c>
      <c r="E156" s="36"/>
      <c r="F156" s="205" t="s">
        <v>1873</v>
      </c>
      <c r="G156" s="36"/>
      <c r="H156" s="36"/>
      <c r="I156" s="206"/>
      <c r="J156" s="36"/>
      <c r="K156" s="36"/>
      <c r="L156" s="39"/>
      <c r="M156" s="207"/>
      <c r="N156" s="208"/>
      <c r="O156" s="71"/>
      <c r="P156" s="71"/>
      <c r="Q156" s="71"/>
      <c r="R156" s="71"/>
      <c r="S156" s="71"/>
      <c r="T156" s="72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T156" s="17" t="s">
        <v>174</v>
      </c>
      <c r="AU156" s="17" t="s">
        <v>82</v>
      </c>
    </row>
    <row r="157" spans="1:65" s="2" customFormat="1" ht="16.5" customHeight="1">
      <c r="A157" s="34"/>
      <c r="B157" s="35"/>
      <c r="C157" s="191" t="s">
        <v>282</v>
      </c>
      <c r="D157" s="191" t="s">
        <v>167</v>
      </c>
      <c r="E157" s="192" t="s">
        <v>1839</v>
      </c>
      <c r="F157" s="193" t="s">
        <v>1840</v>
      </c>
      <c r="G157" s="194" t="s">
        <v>1783</v>
      </c>
      <c r="H157" s="195">
        <v>5</v>
      </c>
      <c r="I157" s="196"/>
      <c r="J157" s="197">
        <f>ROUND(I157*H157,2)</f>
        <v>0</v>
      </c>
      <c r="K157" s="193" t="s">
        <v>1</v>
      </c>
      <c r="L157" s="39"/>
      <c r="M157" s="198" t="s">
        <v>1</v>
      </c>
      <c r="N157" s="199" t="s">
        <v>39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172</v>
      </c>
      <c r="AT157" s="202" t="s">
        <v>167</v>
      </c>
      <c r="AU157" s="202" t="s">
        <v>82</v>
      </c>
      <c r="AY157" s="17" t="s">
        <v>165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82</v>
      </c>
      <c r="BK157" s="203">
        <f>ROUND(I157*H157,2)</f>
        <v>0</v>
      </c>
      <c r="BL157" s="17" t="s">
        <v>172</v>
      </c>
      <c r="BM157" s="202" t="s">
        <v>412</v>
      </c>
    </row>
    <row r="158" spans="1:47" s="2" customFormat="1" ht="12">
      <c r="A158" s="34"/>
      <c r="B158" s="35"/>
      <c r="C158" s="36"/>
      <c r="D158" s="204" t="s">
        <v>174</v>
      </c>
      <c r="E158" s="36"/>
      <c r="F158" s="205" t="s">
        <v>1840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174</v>
      </c>
      <c r="AU158" s="17" t="s">
        <v>82</v>
      </c>
    </row>
    <row r="159" spans="1:65" s="2" customFormat="1" ht="16.5" customHeight="1">
      <c r="A159" s="34"/>
      <c r="B159" s="35"/>
      <c r="C159" s="191" t="s">
        <v>289</v>
      </c>
      <c r="D159" s="191" t="s">
        <v>167</v>
      </c>
      <c r="E159" s="192" t="s">
        <v>1841</v>
      </c>
      <c r="F159" s="193" t="s">
        <v>1842</v>
      </c>
      <c r="G159" s="194" t="s">
        <v>242</v>
      </c>
      <c r="H159" s="195">
        <v>55</v>
      </c>
      <c r="I159" s="196"/>
      <c r="J159" s="197">
        <f>ROUND(I159*H159,2)</f>
        <v>0</v>
      </c>
      <c r="K159" s="193" t="s">
        <v>1</v>
      </c>
      <c r="L159" s="39"/>
      <c r="M159" s="198" t="s">
        <v>1</v>
      </c>
      <c r="N159" s="199" t="s">
        <v>39</v>
      </c>
      <c r="O159" s="71"/>
      <c r="P159" s="200">
        <f>O159*H159</f>
        <v>0</v>
      </c>
      <c r="Q159" s="200">
        <v>0</v>
      </c>
      <c r="R159" s="200">
        <f>Q159*H159</f>
        <v>0</v>
      </c>
      <c r="S159" s="200">
        <v>0</v>
      </c>
      <c r="T159" s="201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02" t="s">
        <v>172</v>
      </c>
      <c r="AT159" s="202" t="s">
        <v>167</v>
      </c>
      <c r="AU159" s="202" t="s">
        <v>82</v>
      </c>
      <c r="AY159" s="17" t="s">
        <v>165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17" t="s">
        <v>82</v>
      </c>
      <c r="BK159" s="203">
        <f>ROUND(I159*H159,2)</f>
        <v>0</v>
      </c>
      <c r="BL159" s="17" t="s">
        <v>172</v>
      </c>
      <c r="BM159" s="202" t="s">
        <v>231</v>
      </c>
    </row>
    <row r="160" spans="1:47" s="2" customFormat="1" ht="12">
      <c r="A160" s="34"/>
      <c r="B160" s="35"/>
      <c r="C160" s="36"/>
      <c r="D160" s="204" t="s">
        <v>174</v>
      </c>
      <c r="E160" s="36"/>
      <c r="F160" s="205" t="s">
        <v>1842</v>
      </c>
      <c r="G160" s="36"/>
      <c r="H160" s="36"/>
      <c r="I160" s="206"/>
      <c r="J160" s="36"/>
      <c r="K160" s="36"/>
      <c r="L160" s="39"/>
      <c r="M160" s="207"/>
      <c r="N160" s="208"/>
      <c r="O160" s="71"/>
      <c r="P160" s="71"/>
      <c r="Q160" s="71"/>
      <c r="R160" s="71"/>
      <c r="S160" s="71"/>
      <c r="T160" s="72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174</v>
      </c>
      <c r="AU160" s="17" t="s">
        <v>82</v>
      </c>
    </row>
    <row r="161" spans="1:65" s="2" customFormat="1" ht="16.5" customHeight="1">
      <c r="A161" s="34"/>
      <c r="B161" s="35"/>
      <c r="C161" s="191" t="s">
        <v>296</v>
      </c>
      <c r="D161" s="191" t="s">
        <v>167</v>
      </c>
      <c r="E161" s="192" t="s">
        <v>1874</v>
      </c>
      <c r="F161" s="193" t="s">
        <v>1844</v>
      </c>
      <c r="G161" s="194" t="s">
        <v>1224</v>
      </c>
      <c r="H161" s="195">
        <v>1</v>
      </c>
      <c r="I161" s="196"/>
      <c r="J161" s="197">
        <f>ROUND(I161*H161,2)</f>
        <v>0</v>
      </c>
      <c r="K161" s="193" t="s">
        <v>1</v>
      </c>
      <c r="L161" s="39"/>
      <c r="M161" s="198" t="s">
        <v>1</v>
      </c>
      <c r="N161" s="199" t="s">
        <v>39</v>
      </c>
      <c r="O161" s="71"/>
      <c r="P161" s="200">
        <f>O161*H161</f>
        <v>0</v>
      </c>
      <c r="Q161" s="200">
        <v>0</v>
      </c>
      <c r="R161" s="200">
        <f>Q161*H161</f>
        <v>0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172</v>
      </c>
      <c r="AT161" s="202" t="s">
        <v>167</v>
      </c>
      <c r="AU161" s="202" t="s">
        <v>82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435</v>
      </c>
    </row>
    <row r="162" spans="1:47" s="2" customFormat="1" ht="12">
      <c r="A162" s="34"/>
      <c r="B162" s="35"/>
      <c r="C162" s="36"/>
      <c r="D162" s="204" t="s">
        <v>174</v>
      </c>
      <c r="E162" s="36"/>
      <c r="F162" s="205" t="s">
        <v>1844</v>
      </c>
      <c r="G162" s="36"/>
      <c r="H162" s="36"/>
      <c r="I162" s="206"/>
      <c r="J162" s="36"/>
      <c r="K162" s="36"/>
      <c r="L162" s="39"/>
      <c r="M162" s="244"/>
      <c r="N162" s="245"/>
      <c r="O162" s="246"/>
      <c r="P162" s="246"/>
      <c r="Q162" s="246"/>
      <c r="R162" s="246"/>
      <c r="S162" s="246"/>
      <c r="T162" s="247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82</v>
      </c>
    </row>
    <row r="163" spans="1:31" s="2" customFormat="1" ht="6.95" customHeight="1">
      <c r="A163" s="34"/>
      <c r="B163" s="54"/>
      <c r="C163" s="55"/>
      <c r="D163" s="55"/>
      <c r="E163" s="55"/>
      <c r="F163" s="55"/>
      <c r="G163" s="55"/>
      <c r="H163" s="55"/>
      <c r="I163" s="55"/>
      <c r="J163" s="55"/>
      <c r="K163" s="55"/>
      <c r="L163" s="39"/>
      <c r="M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</row>
  </sheetData>
  <sheetProtection algorithmName="SHA-512" hashValue="h1ccJ7EHLk04W6K98m+8xiBsoLZ11d8jI7cHJDsRyTB05NHmjwFGyf2KQPb3xp5QTqoXJATcv3DyVqtEqVRWgw==" saltValue="sq/nCVarX2IH5gKEm7Y0jBHH8LekOQUWt0VvQvGzMjaepJ46SvfqwCyYUSNuts13uFyOK5GCnYfS73O9eepISA==" spinCount="100000" sheet="1" objects="1" scenarios="1" formatColumns="0" formatRows="0" autoFilter="0"/>
  <autoFilter ref="C118:K162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AT2" s="17" t="s">
        <v>106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84</v>
      </c>
    </row>
    <row r="4" spans="2:46" s="1" customFormat="1" ht="24.95" customHeight="1">
      <c r="B4" s="20"/>
      <c r="D4" s="117" t="s">
        <v>132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16.5" customHeight="1">
      <c r="B7" s="20"/>
      <c r="E7" s="310" t="str">
        <f>'Rekapitulace stavby'!K6</f>
        <v>Rekonstrukce Komenského náměstí v Dobříši</v>
      </c>
      <c r="F7" s="311"/>
      <c r="G7" s="311"/>
      <c r="H7" s="311"/>
      <c r="L7" s="20"/>
    </row>
    <row r="8" spans="1:31" s="2" customFormat="1" ht="12" customHeight="1">
      <c r="A8" s="34"/>
      <c r="B8" s="39"/>
      <c r="C8" s="34"/>
      <c r="D8" s="119" t="s">
        <v>133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2" t="s">
        <v>1875</v>
      </c>
      <c r="F9" s="313"/>
      <c r="G9" s="313"/>
      <c r="H9" s="31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16. 8. 2021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tr">
        <f>IF('Rekapitulace stavby'!AN10="","",'Rekapitulace stavby'!AN10)</f>
        <v/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tr">
        <f>IF('Rekapitulace stavby'!E11="","",'Rekapitulace stavby'!E11)</f>
        <v xml:space="preserve"> </v>
      </c>
      <c r="F15" s="34"/>
      <c r="G15" s="34"/>
      <c r="H15" s="34"/>
      <c r="I15" s="119" t="s">
        <v>26</v>
      </c>
      <c r="J15" s="110" t="str">
        <f>IF('Rekapitulace stavby'!AN11="","",'Rekapitulace stavby'!AN11)</f>
        <v/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27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4" t="str">
        <f>'Rekapitulace stavby'!E14</f>
        <v>Vyplň údaj</v>
      </c>
      <c r="F18" s="315"/>
      <c r="G18" s="315"/>
      <c r="H18" s="315"/>
      <c r="I18" s="119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29</v>
      </c>
      <c r="E20" s="34"/>
      <c r="F20" s="34"/>
      <c r="G20" s="34"/>
      <c r="H20" s="34"/>
      <c r="I20" s="119" t="s">
        <v>25</v>
      </c>
      <c r="J20" s="110" t="str">
        <f>IF('Rekapitulace stavby'!AN16="","",'Rekapitulace stavby'!AN16)</f>
        <v/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tr">
        <f>IF('Rekapitulace stavby'!E17="","",'Rekapitulace stavby'!E17)</f>
        <v xml:space="preserve"> </v>
      </c>
      <c r="F21" s="34"/>
      <c r="G21" s="34"/>
      <c r="H21" s="34"/>
      <c r="I21" s="119" t="s">
        <v>26</v>
      </c>
      <c r="J21" s="110" t="str">
        <f>IF('Rekapitulace stavby'!AN17="","",'Rekapitulace stavby'!AN17)</f>
        <v/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31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21</v>
      </c>
      <c r="F24" s="34"/>
      <c r="G24" s="34"/>
      <c r="H24" s="34"/>
      <c r="I24" s="119" t="s">
        <v>26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16" t="s">
        <v>1</v>
      </c>
      <c r="F27" s="316"/>
      <c r="G27" s="316"/>
      <c r="H27" s="316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34</v>
      </c>
      <c r="E30" s="34"/>
      <c r="F30" s="34"/>
      <c r="G30" s="34"/>
      <c r="H30" s="34"/>
      <c r="I30" s="34"/>
      <c r="J30" s="126">
        <f>ROUND(J130,2)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36</v>
      </c>
      <c r="G32" s="34"/>
      <c r="H32" s="34"/>
      <c r="I32" s="127" t="s">
        <v>35</v>
      </c>
      <c r="J32" s="127" t="s">
        <v>37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38</v>
      </c>
      <c r="E33" s="119" t="s">
        <v>39</v>
      </c>
      <c r="F33" s="129">
        <f>ROUND((SUM(BE130:BE377)),2)</f>
        <v>0</v>
      </c>
      <c r="G33" s="34"/>
      <c r="H33" s="34"/>
      <c r="I33" s="130">
        <v>0.21</v>
      </c>
      <c r="J33" s="129">
        <f>ROUND(((SUM(BE130:BE377))*I33),2)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40</v>
      </c>
      <c r="F34" s="129">
        <f>ROUND((SUM(BF130:BF377)),2)</f>
        <v>0</v>
      </c>
      <c r="G34" s="34"/>
      <c r="H34" s="34"/>
      <c r="I34" s="130">
        <v>0.15</v>
      </c>
      <c r="J34" s="129">
        <f>ROUND(((SUM(BF130:BF377))*I34),2)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41</v>
      </c>
      <c r="F35" s="129">
        <f>ROUND((SUM(BG130:BG377)),2)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42</v>
      </c>
      <c r="F36" s="129">
        <f>ROUND((SUM(BH130:BH377)),2)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43</v>
      </c>
      <c r="F37" s="129">
        <f>ROUND((SUM(BI130:BI377)),2)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44</v>
      </c>
      <c r="E39" s="133"/>
      <c r="F39" s="133"/>
      <c r="G39" s="134" t="s">
        <v>45</v>
      </c>
      <c r="H39" s="135" t="s">
        <v>46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47</v>
      </c>
      <c r="E50" s="139"/>
      <c r="F50" s="139"/>
      <c r="G50" s="138" t="s">
        <v>48</v>
      </c>
      <c r="H50" s="139"/>
      <c r="I50" s="139"/>
      <c r="J50" s="139"/>
      <c r="K50" s="139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0" t="s">
        <v>49</v>
      </c>
      <c r="E61" s="141"/>
      <c r="F61" s="142" t="s">
        <v>50</v>
      </c>
      <c r="G61" s="140" t="s">
        <v>49</v>
      </c>
      <c r="H61" s="141"/>
      <c r="I61" s="141"/>
      <c r="J61" s="143" t="s">
        <v>50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38" t="s">
        <v>51</v>
      </c>
      <c r="E65" s="144"/>
      <c r="F65" s="144"/>
      <c r="G65" s="138" t="s">
        <v>52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0" t="s">
        <v>49</v>
      </c>
      <c r="E76" s="141"/>
      <c r="F76" s="142" t="s">
        <v>50</v>
      </c>
      <c r="G76" s="140" t="s">
        <v>49</v>
      </c>
      <c r="H76" s="141"/>
      <c r="I76" s="141"/>
      <c r="J76" s="143" t="s">
        <v>50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135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8" t="str">
        <f>E7</f>
        <v>Rekonstrukce Komenského náměstí v Dobříši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133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303" t="str">
        <f>E9</f>
        <v>SO 500 - Plynovod</v>
      </c>
      <c r="F87" s="307"/>
      <c r="G87" s="307"/>
      <c r="H87" s="307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16. 8. 2021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136</v>
      </c>
      <c r="D94" s="150"/>
      <c r="E94" s="150"/>
      <c r="F94" s="150"/>
      <c r="G94" s="150"/>
      <c r="H94" s="150"/>
      <c r="I94" s="150"/>
      <c r="J94" s="151" t="s">
        <v>137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138</v>
      </c>
      <c r="D96" s="36"/>
      <c r="E96" s="36"/>
      <c r="F96" s="36"/>
      <c r="G96" s="36"/>
      <c r="H96" s="36"/>
      <c r="I96" s="36"/>
      <c r="J96" s="84">
        <f>J130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139</v>
      </c>
    </row>
    <row r="97" spans="2:12" s="9" customFormat="1" ht="24.95" customHeight="1">
      <c r="B97" s="153"/>
      <c r="C97" s="154"/>
      <c r="D97" s="155" t="s">
        <v>140</v>
      </c>
      <c r="E97" s="156"/>
      <c r="F97" s="156"/>
      <c r="G97" s="156"/>
      <c r="H97" s="156"/>
      <c r="I97" s="156"/>
      <c r="J97" s="157">
        <f>J131</f>
        <v>0</v>
      </c>
      <c r="K97" s="154"/>
      <c r="L97" s="158"/>
    </row>
    <row r="98" spans="2:12" s="10" customFormat="1" ht="19.9" customHeight="1">
      <c r="B98" s="159"/>
      <c r="C98" s="104"/>
      <c r="D98" s="160" t="s">
        <v>141</v>
      </c>
      <c r="E98" s="161"/>
      <c r="F98" s="161"/>
      <c r="G98" s="161"/>
      <c r="H98" s="161"/>
      <c r="I98" s="161"/>
      <c r="J98" s="162">
        <f>J132</f>
        <v>0</v>
      </c>
      <c r="K98" s="104"/>
      <c r="L98" s="163"/>
    </row>
    <row r="99" spans="2:12" s="10" customFormat="1" ht="19.9" customHeight="1">
      <c r="B99" s="159"/>
      <c r="C99" s="104"/>
      <c r="D99" s="160" t="s">
        <v>1876</v>
      </c>
      <c r="E99" s="161"/>
      <c r="F99" s="161"/>
      <c r="G99" s="161"/>
      <c r="H99" s="161"/>
      <c r="I99" s="161"/>
      <c r="J99" s="162">
        <f>J164</f>
        <v>0</v>
      </c>
      <c r="K99" s="104"/>
      <c r="L99" s="163"/>
    </row>
    <row r="100" spans="2:12" s="10" customFormat="1" ht="19.9" customHeight="1">
      <c r="B100" s="159"/>
      <c r="C100" s="104"/>
      <c r="D100" s="160" t="s">
        <v>1877</v>
      </c>
      <c r="E100" s="161"/>
      <c r="F100" s="161"/>
      <c r="G100" s="161"/>
      <c r="H100" s="161"/>
      <c r="I100" s="161"/>
      <c r="J100" s="162">
        <f>J178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145</v>
      </c>
      <c r="E101" s="161"/>
      <c r="F101" s="161"/>
      <c r="G101" s="161"/>
      <c r="H101" s="161"/>
      <c r="I101" s="161"/>
      <c r="J101" s="162">
        <f>J183</f>
        <v>0</v>
      </c>
      <c r="K101" s="104"/>
      <c r="L101" s="163"/>
    </row>
    <row r="102" spans="2:12" s="9" customFormat="1" ht="24.95" customHeight="1">
      <c r="B102" s="153"/>
      <c r="C102" s="154"/>
      <c r="D102" s="155" t="s">
        <v>148</v>
      </c>
      <c r="E102" s="156"/>
      <c r="F102" s="156"/>
      <c r="G102" s="156"/>
      <c r="H102" s="156"/>
      <c r="I102" s="156"/>
      <c r="J102" s="157">
        <f>J187</f>
        <v>0</v>
      </c>
      <c r="K102" s="154"/>
      <c r="L102" s="158"/>
    </row>
    <row r="103" spans="2:12" s="10" customFormat="1" ht="19.9" customHeight="1">
      <c r="B103" s="159"/>
      <c r="C103" s="104"/>
      <c r="D103" s="160" t="s">
        <v>1878</v>
      </c>
      <c r="E103" s="161"/>
      <c r="F103" s="161"/>
      <c r="G103" s="161"/>
      <c r="H103" s="161"/>
      <c r="I103" s="161"/>
      <c r="J103" s="162">
        <f>J188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1879</v>
      </c>
      <c r="E104" s="161"/>
      <c r="F104" s="161"/>
      <c r="G104" s="161"/>
      <c r="H104" s="161"/>
      <c r="I104" s="161"/>
      <c r="J104" s="162">
        <f>J254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1880</v>
      </c>
      <c r="E105" s="161"/>
      <c r="F105" s="161"/>
      <c r="G105" s="161"/>
      <c r="H105" s="161"/>
      <c r="I105" s="161"/>
      <c r="J105" s="162">
        <f>J302</f>
        <v>0</v>
      </c>
      <c r="K105" s="104"/>
      <c r="L105" s="163"/>
    </row>
    <row r="106" spans="2:12" s="10" customFormat="1" ht="14.85" customHeight="1">
      <c r="B106" s="159"/>
      <c r="C106" s="104"/>
      <c r="D106" s="160" t="s">
        <v>1881</v>
      </c>
      <c r="E106" s="161"/>
      <c r="F106" s="161"/>
      <c r="G106" s="161"/>
      <c r="H106" s="161"/>
      <c r="I106" s="161"/>
      <c r="J106" s="162">
        <f>J303</f>
        <v>0</v>
      </c>
      <c r="K106" s="104"/>
      <c r="L106" s="163"/>
    </row>
    <row r="107" spans="2:12" s="10" customFormat="1" ht="14.85" customHeight="1">
      <c r="B107" s="159"/>
      <c r="C107" s="104"/>
      <c r="D107" s="160" t="s">
        <v>1882</v>
      </c>
      <c r="E107" s="161"/>
      <c r="F107" s="161"/>
      <c r="G107" s="161"/>
      <c r="H107" s="161"/>
      <c r="I107" s="161"/>
      <c r="J107" s="162">
        <f>J320</f>
        <v>0</v>
      </c>
      <c r="K107" s="104"/>
      <c r="L107" s="163"/>
    </row>
    <row r="108" spans="2:12" s="10" customFormat="1" ht="14.85" customHeight="1">
      <c r="B108" s="159"/>
      <c r="C108" s="104"/>
      <c r="D108" s="160" t="s">
        <v>1883</v>
      </c>
      <c r="E108" s="161"/>
      <c r="F108" s="161"/>
      <c r="G108" s="161"/>
      <c r="H108" s="161"/>
      <c r="I108" s="161"/>
      <c r="J108" s="162">
        <f>J339</f>
        <v>0</v>
      </c>
      <c r="K108" s="104"/>
      <c r="L108" s="163"/>
    </row>
    <row r="109" spans="2:12" s="10" customFormat="1" ht="14.85" customHeight="1">
      <c r="B109" s="159"/>
      <c r="C109" s="104"/>
      <c r="D109" s="160" t="s">
        <v>1882</v>
      </c>
      <c r="E109" s="161"/>
      <c r="F109" s="161"/>
      <c r="G109" s="161"/>
      <c r="H109" s="161"/>
      <c r="I109" s="161"/>
      <c r="J109" s="162">
        <f>J352</f>
        <v>0</v>
      </c>
      <c r="K109" s="104"/>
      <c r="L109" s="163"/>
    </row>
    <row r="110" spans="2:12" s="10" customFormat="1" ht="19.9" customHeight="1">
      <c r="B110" s="159"/>
      <c r="C110" s="104"/>
      <c r="D110" s="160" t="s">
        <v>1884</v>
      </c>
      <c r="E110" s="161"/>
      <c r="F110" s="161"/>
      <c r="G110" s="161"/>
      <c r="H110" s="161"/>
      <c r="I110" s="161"/>
      <c r="J110" s="162">
        <f>J371</f>
        <v>0</v>
      </c>
      <c r="K110" s="104"/>
      <c r="L110" s="163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150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16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308" t="str">
        <f>E7</f>
        <v>Rekonstrukce Komenského náměstí v Dobříši</v>
      </c>
      <c r="F120" s="309"/>
      <c r="G120" s="309"/>
      <c r="H120" s="309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2" customHeight="1">
      <c r="A121" s="34"/>
      <c r="B121" s="35"/>
      <c r="C121" s="29" t="s">
        <v>133</v>
      </c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6.5" customHeight="1">
      <c r="A122" s="34"/>
      <c r="B122" s="35"/>
      <c r="C122" s="36"/>
      <c r="D122" s="36"/>
      <c r="E122" s="303" t="str">
        <f>E9</f>
        <v>SO 500 - Plynovod</v>
      </c>
      <c r="F122" s="307"/>
      <c r="G122" s="307"/>
      <c r="H122" s="307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20</v>
      </c>
      <c r="D124" s="36"/>
      <c r="E124" s="36"/>
      <c r="F124" s="27" t="str">
        <f>F12</f>
        <v xml:space="preserve"> </v>
      </c>
      <c r="G124" s="36"/>
      <c r="H124" s="36"/>
      <c r="I124" s="29" t="s">
        <v>22</v>
      </c>
      <c r="J124" s="66" t="str">
        <f>IF(J12="","",J12)</f>
        <v>16. 8. 2021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6.95" customHeight="1">
      <c r="A125" s="34"/>
      <c r="B125" s="35"/>
      <c r="C125" s="36"/>
      <c r="D125" s="36"/>
      <c r="E125" s="36"/>
      <c r="F125" s="36"/>
      <c r="G125" s="36"/>
      <c r="H125" s="36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5.2" customHeight="1">
      <c r="A126" s="34"/>
      <c r="B126" s="35"/>
      <c r="C126" s="29" t="s">
        <v>24</v>
      </c>
      <c r="D126" s="36"/>
      <c r="E126" s="36"/>
      <c r="F126" s="27" t="str">
        <f>E15</f>
        <v xml:space="preserve"> </v>
      </c>
      <c r="G126" s="36"/>
      <c r="H126" s="36"/>
      <c r="I126" s="29" t="s">
        <v>29</v>
      </c>
      <c r="J126" s="32" t="str">
        <f>E21</f>
        <v xml:space="preserve"> </v>
      </c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27</v>
      </c>
      <c r="D127" s="36"/>
      <c r="E127" s="36"/>
      <c r="F127" s="27" t="str">
        <f>IF(E18="","",E18)</f>
        <v>Vyplň údaj</v>
      </c>
      <c r="G127" s="36"/>
      <c r="H127" s="36"/>
      <c r="I127" s="29" t="s">
        <v>31</v>
      </c>
      <c r="J127" s="32" t="str">
        <f>E24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0.3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11" customFormat="1" ht="29.25" customHeight="1">
      <c r="A129" s="164"/>
      <c r="B129" s="165"/>
      <c r="C129" s="166" t="s">
        <v>151</v>
      </c>
      <c r="D129" s="167" t="s">
        <v>59</v>
      </c>
      <c r="E129" s="167" t="s">
        <v>55</v>
      </c>
      <c r="F129" s="167" t="s">
        <v>56</v>
      </c>
      <c r="G129" s="167" t="s">
        <v>152</v>
      </c>
      <c r="H129" s="167" t="s">
        <v>153</v>
      </c>
      <c r="I129" s="167" t="s">
        <v>154</v>
      </c>
      <c r="J129" s="167" t="s">
        <v>137</v>
      </c>
      <c r="K129" s="168" t="s">
        <v>155</v>
      </c>
      <c r="L129" s="169"/>
      <c r="M129" s="75" t="s">
        <v>1</v>
      </c>
      <c r="N129" s="76" t="s">
        <v>38</v>
      </c>
      <c r="O129" s="76" t="s">
        <v>156</v>
      </c>
      <c r="P129" s="76" t="s">
        <v>157</v>
      </c>
      <c r="Q129" s="76" t="s">
        <v>158</v>
      </c>
      <c r="R129" s="76" t="s">
        <v>159</v>
      </c>
      <c r="S129" s="76" t="s">
        <v>160</v>
      </c>
      <c r="T129" s="77" t="s">
        <v>161</v>
      </c>
      <c r="U129" s="164"/>
      <c r="V129" s="164"/>
      <c r="W129" s="164"/>
      <c r="X129" s="164"/>
      <c r="Y129" s="164"/>
      <c r="Z129" s="164"/>
      <c r="AA129" s="164"/>
      <c r="AB129" s="164"/>
      <c r="AC129" s="164"/>
      <c r="AD129" s="164"/>
      <c r="AE129" s="164"/>
    </row>
    <row r="130" spans="1:63" s="2" customFormat="1" ht="22.9" customHeight="1">
      <c r="A130" s="34"/>
      <c r="B130" s="35"/>
      <c r="C130" s="82" t="s">
        <v>162</v>
      </c>
      <c r="D130" s="36"/>
      <c r="E130" s="36"/>
      <c r="F130" s="36"/>
      <c r="G130" s="36"/>
      <c r="H130" s="36"/>
      <c r="I130" s="36"/>
      <c r="J130" s="170">
        <f>BK130</f>
        <v>0</v>
      </c>
      <c r="K130" s="36"/>
      <c r="L130" s="39"/>
      <c r="M130" s="78"/>
      <c r="N130" s="171"/>
      <c r="O130" s="79"/>
      <c r="P130" s="172">
        <f>P131+P187</f>
        <v>0</v>
      </c>
      <c r="Q130" s="79"/>
      <c r="R130" s="172">
        <f>R131+R187</f>
        <v>136.4169846</v>
      </c>
      <c r="S130" s="79"/>
      <c r="T130" s="173">
        <f>T131+T187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73</v>
      </c>
      <c r="AU130" s="17" t="s">
        <v>139</v>
      </c>
      <c r="BK130" s="174">
        <f>BK131+BK187</f>
        <v>0</v>
      </c>
    </row>
    <row r="131" spans="2:63" s="12" customFormat="1" ht="25.9" customHeight="1">
      <c r="B131" s="175"/>
      <c r="C131" s="176"/>
      <c r="D131" s="177" t="s">
        <v>73</v>
      </c>
      <c r="E131" s="178" t="s">
        <v>163</v>
      </c>
      <c r="F131" s="178" t="s">
        <v>164</v>
      </c>
      <c r="G131" s="176"/>
      <c r="H131" s="176"/>
      <c r="I131" s="179"/>
      <c r="J131" s="180">
        <f>BK131</f>
        <v>0</v>
      </c>
      <c r="K131" s="176"/>
      <c r="L131" s="181"/>
      <c r="M131" s="182"/>
      <c r="N131" s="183"/>
      <c r="O131" s="183"/>
      <c r="P131" s="184">
        <f>P132+P164+P178+P183</f>
        <v>0</v>
      </c>
      <c r="Q131" s="183"/>
      <c r="R131" s="184">
        <f>R132+R164+R178+R183</f>
        <v>136.221206</v>
      </c>
      <c r="S131" s="183"/>
      <c r="T131" s="185">
        <f>T132+T164+T178+T183</f>
        <v>0</v>
      </c>
      <c r="AR131" s="186" t="s">
        <v>82</v>
      </c>
      <c r="AT131" s="187" t="s">
        <v>73</v>
      </c>
      <c r="AU131" s="187" t="s">
        <v>74</v>
      </c>
      <c r="AY131" s="186" t="s">
        <v>165</v>
      </c>
      <c r="BK131" s="188">
        <f>BK132+BK164+BK178+BK183</f>
        <v>0</v>
      </c>
    </row>
    <row r="132" spans="2:63" s="12" customFormat="1" ht="22.9" customHeight="1">
      <c r="B132" s="175"/>
      <c r="C132" s="176"/>
      <c r="D132" s="177" t="s">
        <v>73</v>
      </c>
      <c r="E132" s="189" t="s">
        <v>82</v>
      </c>
      <c r="F132" s="189" t="s">
        <v>166</v>
      </c>
      <c r="G132" s="176"/>
      <c r="H132" s="176"/>
      <c r="I132" s="179"/>
      <c r="J132" s="190">
        <f>BK132</f>
        <v>0</v>
      </c>
      <c r="K132" s="176"/>
      <c r="L132" s="181"/>
      <c r="M132" s="182"/>
      <c r="N132" s="183"/>
      <c r="O132" s="183"/>
      <c r="P132" s="184">
        <f>SUM(P133:P163)</f>
        <v>0</v>
      </c>
      <c r="Q132" s="183"/>
      <c r="R132" s="184">
        <f>SUM(R133:R163)</f>
        <v>60.113</v>
      </c>
      <c r="S132" s="183"/>
      <c r="T132" s="185">
        <f>SUM(T133:T163)</f>
        <v>0</v>
      </c>
      <c r="AR132" s="186" t="s">
        <v>82</v>
      </c>
      <c r="AT132" s="187" t="s">
        <v>73</v>
      </c>
      <c r="AU132" s="187" t="s">
        <v>82</v>
      </c>
      <c r="AY132" s="186" t="s">
        <v>165</v>
      </c>
      <c r="BK132" s="188">
        <f>SUM(BK133:BK163)</f>
        <v>0</v>
      </c>
    </row>
    <row r="133" spans="1:65" s="2" customFormat="1" ht="16.5" customHeight="1">
      <c r="A133" s="34"/>
      <c r="B133" s="35"/>
      <c r="C133" s="191" t="s">
        <v>82</v>
      </c>
      <c r="D133" s="191" t="s">
        <v>167</v>
      </c>
      <c r="E133" s="192" t="s">
        <v>997</v>
      </c>
      <c r="F133" s="193" t="s">
        <v>1885</v>
      </c>
      <c r="G133" s="194" t="s">
        <v>242</v>
      </c>
      <c r="H133" s="195">
        <v>3.24</v>
      </c>
      <c r="I133" s="196"/>
      <c r="J133" s="197">
        <f>ROUND(I133*H133,2)</f>
        <v>0</v>
      </c>
      <c r="K133" s="193" t="s">
        <v>1886</v>
      </c>
      <c r="L133" s="39"/>
      <c r="M133" s="198" t="s">
        <v>1</v>
      </c>
      <c r="N133" s="199" t="s">
        <v>39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0</v>
      </c>
      <c r="T133" s="201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172</v>
      </c>
      <c r="AT133" s="202" t="s">
        <v>167</v>
      </c>
      <c r="AU133" s="202" t="s">
        <v>84</v>
      </c>
      <c r="AY133" s="17" t="s">
        <v>165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82</v>
      </c>
      <c r="BK133" s="203">
        <f>ROUND(I133*H133,2)</f>
        <v>0</v>
      </c>
      <c r="BL133" s="17" t="s">
        <v>172</v>
      </c>
      <c r="BM133" s="202" t="s">
        <v>1887</v>
      </c>
    </row>
    <row r="134" spans="1:47" s="2" customFormat="1" ht="12">
      <c r="A134" s="34"/>
      <c r="B134" s="35"/>
      <c r="C134" s="36"/>
      <c r="D134" s="204" t="s">
        <v>174</v>
      </c>
      <c r="E134" s="36"/>
      <c r="F134" s="205" t="s">
        <v>1885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174</v>
      </c>
      <c r="AU134" s="17" t="s">
        <v>84</v>
      </c>
    </row>
    <row r="135" spans="2:51" s="14" customFormat="1" ht="12">
      <c r="B135" s="219"/>
      <c r="C135" s="220"/>
      <c r="D135" s="204" t="s">
        <v>176</v>
      </c>
      <c r="E135" s="221" t="s">
        <v>1</v>
      </c>
      <c r="F135" s="222" t="s">
        <v>1888</v>
      </c>
      <c r="G135" s="220"/>
      <c r="H135" s="223">
        <v>3.24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176</v>
      </c>
      <c r="AU135" s="229" t="s">
        <v>84</v>
      </c>
      <c r="AV135" s="14" t="s">
        <v>84</v>
      </c>
      <c r="AW135" s="14" t="s">
        <v>30</v>
      </c>
      <c r="AX135" s="14" t="s">
        <v>82</v>
      </c>
      <c r="AY135" s="229" t="s">
        <v>165</v>
      </c>
    </row>
    <row r="136" spans="1:65" s="2" customFormat="1" ht="16.5" customHeight="1">
      <c r="A136" s="34"/>
      <c r="B136" s="35"/>
      <c r="C136" s="191" t="s">
        <v>84</v>
      </c>
      <c r="D136" s="191" t="s">
        <v>167</v>
      </c>
      <c r="E136" s="192" t="s">
        <v>1352</v>
      </c>
      <c r="F136" s="193" t="s">
        <v>1889</v>
      </c>
      <c r="G136" s="194" t="s">
        <v>242</v>
      </c>
      <c r="H136" s="195">
        <v>12.96</v>
      </c>
      <c r="I136" s="196"/>
      <c r="J136" s="197">
        <f>ROUND(I136*H136,2)</f>
        <v>0</v>
      </c>
      <c r="K136" s="193" t="s">
        <v>1886</v>
      </c>
      <c r="L136" s="39"/>
      <c r="M136" s="198" t="s">
        <v>1</v>
      </c>
      <c r="N136" s="199" t="s">
        <v>39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172</v>
      </c>
      <c r="AT136" s="202" t="s">
        <v>167</v>
      </c>
      <c r="AU136" s="202" t="s">
        <v>84</v>
      </c>
      <c r="AY136" s="17" t="s">
        <v>165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82</v>
      </c>
      <c r="BK136" s="203">
        <f>ROUND(I136*H136,2)</f>
        <v>0</v>
      </c>
      <c r="BL136" s="17" t="s">
        <v>172</v>
      </c>
      <c r="BM136" s="202" t="s">
        <v>1890</v>
      </c>
    </row>
    <row r="137" spans="1:47" s="2" customFormat="1" ht="12">
      <c r="A137" s="34"/>
      <c r="B137" s="35"/>
      <c r="C137" s="36"/>
      <c r="D137" s="204" t="s">
        <v>174</v>
      </c>
      <c r="E137" s="36"/>
      <c r="F137" s="205" t="s">
        <v>1889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174</v>
      </c>
      <c r="AU137" s="17" t="s">
        <v>84</v>
      </c>
    </row>
    <row r="138" spans="2:51" s="14" customFormat="1" ht="12">
      <c r="B138" s="219"/>
      <c r="C138" s="220"/>
      <c r="D138" s="204" t="s">
        <v>176</v>
      </c>
      <c r="E138" s="221" t="s">
        <v>1</v>
      </c>
      <c r="F138" s="222" t="s">
        <v>1891</v>
      </c>
      <c r="G138" s="220"/>
      <c r="H138" s="223">
        <v>12.96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176</v>
      </c>
      <c r="AU138" s="229" t="s">
        <v>84</v>
      </c>
      <c r="AV138" s="14" t="s">
        <v>84</v>
      </c>
      <c r="AW138" s="14" t="s">
        <v>30</v>
      </c>
      <c r="AX138" s="14" t="s">
        <v>82</v>
      </c>
      <c r="AY138" s="229" t="s">
        <v>165</v>
      </c>
    </row>
    <row r="139" spans="1:65" s="2" customFormat="1" ht="16.5" customHeight="1">
      <c r="A139" s="34"/>
      <c r="B139" s="35"/>
      <c r="C139" s="191" t="s">
        <v>185</v>
      </c>
      <c r="D139" s="191" t="s">
        <v>167</v>
      </c>
      <c r="E139" s="192" t="s">
        <v>1892</v>
      </c>
      <c r="F139" s="193" t="s">
        <v>1893</v>
      </c>
      <c r="G139" s="194" t="s">
        <v>242</v>
      </c>
      <c r="H139" s="195">
        <v>11.592</v>
      </c>
      <c r="I139" s="196"/>
      <c r="J139" s="197">
        <f>ROUND(I139*H139,2)</f>
        <v>0</v>
      </c>
      <c r="K139" s="193" t="s">
        <v>1886</v>
      </c>
      <c r="L139" s="39"/>
      <c r="M139" s="198" t="s">
        <v>1</v>
      </c>
      <c r="N139" s="199" t="s">
        <v>39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0</v>
      </c>
      <c r="T139" s="201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172</v>
      </c>
      <c r="AT139" s="202" t="s">
        <v>167</v>
      </c>
      <c r="AU139" s="202" t="s">
        <v>84</v>
      </c>
      <c r="AY139" s="17" t="s">
        <v>165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82</v>
      </c>
      <c r="BK139" s="203">
        <f>ROUND(I139*H139,2)</f>
        <v>0</v>
      </c>
      <c r="BL139" s="17" t="s">
        <v>172</v>
      </c>
      <c r="BM139" s="202" t="s">
        <v>1894</v>
      </c>
    </row>
    <row r="140" spans="1:47" s="2" customFormat="1" ht="12">
      <c r="A140" s="34"/>
      <c r="B140" s="35"/>
      <c r="C140" s="36"/>
      <c r="D140" s="204" t="s">
        <v>174</v>
      </c>
      <c r="E140" s="36"/>
      <c r="F140" s="205" t="s">
        <v>1893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174</v>
      </c>
      <c r="AU140" s="17" t="s">
        <v>84</v>
      </c>
    </row>
    <row r="141" spans="2:51" s="14" customFormat="1" ht="12">
      <c r="B141" s="219"/>
      <c r="C141" s="220"/>
      <c r="D141" s="204" t="s">
        <v>176</v>
      </c>
      <c r="E141" s="221" t="s">
        <v>1</v>
      </c>
      <c r="F141" s="222" t="s">
        <v>1895</v>
      </c>
      <c r="G141" s="220"/>
      <c r="H141" s="223">
        <v>11.592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176</v>
      </c>
      <c r="AU141" s="229" t="s">
        <v>84</v>
      </c>
      <c r="AV141" s="14" t="s">
        <v>84</v>
      </c>
      <c r="AW141" s="14" t="s">
        <v>30</v>
      </c>
      <c r="AX141" s="14" t="s">
        <v>82</v>
      </c>
      <c r="AY141" s="229" t="s">
        <v>165</v>
      </c>
    </row>
    <row r="142" spans="1:65" s="2" customFormat="1" ht="21.75" customHeight="1">
      <c r="A142" s="34"/>
      <c r="B142" s="35"/>
      <c r="C142" s="191" t="s">
        <v>172</v>
      </c>
      <c r="D142" s="191" t="s">
        <v>167</v>
      </c>
      <c r="E142" s="192" t="s">
        <v>1896</v>
      </c>
      <c r="F142" s="193" t="s">
        <v>1897</v>
      </c>
      <c r="G142" s="194" t="s">
        <v>242</v>
      </c>
      <c r="H142" s="195">
        <v>46.368</v>
      </c>
      <c r="I142" s="196"/>
      <c r="J142" s="197">
        <f>ROUND(I142*H142,2)</f>
        <v>0</v>
      </c>
      <c r="K142" s="193" t="s">
        <v>1886</v>
      </c>
      <c r="L142" s="39"/>
      <c r="M142" s="198" t="s">
        <v>1</v>
      </c>
      <c r="N142" s="199" t="s">
        <v>39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172</v>
      </c>
      <c r="AT142" s="202" t="s">
        <v>167</v>
      </c>
      <c r="AU142" s="202" t="s">
        <v>84</v>
      </c>
      <c r="AY142" s="17" t="s">
        <v>165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82</v>
      </c>
      <c r="BK142" s="203">
        <f>ROUND(I142*H142,2)</f>
        <v>0</v>
      </c>
      <c r="BL142" s="17" t="s">
        <v>172</v>
      </c>
      <c r="BM142" s="202" t="s">
        <v>1898</v>
      </c>
    </row>
    <row r="143" spans="1:47" s="2" customFormat="1" ht="12">
      <c r="A143" s="34"/>
      <c r="B143" s="35"/>
      <c r="C143" s="36"/>
      <c r="D143" s="204" t="s">
        <v>174</v>
      </c>
      <c r="E143" s="36"/>
      <c r="F143" s="205" t="s">
        <v>1897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174</v>
      </c>
      <c r="AU143" s="17" t="s">
        <v>84</v>
      </c>
    </row>
    <row r="144" spans="2:51" s="14" customFormat="1" ht="12">
      <c r="B144" s="219"/>
      <c r="C144" s="220"/>
      <c r="D144" s="204" t="s">
        <v>176</v>
      </c>
      <c r="E144" s="221" t="s">
        <v>1</v>
      </c>
      <c r="F144" s="222" t="s">
        <v>1899</v>
      </c>
      <c r="G144" s="220"/>
      <c r="H144" s="223">
        <v>46.368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176</v>
      </c>
      <c r="AU144" s="229" t="s">
        <v>84</v>
      </c>
      <c r="AV144" s="14" t="s">
        <v>84</v>
      </c>
      <c r="AW144" s="14" t="s">
        <v>30</v>
      </c>
      <c r="AX144" s="14" t="s">
        <v>82</v>
      </c>
      <c r="AY144" s="229" t="s">
        <v>165</v>
      </c>
    </row>
    <row r="145" spans="1:65" s="2" customFormat="1" ht="21.75" customHeight="1">
      <c r="A145" s="34"/>
      <c r="B145" s="35"/>
      <c r="C145" s="191" t="s">
        <v>194</v>
      </c>
      <c r="D145" s="191" t="s">
        <v>167</v>
      </c>
      <c r="E145" s="192" t="s">
        <v>1900</v>
      </c>
      <c r="F145" s="193" t="s">
        <v>1901</v>
      </c>
      <c r="G145" s="194" t="s">
        <v>221</v>
      </c>
      <c r="H145" s="195">
        <v>7</v>
      </c>
      <c r="I145" s="196"/>
      <c r="J145" s="197">
        <f>ROUND(I145*H145,2)</f>
        <v>0</v>
      </c>
      <c r="K145" s="193" t="s">
        <v>1886</v>
      </c>
      <c r="L145" s="39"/>
      <c r="M145" s="198" t="s">
        <v>1</v>
      </c>
      <c r="N145" s="199" t="s">
        <v>39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172</v>
      </c>
      <c r="AT145" s="202" t="s">
        <v>167</v>
      </c>
      <c r="AU145" s="202" t="s">
        <v>84</v>
      </c>
      <c r="AY145" s="17" t="s">
        <v>165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82</v>
      </c>
      <c r="BK145" s="203">
        <f>ROUND(I145*H145,2)</f>
        <v>0</v>
      </c>
      <c r="BL145" s="17" t="s">
        <v>172</v>
      </c>
      <c r="BM145" s="202" t="s">
        <v>1902</v>
      </c>
    </row>
    <row r="146" spans="1:47" s="2" customFormat="1" ht="12">
      <c r="A146" s="34"/>
      <c r="B146" s="35"/>
      <c r="C146" s="36"/>
      <c r="D146" s="204" t="s">
        <v>174</v>
      </c>
      <c r="E146" s="36"/>
      <c r="F146" s="205" t="s">
        <v>1901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174</v>
      </c>
      <c r="AU146" s="17" t="s">
        <v>84</v>
      </c>
    </row>
    <row r="147" spans="1:65" s="2" customFormat="1" ht="16.5" customHeight="1">
      <c r="A147" s="34"/>
      <c r="B147" s="35"/>
      <c r="C147" s="191" t="s">
        <v>201</v>
      </c>
      <c r="D147" s="191" t="s">
        <v>167</v>
      </c>
      <c r="E147" s="192" t="s">
        <v>1393</v>
      </c>
      <c r="F147" s="193" t="s">
        <v>1903</v>
      </c>
      <c r="G147" s="194" t="s">
        <v>242</v>
      </c>
      <c r="H147" s="195">
        <v>74.16</v>
      </c>
      <c r="I147" s="196"/>
      <c r="J147" s="197">
        <f>ROUND(I147*H147,2)</f>
        <v>0</v>
      </c>
      <c r="K147" s="193" t="s">
        <v>1886</v>
      </c>
      <c r="L147" s="39"/>
      <c r="M147" s="198" t="s">
        <v>1</v>
      </c>
      <c r="N147" s="199" t="s">
        <v>39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172</v>
      </c>
      <c r="AT147" s="202" t="s">
        <v>167</v>
      </c>
      <c r="AU147" s="202" t="s">
        <v>84</v>
      </c>
      <c r="AY147" s="17" t="s">
        <v>165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82</v>
      </c>
      <c r="BK147" s="203">
        <f>ROUND(I147*H147,2)</f>
        <v>0</v>
      </c>
      <c r="BL147" s="17" t="s">
        <v>172</v>
      </c>
      <c r="BM147" s="202" t="s">
        <v>1904</v>
      </c>
    </row>
    <row r="148" spans="1:47" s="2" customFormat="1" ht="12">
      <c r="A148" s="34"/>
      <c r="B148" s="35"/>
      <c r="C148" s="36"/>
      <c r="D148" s="204" t="s">
        <v>174</v>
      </c>
      <c r="E148" s="36"/>
      <c r="F148" s="205" t="s">
        <v>1903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174</v>
      </c>
      <c r="AU148" s="17" t="s">
        <v>84</v>
      </c>
    </row>
    <row r="149" spans="2:51" s="14" customFormat="1" ht="12">
      <c r="B149" s="219"/>
      <c r="C149" s="220"/>
      <c r="D149" s="204" t="s">
        <v>176</v>
      </c>
      <c r="E149" s="221" t="s">
        <v>1</v>
      </c>
      <c r="F149" s="222" t="s">
        <v>1905</v>
      </c>
      <c r="G149" s="220"/>
      <c r="H149" s="223">
        <v>74.16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176</v>
      </c>
      <c r="AU149" s="229" t="s">
        <v>84</v>
      </c>
      <c r="AV149" s="14" t="s">
        <v>84</v>
      </c>
      <c r="AW149" s="14" t="s">
        <v>30</v>
      </c>
      <c r="AX149" s="14" t="s">
        <v>82</v>
      </c>
      <c r="AY149" s="229" t="s">
        <v>165</v>
      </c>
    </row>
    <row r="150" spans="1:65" s="2" customFormat="1" ht="24.2" customHeight="1">
      <c r="A150" s="34"/>
      <c r="B150" s="35"/>
      <c r="C150" s="191" t="s">
        <v>208</v>
      </c>
      <c r="D150" s="191" t="s">
        <v>167</v>
      </c>
      <c r="E150" s="192" t="s">
        <v>1640</v>
      </c>
      <c r="F150" s="193" t="s">
        <v>1906</v>
      </c>
      <c r="G150" s="194" t="s">
        <v>242</v>
      </c>
      <c r="H150" s="195">
        <v>741.6</v>
      </c>
      <c r="I150" s="196"/>
      <c r="J150" s="197">
        <f>ROUND(I150*H150,2)</f>
        <v>0</v>
      </c>
      <c r="K150" s="193" t="s">
        <v>1886</v>
      </c>
      <c r="L150" s="39"/>
      <c r="M150" s="198" t="s">
        <v>1</v>
      </c>
      <c r="N150" s="199" t="s">
        <v>39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172</v>
      </c>
      <c r="AT150" s="202" t="s">
        <v>167</v>
      </c>
      <c r="AU150" s="202" t="s">
        <v>84</v>
      </c>
      <c r="AY150" s="17" t="s">
        <v>165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82</v>
      </c>
      <c r="BK150" s="203">
        <f>ROUND(I150*H150,2)</f>
        <v>0</v>
      </c>
      <c r="BL150" s="17" t="s">
        <v>172</v>
      </c>
      <c r="BM150" s="202" t="s">
        <v>1907</v>
      </c>
    </row>
    <row r="151" spans="1:47" s="2" customFormat="1" ht="12">
      <c r="A151" s="34"/>
      <c r="B151" s="35"/>
      <c r="C151" s="36"/>
      <c r="D151" s="204" t="s">
        <v>174</v>
      </c>
      <c r="E151" s="36"/>
      <c r="F151" s="205" t="s">
        <v>1906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174</v>
      </c>
      <c r="AU151" s="17" t="s">
        <v>84</v>
      </c>
    </row>
    <row r="152" spans="2:51" s="14" customFormat="1" ht="12">
      <c r="B152" s="219"/>
      <c r="C152" s="220"/>
      <c r="D152" s="204" t="s">
        <v>176</v>
      </c>
      <c r="E152" s="221" t="s">
        <v>1</v>
      </c>
      <c r="F152" s="222" t="s">
        <v>1908</v>
      </c>
      <c r="G152" s="220"/>
      <c r="H152" s="223">
        <v>741.6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176</v>
      </c>
      <c r="AU152" s="229" t="s">
        <v>84</v>
      </c>
      <c r="AV152" s="14" t="s">
        <v>84</v>
      </c>
      <c r="AW152" s="14" t="s">
        <v>30</v>
      </c>
      <c r="AX152" s="14" t="s">
        <v>82</v>
      </c>
      <c r="AY152" s="229" t="s">
        <v>165</v>
      </c>
    </row>
    <row r="153" spans="1:65" s="2" customFormat="1" ht="16.5" customHeight="1">
      <c r="A153" s="34"/>
      <c r="B153" s="35"/>
      <c r="C153" s="191" t="s">
        <v>213</v>
      </c>
      <c r="D153" s="191" t="s">
        <v>167</v>
      </c>
      <c r="E153" s="192" t="s">
        <v>318</v>
      </c>
      <c r="F153" s="193" t="s">
        <v>319</v>
      </c>
      <c r="G153" s="194" t="s">
        <v>242</v>
      </c>
      <c r="H153" s="195">
        <v>74.16</v>
      </c>
      <c r="I153" s="196"/>
      <c r="J153" s="197">
        <f>ROUND(I153*H153,2)</f>
        <v>0</v>
      </c>
      <c r="K153" s="193" t="s">
        <v>1886</v>
      </c>
      <c r="L153" s="39"/>
      <c r="M153" s="198" t="s">
        <v>1</v>
      </c>
      <c r="N153" s="199" t="s">
        <v>39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172</v>
      </c>
      <c r="AT153" s="202" t="s">
        <v>167</v>
      </c>
      <c r="AU153" s="202" t="s">
        <v>84</v>
      </c>
      <c r="AY153" s="17" t="s">
        <v>165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82</v>
      </c>
      <c r="BK153" s="203">
        <f>ROUND(I153*H153,2)</f>
        <v>0</v>
      </c>
      <c r="BL153" s="17" t="s">
        <v>172</v>
      </c>
      <c r="BM153" s="202" t="s">
        <v>1909</v>
      </c>
    </row>
    <row r="154" spans="1:47" s="2" customFormat="1" ht="12">
      <c r="A154" s="34"/>
      <c r="B154" s="35"/>
      <c r="C154" s="36"/>
      <c r="D154" s="204" t="s">
        <v>174</v>
      </c>
      <c r="E154" s="36"/>
      <c r="F154" s="205" t="s">
        <v>319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174</v>
      </c>
      <c r="AU154" s="17" t="s">
        <v>84</v>
      </c>
    </row>
    <row r="155" spans="2:51" s="14" customFormat="1" ht="12">
      <c r="B155" s="219"/>
      <c r="C155" s="220"/>
      <c r="D155" s="204" t="s">
        <v>176</v>
      </c>
      <c r="E155" s="221" t="s">
        <v>1</v>
      </c>
      <c r="F155" s="222" t="s">
        <v>1910</v>
      </c>
      <c r="G155" s="220"/>
      <c r="H155" s="223">
        <v>74.16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176</v>
      </c>
      <c r="AU155" s="229" t="s">
        <v>84</v>
      </c>
      <c r="AV155" s="14" t="s">
        <v>84</v>
      </c>
      <c r="AW155" s="14" t="s">
        <v>30</v>
      </c>
      <c r="AX155" s="14" t="s">
        <v>82</v>
      </c>
      <c r="AY155" s="229" t="s">
        <v>165</v>
      </c>
    </row>
    <row r="156" spans="1:65" s="2" customFormat="1" ht="21.75" customHeight="1">
      <c r="A156" s="34"/>
      <c r="B156" s="35"/>
      <c r="C156" s="191" t="s">
        <v>218</v>
      </c>
      <c r="D156" s="191" t="s">
        <v>167</v>
      </c>
      <c r="E156" s="192" t="s">
        <v>1911</v>
      </c>
      <c r="F156" s="193" t="s">
        <v>1912</v>
      </c>
      <c r="G156" s="194" t="s">
        <v>242</v>
      </c>
      <c r="H156" s="195">
        <v>36.432</v>
      </c>
      <c r="I156" s="196"/>
      <c r="J156" s="197">
        <f>ROUND(I156*H156,2)</f>
        <v>0</v>
      </c>
      <c r="K156" s="193" t="s">
        <v>1886</v>
      </c>
      <c r="L156" s="39"/>
      <c r="M156" s="198" t="s">
        <v>1</v>
      </c>
      <c r="N156" s="199" t="s">
        <v>39</v>
      </c>
      <c r="O156" s="71"/>
      <c r="P156" s="200">
        <f>O156*H156</f>
        <v>0</v>
      </c>
      <c r="Q156" s="200">
        <v>0</v>
      </c>
      <c r="R156" s="200">
        <f>Q156*H156</f>
        <v>0</v>
      </c>
      <c r="S156" s="200">
        <v>0</v>
      </c>
      <c r="T156" s="201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02" t="s">
        <v>172</v>
      </c>
      <c r="AT156" s="202" t="s">
        <v>167</v>
      </c>
      <c r="AU156" s="202" t="s">
        <v>84</v>
      </c>
      <c r="AY156" s="17" t="s">
        <v>165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17" t="s">
        <v>82</v>
      </c>
      <c r="BK156" s="203">
        <f>ROUND(I156*H156,2)</f>
        <v>0</v>
      </c>
      <c r="BL156" s="17" t="s">
        <v>172</v>
      </c>
      <c r="BM156" s="202" t="s">
        <v>1913</v>
      </c>
    </row>
    <row r="157" spans="1:47" s="2" customFormat="1" ht="12">
      <c r="A157" s="34"/>
      <c r="B157" s="35"/>
      <c r="C157" s="36"/>
      <c r="D157" s="204" t="s">
        <v>174</v>
      </c>
      <c r="E157" s="36"/>
      <c r="F157" s="205" t="s">
        <v>1912</v>
      </c>
      <c r="G157" s="36"/>
      <c r="H157" s="36"/>
      <c r="I157" s="206"/>
      <c r="J157" s="36"/>
      <c r="K157" s="36"/>
      <c r="L157" s="39"/>
      <c r="M157" s="207"/>
      <c r="N157" s="208"/>
      <c r="O157" s="71"/>
      <c r="P157" s="71"/>
      <c r="Q157" s="71"/>
      <c r="R157" s="71"/>
      <c r="S157" s="71"/>
      <c r="T157" s="72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T157" s="17" t="s">
        <v>174</v>
      </c>
      <c r="AU157" s="17" t="s">
        <v>84</v>
      </c>
    </row>
    <row r="158" spans="2:51" s="14" customFormat="1" ht="12">
      <c r="B158" s="219"/>
      <c r="C158" s="220"/>
      <c r="D158" s="204" t="s">
        <v>176</v>
      </c>
      <c r="E158" s="221" t="s">
        <v>1</v>
      </c>
      <c r="F158" s="222" t="s">
        <v>1914</v>
      </c>
      <c r="G158" s="220"/>
      <c r="H158" s="223">
        <v>30.912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176</v>
      </c>
      <c r="AU158" s="229" t="s">
        <v>84</v>
      </c>
      <c r="AV158" s="14" t="s">
        <v>84</v>
      </c>
      <c r="AW158" s="14" t="s">
        <v>30</v>
      </c>
      <c r="AX158" s="14" t="s">
        <v>74</v>
      </c>
      <c r="AY158" s="229" t="s">
        <v>165</v>
      </c>
    </row>
    <row r="159" spans="2:51" s="14" customFormat="1" ht="12">
      <c r="B159" s="219"/>
      <c r="C159" s="220"/>
      <c r="D159" s="204" t="s">
        <v>176</v>
      </c>
      <c r="E159" s="221" t="s">
        <v>1</v>
      </c>
      <c r="F159" s="222" t="s">
        <v>1915</v>
      </c>
      <c r="G159" s="220"/>
      <c r="H159" s="223">
        <v>5.52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176</v>
      </c>
      <c r="AU159" s="229" t="s">
        <v>84</v>
      </c>
      <c r="AV159" s="14" t="s">
        <v>84</v>
      </c>
      <c r="AW159" s="14" t="s">
        <v>30</v>
      </c>
      <c r="AX159" s="14" t="s">
        <v>74</v>
      </c>
      <c r="AY159" s="229" t="s">
        <v>165</v>
      </c>
    </row>
    <row r="160" spans="2:51" s="15" customFormat="1" ht="12">
      <c r="B160" s="248"/>
      <c r="C160" s="249"/>
      <c r="D160" s="204" t="s">
        <v>176</v>
      </c>
      <c r="E160" s="250" t="s">
        <v>1</v>
      </c>
      <c r="F160" s="251" t="s">
        <v>1336</v>
      </c>
      <c r="G160" s="249"/>
      <c r="H160" s="252">
        <v>36.432</v>
      </c>
      <c r="I160" s="253"/>
      <c r="J160" s="249"/>
      <c r="K160" s="249"/>
      <c r="L160" s="254"/>
      <c r="M160" s="255"/>
      <c r="N160" s="256"/>
      <c r="O160" s="256"/>
      <c r="P160" s="256"/>
      <c r="Q160" s="256"/>
      <c r="R160" s="256"/>
      <c r="S160" s="256"/>
      <c r="T160" s="257"/>
      <c r="AT160" s="258" t="s">
        <v>176</v>
      </c>
      <c r="AU160" s="258" t="s">
        <v>84</v>
      </c>
      <c r="AV160" s="15" t="s">
        <v>172</v>
      </c>
      <c r="AW160" s="15" t="s">
        <v>30</v>
      </c>
      <c r="AX160" s="15" t="s">
        <v>82</v>
      </c>
      <c r="AY160" s="258" t="s">
        <v>165</v>
      </c>
    </row>
    <row r="161" spans="1:65" s="2" customFormat="1" ht="16.5" customHeight="1">
      <c r="A161" s="34"/>
      <c r="B161" s="35"/>
      <c r="C161" s="230" t="s">
        <v>227</v>
      </c>
      <c r="D161" s="230" t="s">
        <v>290</v>
      </c>
      <c r="E161" s="231" t="s">
        <v>1405</v>
      </c>
      <c r="F161" s="232" t="s">
        <v>1406</v>
      </c>
      <c r="G161" s="233" t="s">
        <v>293</v>
      </c>
      <c r="H161" s="234">
        <v>60.113</v>
      </c>
      <c r="I161" s="235"/>
      <c r="J161" s="236">
        <f>ROUND(I161*H161,2)</f>
        <v>0</v>
      </c>
      <c r="K161" s="232" t="s">
        <v>1886</v>
      </c>
      <c r="L161" s="237"/>
      <c r="M161" s="238" t="s">
        <v>1</v>
      </c>
      <c r="N161" s="239" t="s">
        <v>39</v>
      </c>
      <c r="O161" s="71"/>
      <c r="P161" s="200">
        <f>O161*H161</f>
        <v>0</v>
      </c>
      <c r="Q161" s="200">
        <v>1</v>
      </c>
      <c r="R161" s="200">
        <f>Q161*H161</f>
        <v>60.113</v>
      </c>
      <c r="S161" s="200">
        <v>0</v>
      </c>
      <c r="T161" s="201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02" t="s">
        <v>213</v>
      </c>
      <c r="AT161" s="202" t="s">
        <v>290</v>
      </c>
      <c r="AU161" s="202" t="s">
        <v>84</v>
      </c>
      <c r="AY161" s="17" t="s">
        <v>165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17" t="s">
        <v>82</v>
      </c>
      <c r="BK161" s="203">
        <f>ROUND(I161*H161,2)</f>
        <v>0</v>
      </c>
      <c r="BL161" s="17" t="s">
        <v>172</v>
      </c>
      <c r="BM161" s="202" t="s">
        <v>1916</v>
      </c>
    </row>
    <row r="162" spans="1:47" s="2" customFormat="1" ht="12">
      <c r="A162" s="34"/>
      <c r="B162" s="35"/>
      <c r="C162" s="36"/>
      <c r="D162" s="204" t="s">
        <v>174</v>
      </c>
      <c r="E162" s="36"/>
      <c r="F162" s="205" t="s">
        <v>1406</v>
      </c>
      <c r="G162" s="36"/>
      <c r="H162" s="36"/>
      <c r="I162" s="206"/>
      <c r="J162" s="36"/>
      <c r="K162" s="36"/>
      <c r="L162" s="39"/>
      <c r="M162" s="207"/>
      <c r="N162" s="208"/>
      <c r="O162" s="71"/>
      <c r="P162" s="71"/>
      <c r="Q162" s="71"/>
      <c r="R162" s="71"/>
      <c r="S162" s="71"/>
      <c r="T162" s="72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174</v>
      </c>
      <c r="AU162" s="17" t="s">
        <v>84</v>
      </c>
    </row>
    <row r="163" spans="2:51" s="14" customFormat="1" ht="12">
      <c r="B163" s="219"/>
      <c r="C163" s="220"/>
      <c r="D163" s="204" t="s">
        <v>176</v>
      </c>
      <c r="E163" s="221" t="s">
        <v>1</v>
      </c>
      <c r="F163" s="222" t="s">
        <v>1917</v>
      </c>
      <c r="G163" s="220"/>
      <c r="H163" s="223">
        <v>60.113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176</v>
      </c>
      <c r="AU163" s="229" t="s">
        <v>84</v>
      </c>
      <c r="AV163" s="14" t="s">
        <v>84</v>
      </c>
      <c r="AW163" s="14" t="s">
        <v>30</v>
      </c>
      <c r="AX163" s="14" t="s">
        <v>82</v>
      </c>
      <c r="AY163" s="229" t="s">
        <v>165</v>
      </c>
    </row>
    <row r="164" spans="2:63" s="12" customFormat="1" ht="22.9" customHeight="1">
      <c r="B164" s="175"/>
      <c r="C164" s="176"/>
      <c r="D164" s="177" t="s">
        <v>73</v>
      </c>
      <c r="E164" s="189" t="s">
        <v>84</v>
      </c>
      <c r="F164" s="189" t="s">
        <v>1078</v>
      </c>
      <c r="G164" s="176"/>
      <c r="H164" s="176"/>
      <c r="I164" s="179"/>
      <c r="J164" s="190">
        <f>BK164</f>
        <v>0</v>
      </c>
      <c r="K164" s="176"/>
      <c r="L164" s="181"/>
      <c r="M164" s="182"/>
      <c r="N164" s="183"/>
      <c r="O164" s="183"/>
      <c r="P164" s="184">
        <f>SUM(P165:P177)</f>
        <v>0</v>
      </c>
      <c r="Q164" s="183"/>
      <c r="R164" s="184">
        <f>SUM(R165:R177)</f>
        <v>76.086626</v>
      </c>
      <c r="S164" s="183"/>
      <c r="T164" s="185">
        <f>SUM(T165:T177)</f>
        <v>0</v>
      </c>
      <c r="AR164" s="186" t="s">
        <v>82</v>
      </c>
      <c r="AT164" s="187" t="s">
        <v>73</v>
      </c>
      <c r="AU164" s="187" t="s">
        <v>82</v>
      </c>
      <c r="AY164" s="186" t="s">
        <v>165</v>
      </c>
      <c r="BK164" s="188">
        <f>SUM(BK165:BK177)</f>
        <v>0</v>
      </c>
    </row>
    <row r="165" spans="1:65" s="2" customFormat="1" ht="16.5" customHeight="1">
      <c r="A165" s="34"/>
      <c r="B165" s="35"/>
      <c r="C165" s="191" t="s">
        <v>232</v>
      </c>
      <c r="D165" s="191" t="s">
        <v>167</v>
      </c>
      <c r="E165" s="192" t="s">
        <v>1649</v>
      </c>
      <c r="F165" s="193" t="s">
        <v>1650</v>
      </c>
      <c r="G165" s="194" t="s">
        <v>242</v>
      </c>
      <c r="H165" s="195">
        <v>29.408</v>
      </c>
      <c r="I165" s="196"/>
      <c r="J165" s="197">
        <f>ROUND(I165*H165,2)</f>
        <v>0</v>
      </c>
      <c r="K165" s="193" t="s">
        <v>1</v>
      </c>
      <c r="L165" s="39"/>
      <c r="M165" s="198" t="s">
        <v>1</v>
      </c>
      <c r="N165" s="199" t="s">
        <v>39</v>
      </c>
      <c r="O165" s="71"/>
      <c r="P165" s="200">
        <f>O165*H165</f>
        <v>0</v>
      </c>
      <c r="Q165" s="200">
        <v>0</v>
      </c>
      <c r="R165" s="200">
        <f>Q165*H165</f>
        <v>0</v>
      </c>
      <c r="S165" s="200">
        <v>0</v>
      </c>
      <c r="T165" s="201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02" t="s">
        <v>172</v>
      </c>
      <c r="AT165" s="202" t="s">
        <v>167</v>
      </c>
      <c r="AU165" s="202" t="s">
        <v>84</v>
      </c>
      <c r="AY165" s="17" t="s">
        <v>165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17" t="s">
        <v>82</v>
      </c>
      <c r="BK165" s="203">
        <f>ROUND(I165*H165,2)</f>
        <v>0</v>
      </c>
      <c r="BL165" s="17" t="s">
        <v>172</v>
      </c>
      <c r="BM165" s="202" t="s">
        <v>1918</v>
      </c>
    </row>
    <row r="166" spans="1:47" s="2" customFormat="1" ht="12">
      <c r="A166" s="34"/>
      <c r="B166" s="35"/>
      <c r="C166" s="36"/>
      <c r="D166" s="204" t="s">
        <v>174</v>
      </c>
      <c r="E166" s="36"/>
      <c r="F166" s="205" t="s">
        <v>1650</v>
      </c>
      <c r="G166" s="36"/>
      <c r="H166" s="36"/>
      <c r="I166" s="206"/>
      <c r="J166" s="36"/>
      <c r="K166" s="36"/>
      <c r="L166" s="39"/>
      <c r="M166" s="207"/>
      <c r="N166" s="208"/>
      <c r="O166" s="71"/>
      <c r="P166" s="71"/>
      <c r="Q166" s="71"/>
      <c r="R166" s="71"/>
      <c r="S166" s="71"/>
      <c r="T166" s="72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T166" s="17" t="s">
        <v>174</v>
      </c>
      <c r="AU166" s="17" t="s">
        <v>84</v>
      </c>
    </row>
    <row r="167" spans="2:51" s="14" customFormat="1" ht="12">
      <c r="B167" s="219"/>
      <c r="C167" s="220"/>
      <c r="D167" s="204" t="s">
        <v>176</v>
      </c>
      <c r="E167" s="221" t="s">
        <v>1</v>
      </c>
      <c r="F167" s="222" t="s">
        <v>1919</v>
      </c>
      <c r="G167" s="220"/>
      <c r="H167" s="223">
        <v>4.002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176</v>
      </c>
      <c r="AU167" s="229" t="s">
        <v>84</v>
      </c>
      <c r="AV167" s="14" t="s">
        <v>84</v>
      </c>
      <c r="AW167" s="14" t="s">
        <v>30</v>
      </c>
      <c r="AX167" s="14" t="s">
        <v>74</v>
      </c>
      <c r="AY167" s="229" t="s">
        <v>165</v>
      </c>
    </row>
    <row r="168" spans="2:51" s="14" customFormat="1" ht="12">
      <c r="B168" s="219"/>
      <c r="C168" s="220"/>
      <c r="D168" s="204" t="s">
        <v>176</v>
      </c>
      <c r="E168" s="221" t="s">
        <v>1</v>
      </c>
      <c r="F168" s="222" t="s">
        <v>1920</v>
      </c>
      <c r="G168" s="220"/>
      <c r="H168" s="223">
        <v>25.406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176</v>
      </c>
      <c r="AU168" s="229" t="s">
        <v>84</v>
      </c>
      <c r="AV168" s="14" t="s">
        <v>84</v>
      </c>
      <c r="AW168" s="14" t="s">
        <v>30</v>
      </c>
      <c r="AX168" s="14" t="s">
        <v>74</v>
      </c>
      <c r="AY168" s="229" t="s">
        <v>165</v>
      </c>
    </row>
    <row r="169" spans="2:51" s="15" customFormat="1" ht="12">
      <c r="B169" s="248"/>
      <c r="C169" s="249"/>
      <c r="D169" s="204" t="s">
        <v>176</v>
      </c>
      <c r="E169" s="250" t="s">
        <v>1</v>
      </c>
      <c r="F169" s="251" t="s">
        <v>1336</v>
      </c>
      <c r="G169" s="249"/>
      <c r="H169" s="252">
        <v>29.407999999999998</v>
      </c>
      <c r="I169" s="253"/>
      <c r="J169" s="249"/>
      <c r="K169" s="249"/>
      <c r="L169" s="254"/>
      <c r="M169" s="255"/>
      <c r="N169" s="256"/>
      <c r="O169" s="256"/>
      <c r="P169" s="256"/>
      <c r="Q169" s="256"/>
      <c r="R169" s="256"/>
      <c r="S169" s="256"/>
      <c r="T169" s="257"/>
      <c r="AT169" s="258" t="s">
        <v>176</v>
      </c>
      <c r="AU169" s="258" t="s">
        <v>84</v>
      </c>
      <c r="AV169" s="15" t="s">
        <v>172</v>
      </c>
      <c r="AW169" s="15" t="s">
        <v>30</v>
      </c>
      <c r="AX169" s="15" t="s">
        <v>82</v>
      </c>
      <c r="AY169" s="258" t="s">
        <v>165</v>
      </c>
    </row>
    <row r="170" spans="1:65" s="2" customFormat="1" ht="16.5" customHeight="1">
      <c r="A170" s="34"/>
      <c r="B170" s="35"/>
      <c r="C170" s="230" t="s">
        <v>239</v>
      </c>
      <c r="D170" s="230" t="s">
        <v>290</v>
      </c>
      <c r="E170" s="231" t="s">
        <v>1921</v>
      </c>
      <c r="F170" s="232" t="s">
        <v>1922</v>
      </c>
      <c r="G170" s="233" t="s">
        <v>293</v>
      </c>
      <c r="H170" s="234">
        <v>49.994</v>
      </c>
      <c r="I170" s="235"/>
      <c r="J170" s="236">
        <f>ROUND(I170*H170,2)</f>
        <v>0</v>
      </c>
      <c r="K170" s="232" t="s">
        <v>1886</v>
      </c>
      <c r="L170" s="237"/>
      <c r="M170" s="238" t="s">
        <v>1</v>
      </c>
      <c r="N170" s="239" t="s">
        <v>39</v>
      </c>
      <c r="O170" s="71"/>
      <c r="P170" s="200">
        <f>O170*H170</f>
        <v>0</v>
      </c>
      <c r="Q170" s="200">
        <v>1</v>
      </c>
      <c r="R170" s="200">
        <f>Q170*H170</f>
        <v>49.994</v>
      </c>
      <c r="S170" s="200">
        <v>0</v>
      </c>
      <c r="T170" s="201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02" t="s">
        <v>213</v>
      </c>
      <c r="AT170" s="202" t="s">
        <v>290</v>
      </c>
      <c r="AU170" s="202" t="s">
        <v>84</v>
      </c>
      <c r="AY170" s="17" t="s">
        <v>165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17" t="s">
        <v>82</v>
      </c>
      <c r="BK170" s="203">
        <f>ROUND(I170*H170,2)</f>
        <v>0</v>
      </c>
      <c r="BL170" s="17" t="s">
        <v>172</v>
      </c>
      <c r="BM170" s="202" t="s">
        <v>1923</v>
      </c>
    </row>
    <row r="171" spans="1:47" s="2" customFormat="1" ht="12">
      <c r="A171" s="34"/>
      <c r="B171" s="35"/>
      <c r="C171" s="36"/>
      <c r="D171" s="204" t="s">
        <v>174</v>
      </c>
      <c r="E171" s="36"/>
      <c r="F171" s="205" t="s">
        <v>1922</v>
      </c>
      <c r="G171" s="36"/>
      <c r="H171" s="36"/>
      <c r="I171" s="206"/>
      <c r="J171" s="36"/>
      <c r="K171" s="36"/>
      <c r="L171" s="39"/>
      <c r="M171" s="207"/>
      <c r="N171" s="208"/>
      <c r="O171" s="71"/>
      <c r="P171" s="71"/>
      <c r="Q171" s="71"/>
      <c r="R171" s="71"/>
      <c r="S171" s="71"/>
      <c r="T171" s="72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174</v>
      </c>
      <c r="AU171" s="17" t="s">
        <v>84</v>
      </c>
    </row>
    <row r="172" spans="2:51" s="14" customFormat="1" ht="12">
      <c r="B172" s="219"/>
      <c r="C172" s="220"/>
      <c r="D172" s="204" t="s">
        <v>176</v>
      </c>
      <c r="E172" s="221" t="s">
        <v>1</v>
      </c>
      <c r="F172" s="222" t="s">
        <v>1924</v>
      </c>
      <c r="G172" s="220"/>
      <c r="H172" s="223">
        <v>49.994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176</v>
      </c>
      <c r="AU172" s="229" t="s">
        <v>84</v>
      </c>
      <c r="AV172" s="14" t="s">
        <v>84</v>
      </c>
      <c r="AW172" s="14" t="s">
        <v>30</v>
      </c>
      <c r="AX172" s="14" t="s">
        <v>82</v>
      </c>
      <c r="AY172" s="229" t="s">
        <v>165</v>
      </c>
    </row>
    <row r="173" spans="1:65" s="2" customFormat="1" ht="16.5" customHeight="1">
      <c r="A173" s="34"/>
      <c r="B173" s="35"/>
      <c r="C173" s="191" t="s">
        <v>247</v>
      </c>
      <c r="D173" s="191" t="s">
        <v>167</v>
      </c>
      <c r="E173" s="192" t="s">
        <v>1418</v>
      </c>
      <c r="F173" s="193" t="s">
        <v>1419</v>
      </c>
      <c r="G173" s="194" t="s">
        <v>242</v>
      </c>
      <c r="H173" s="195">
        <v>13.8</v>
      </c>
      <c r="I173" s="196"/>
      <c r="J173" s="197">
        <f>ROUND(I173*H173,2)</f>
        <v>0</v>
      </c>
      <c r="K173" s="193" t="s">
        <v>1</v>
      </c>
      <c r="L173" s="39"/>
      <c r="M173" s="198" t="s">
        <v>1</v>
      </c>
      <c r="N173" s="199" t="s">
        <v>39</v>
      </c>
      <c r="O173" s="71"/>
      <c r="P173" s="200">
        <f>O173*H173</f>
        <v>0</v>
      </c>
      <c r="Q173" s="200">
        <v>1.89077</v>
      </c>
      <c r="R173" s="200">
        <f>Q173*H173</f>
        <v>26.092626000000003</v>
      </c>
      <c r="S173" s="200">
        <v>0</v>
      </c>
      <c r="T173" s="201">
        <f>S173*H173</f>
        <v>0</v>
      </c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202" t="s">
        <v>172</v>
      </c>
      <c r="AT173" s="202" t="s">
        <v>167</v>
      </c>
      <c r="AU173" s="202" t="s">
        <v>84</v>
      </c>
      <c r="AY173" s="17" t="s">
        <v>165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17" t="s">
        <v>82</v>
      </c>
      <c r="BK173" s="203">
        <f>ROUND(I173*H173,2)</f>
        <v>0</v>
      </c>
      <c r="BL173" s="17" t="s">
        <v>172</v>
      </c>
      <c r="BM173" s="202" t="s">
        <v>1925</v>
      </c>
    </row>
    <row r="174" spans="1:47" s="2" customFormat="1" ht="12">
      <c r="A174" s="34"/>
      <c r="B174" s="35"/>
      <c r="C174" s="36"/>
      <c r="D174" s="204" t="s">
        <v>174</v>
      </c>
      <c r="E174" s="36"/>
      <c r="F174" s="205" t="s">
        <v>1419</v>
      </c>
      <c r="G174" s="36"/>
      <c r="H174" s="36"/>
      <c r="I174" s="206"/>
      <c r="J174" s="36"/>
      <c r="K174" s="36"/>
      <c r="L174" s="39"/>
      <c r="M174" s="207"/>
      <c r="N174" s="208"/>
      <c r="O174" s="71"/>
      <c r="P174" s="71"/>
      <c r="Q174" s="71"/>
      <c r="R174" s="71"/>
      <c r="S174" s="71"/>
      <c r="T174" s="72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174</v>
      </c>
      <c r="AU174" s="17" t="s">
        <v>84</v>
      </c>
    </row>
    <row r="175" spans="2:51" s="14" customFormat="1" ht="12">
      <c r="B175" s="219"/>
      <c r="C175" s="220"/>
      <c r="D175" s="204" t="s">
        <v>176</v>
      </c>
      <c r="E175" s="221" t="s">
        <v>1</v>
      </c>
      <c r="F175" s="222" t="s">
        <v>1926</v>
      </c>
      <c r="G175" s="220"/>
      <c r="H175" s="223">
        <v>4.14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176</v>
      </c>
      <c r="AU175" s="229" t="s">
        <v>84</v>
      </c>
      <c r="AV175" s="14" t="s">
        <v>84</v>
      </c>
      <c r="AW175" s="14" t="s">
        <v>30</v>
      </c>
      <c r="AX175" s="14" t="s">
        <v>74</v>
      </c>
      <c r="AY175" s="229" t="s">
        <v>165</v>
      </c>
    </row>
    <row r="176" spans="2:51" s="14" customFormat="1" ht="12">
      <c r="B176" s="219"/>
      <c r="C176" s="220"/>
      <c r="D176" s="204" t="s">
        <v>176</v>
      </c>
      <c r="E176" s="221" t="s">
        <v>1</v>
      </c>
      <c r="F176" s="222" t="s">
        <v>1927</v>
      </c>
      <c r="G176" s="220"/>
      <c r="H176" s="223">
        <v>9.66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176</v>
      </c>
      <c r="AU176" s="229" t="s">
        <v>84</v>
      </c>
      <c r="AV176" s="14" t="s">
        <v>84</v>
      </c>
      <c r="AW176" s="14" t="s">
        <v>30</v>
      </c>
      <c r="AX176" s="14" t="s">
        <v>74</v>
      </c>
      <c r="AY176" s="229" t="s">
        <v>165</v>
      </c>
    </row>
    <row r="177" spans="2:51" s="15" customFormat="1" ht="12">
      <c r="B177" s="248"/>
      <c r="C177" s="249"/>
      <c r="D177" s="204" t="s">
        <v>176</v>
      </c>
      <c r="E177" s="250" t="s">
        <v>1</v>
      </c>
      <c r="F177" s="251" t="s">
        <v>1336</v>
      </c>
      <c r="G177" s="249"/>
      <c r="H177" s="252">
        <v>13.8</v>
      </c>
      <c r="I177" s="253"/>
      <c r="J177" s="249"/>
      <c r="K177" s="249"/>
      <c r="L177" s="254"/>
      <c r="M177" s="255"/>
      <c r="N177" s="256"/>
      <c r="O177" s="256"/>
      <c r="P177" s="256"/>
      <c r="Q177" s="256"/>
      <c r="R177" s="256"/>
      <c r="S177" s="256"/>
      <c r="T177" s="257"/>
      <c r="AT177" s="258" t="s">
        <v>176</v>
      </c>
      <c r="AU177" s="258" t="s">
        <v>84</v>
      </c>
      <c r="AV177" s="15" t="s">
        <v>172</v>
      </c>
      <c r="AW177" s="15" t="s">
        <v>30</v>
      </c>
      <c r="AX177" s="15" t="s">
        <v>82</v>
      </c>
      <c r="AY177" s="258" t="s">
        <v>165</v>
      </c>
    </row>
    <row r="178" spans="2:63" s="12" customFormat="1" ht="22.9" customHeight="1">
      <c r="B178" s="175"/>
      <c r="C178" s="176"/>
      <c r="D178" s="177" t="s">
        <v>73</v>
      </c>
      <c r="E178" s="189" t="s">
        <v>1928</v>
      </c>
      <c r="F178" s="189" t="s">
        <v>1929</v>
      </c>
      <c r="G178" s="176"/>
      <c r="H178" s="176"/>
      <c r="I178" s="179"/>
      <c r="J178" s="190">
        <f>BK178</f>
        <v>0</v>
      </c>
      <c r="K178" s="176"/>
      <c r="L178" s="181"/>
      <c r="M178" s="182"/>
      <c r="N178" s="183"/>
      <c r="O178" s="183"/>
      <c r="P178" s="184">
        <f>SUM(P179:P182)</f>
        <v>0</v>
      </c>
      <c r="Q178" s="183"/>
      <c r="R178" s="184">
        <f>SUM(R179:R182)</f>
        <v>0.021580000000000002</v>
      </c>
      <c r="S178" s="183"/>
      <c r="T178" s="185">
        <f>SUM(T179:T182)</f>
        <v>0</v>
      </c>
      <c r="AR178" s="186" t="s">
        <v>82</v>
      </c>
      <c r="AT178" s="187" t="s">
        <v>73</v>
      </c>
      <c r="AU178" s="187" t="s">
        <v>82</v>
      </c>
      <c r="AY178" s="186" t="s">
        <v>165</v>
      </c>
      <c r="BK178" s="188">
        <f>SUM(BK179:BK182)</f>
        <v>0</v>
      </c>
    </row>
    <row r="179" spans="1:65" s="2" customFormat="1" ht="16.5" customHeight="1">
      <c r="A179" s="34"/>
      <c r="B179" s="35"/>
      <c r="C179" s="191" t="s">
        <v>258</v>
      </c>
      <c r="D179" s="191" t="s">
        <v>167</v>
      </c>
      <c r="E179" s="192" t="s">
        <v>1930</v>
      </c>
      <c r="F179" s="193" t="s">
        <v>1931</v>
      </c>
      <c r="G179" s="194" t="s">
        <v>221</v>
      </c>
      <c r="H179" s="195">
        <v>107.9</v>
      </c>
      <c r="I179" s="196"/>
      <c r="J179" s="197">
        <f>ROUND(I179*H179,2)</f>
        <v>0</v>
      </c>
      <c r="K179" s="193" t="s">
        <v>1932</v>
      </c>
      <c r="L179" s="39"/>
      <c r="M179" s="198" t="s">
        <v>1</v>
      </c>
      <c r="N179" s="199" t="s">
        <v>39</v>
      </c>
      <c r="O179" s="71"/>
      <c r="P179" s="200">
        <f>O179*H179</f>
        <v>0</v>
      </c>
      <c r="Q179" s="200">
        <v>0.0002</v>
      </c>
      <c r="R179" s="200">
        <f>Q179*H179</f>
        <v>0.021580000000000002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172</v>
      </c>
      <c r="AT179" s="202" t="s">
        <v>167</v>
      </c>
      <c r="AU179" s="202" t="s">
        <v>84</v>
      </c>
      <c r="AY179" s="17" t="s">
        <v>165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82</v>
      </c>
      <c r="BK179" s="203">
        <f>ROUND(I179*H179,2)</f>
        <v>0</v>
      </c>
      <c r="BL179" s="17" t="s">
        <v>172</v>
      </c>
      <c r="BM179" s="202" t="s">
        <v>1933</v>
      </c>
    </row>
    <row r="180" spans="1:47" s="2" customFormat="1" ht="12">
      <c r="A180" s="34"/>
      <c r="B180" s="35"/>
      <c r="C180" s="36"/>
      <c r="D180" s="204" t="s">
        <v>174</v>
      </c>
      <c r="E180" s="36"/>
      <c r="F180" s="205" t="s">
        <v>1931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174</v>
      </c>
      <c r="AU180" s="17" t="s">
        <v>84</v>
      </c>
    </row>
    <row r="181" spans="1:47" s="2" customFormat="1" ht="29.25">
      <c r="A181" s="34"/>
      <c r="B181" s="35"/>
      <c r="C181" s="36"/>
      <c r="D181" s="204" t="s">
        <v>333</v>
      </c>
      <c r="E181" s="36"/>
      <c r="F181" s="240" t="s">
        <v>1934</v>
      </c>
      <c r="G181" s="36"/>
      <c r="H181" s="36"/>
      <c r="I181" s="206"/>
      <c r="J181" s="36"/>
      <c r="K181" s="36"/>
      <c r="L181" s="39"/>
      <c r="M181" s="207"/>
      <c r="N181" s="208"/>
      <c r="O181" s="71"/>
      <c r="P181" s="71"/>
      <c r="Q181" s="71"/>
      <c r="R181" s="71"/>
      <c r="S181" s="71"/>
      <c r="T181" s="72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333</v>
      </c>
      <c r="AU181" s="17" t="s">
        <v>84</v>
      </c>
    </row>
    <row r="182" spans="2:51" s="14" customFormat="1" ht="12">
      <c r="B182" s="219"/>
      <c r="C182" s="220"/>
      <c r="D182" s="204" t="s">
        <v>176</v>
      </c>
      <c r="E182" s="221" t="s">
        <v>1</v>
      </c>
      <c r="F182" s="222" t="s">
        <v>1935</v>
      </c>
      <c r="G182" s="220"/>
      <c r="H182" s="223">
        <v>107.9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176</v>
      </c>
      <c r="AU182" s="229" t="s">
        <v>84</v>
      </c>
      <c r="AV182" s="14" t="s">
        <v>84</v>
      </c>
      <c r="AW182" s="14" t="s">
        <v>30</v>
      </c>
      <c r="AX182" s="14" t="s">
        <v>82</v>
      </c>
      <c r="AY182" s="229" t="s">
        <v>165</v>
      </c>
    </row>
    <row r="183" spans="2:63" s="12" customFormat="1" ht="22.9" customHeight="1">
      <c r="B183" s="175"/>
      <c r="C183" s="176"/>
      <c r="D183" s="177" t="s">
        <v>73</v>
      </c>
      <c r="E183" s="189" t="s">
        <v>218</v>
      </c>
      <c r="F183" s="189" t="s">
        <v>616</v>
      </c>
      <c r="G183" s="176"/>
      <c r="H183" s="176"/>
      <c r="I183" s="179"/>
      <c r="J183" s="190">
        <f>BK183</f>
        <v>0</v>
      </c>
      <c r="K183" s="176"/>
      <c r="L183" s="181"/>
      <c r="M183" s="182"/>
      <c r="N183" s="183"/>
      <c r="O183" s="183"/>
      <c r="P183" s="184">
        <f>SUM(P184:P186)</f>
        <v>0</v>
      </c>
      <c r="Q183" s="183"/>
      <c r="R183" s="184">
        <f>SUM(R184:R186)</f>
        <v>0</v>
      </c>
      <c r="S183" s="183"/>
      <c r="T183" s="185">
        <f>SUM(T184:T186)</f>
        <v>0</v>
      </c>
      <c r="AR183" s="186" t="s">
        <v>82</v>
      </c>
      <c r="AT183" s="187" t="s">
        <v>73</v>
      </c>
      <c r="AU183" s="187" t="s">
        <v>82</v>
      </c>
      <c r="AY183" s="186" t="s">
        <v>165</v>
      </c>
      <c r="BK183" s="188">
        <f>SUM(BK184:BK186)</f>
        <v>0</v>
      </c>
    </row>
    <row r="184" spans="1:65" s="2" customFormat="1" ht="16.5" customHeight="1">
      <c r="A184" s="34"/>
      <c r="B184" s="35"/>
      <c r="C184" s="191" t="s">
        <v>8</v>
      </c>
      <c r="D184" s="191" t="s">
        <v>167</v>
      </c>
      <c r="E184" s="192" t="s">
        <v>957</v>
      </c>
      <c r="F184" s="193" t="s">
        <v>958</v>
      </c>
      <c r="G184" s="194" t="s">
        <v>293</v>
      </c>
      <c r="H184" s="195">
        <v>126.072</v>
      </c>
      <c r="I184" s="196"/>
      <c r="J184" s="197">
        <f>ROUND(I184*H184,2)</f>
        <v>0</v>
      </c>
      <c r="K184" s="193" t="s">
        <v>1886</v>
      </c>
      <c r="L184" s="39"/>
      <c r="M184" s="198" t="s">
        <v>1</v>
      </c>
      <c r="N184" s="199" t="s">
        <v>39</v>
      </c>
      <c r="O184" s="71"/>
      <c r="P184" s="200">
        <f>O184*H184</f>
        <v>0</v>
      </c>
      <c r="Q184" s="200">
        <v>0</v>
      </c>
      <c r="R184" s="200">
        <f>Q184*H184</f>
        <v>0</v>
      </c>
      <c r="S184" s="200">
        <v>0</v>
      </c>
      <c r="T184" s="201">
        <f>S184*H184</f>
        <v>0</v>
      </c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R184" s="202" t="s">
        <v>172</v>
      </c>
      <c r="AT184" s="202" t="s">
        <v>167</v>
      </c>
      <c r="AU184" s="202" t="s">
        <v>84</v>
      </c>
      <c r="AY184" s="17" t="s">
        <v>165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17" t="s">
        <v>82</v>
      </c>
      <c r="BK184" s="203">
        <f>ROUND(I184*H184,2)</f>
        <v>0</v>
      </c>
      <c r="BL184" s="17" t="s">
        <v>172</v>
      </c>
      <c r="BM184" s="202" t="s">
        <v>1936</v>
      </c>
    </row>
    <row r="185" spans="1:47" s="2" customFormat="1" ht="12">
      <c r="A185" s="34"/>
      <c r="B185" s="35"/>
      <c r="C185" s="36"/>
      <c r="D185" s="204" t="s">
        <v>174</v>
      </c>
      <c r="E185" s="36"/>
      <c r="F185" s="205" t="s">
        <v>958</v>
      </c>
      <c r="G185" s="36"/>
      <c r="H185" s="36"/>
      <c r="I185" s="206"/>
      <c r="J185" s="36"/>
      <c r="K185" s="36"/>
      <c r="L185" s="39"/>
      <c r="M185" s="207"/>
      <c r="N185" s="208"/>
      <c r="O185" s="71"/>
      <c r="P185" s="71"/>
      <c r="Q185" s="71"/>
      <c r="R185" s="71"/>
      <c r="S185" s="71"/>
      <c r="T185" s="72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T185" s="17" t="s">
        <v>174</v>
      </c>
      <c r="AU185" s="17" t="s">
        <v>84</v>
      </c>
    </row>
    <row r="186" spans="2:51" s="14" customFormat="1" ht="12">
      <c r="B186" s="219"/>
      <c r="C186" s="220"/>
      <c r="D186" s="204" t="s">
        <v>176</v>
      </c>
      <c r="E186" s="221" t="s">
        <v>1</v>
      </c>
      <c r="F186" s="222" t="s">
        <v>1937</v>
      </c>
      <c r="G186" s="220"/>
      <c r="H186" s="223">
        <v>126.072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176</v>
      </c>
      <c r="AU186" s="229" t="s">
        <v>84</v>
      </c>
      <c r="AV186" s="14" t="s">
        <v>84</v>
      </c>
      <c r="AW186" s="14" t="s">
        <v>30</v>
      </c>
      <c r="AX186" s="14" t="s">
        <v>82</v>
      </c>
      <c r="AY186" s="229" t="s">
        <v>165</v>
      </c>
    </row>
    <row r="187" spans="2:63" s="12" customFormat="1" ht="25.9" customHeight="1">
      <c r="B187" s="175"/>
      <c r="C187" s="176"/>
      <c r="D187" s="177" t="s">
        <v>73</v>
      </c>
      <c r="E187" s="178" t="s">
        <v>290</v>
      </c>
      <c r="F187" s="178" t="s">
        <v>968</v>
      </c>
      <c r="G187" s="176"/>
      <c r="H187" s="176"/>
      <c r="I187" s="179"/>
      <c r="J187" s="180">
        <f>BK187</f>
        <v>0</v>
      </c>
      <c r="K187" s="176"/>
      <c r="L187" s="181"/>
      <c r="M187" s="182"/>
      <c r="N187" s="183"/>
      <c r="O187" s="183"/>
      <c r="P187" s="184">
        <f>P188+P254+P302+P371</f>
        <v>0</v>
      </c>
      <c r="Q187" s="183"/>
      <c r="R187" s="184">
        <f>R188+R254+R302+R371</f>
        <v>0.1957786</v>
      </c>
      <c r="S187" s="183"/>
      <c r="T187" s="185">
        <f>T188+T254+T302+T371</f>
        <v>0</v>
      </c>
      <c r="AR187" s="186" t="s">
        <v>82</v>
      </c>
      <c r="AT187" s="187" t="s">
        <v>73</v>
      </c>
      <c r="AU187" s="187" t="s">
        <v>74</v>
      </c>
      <c r="AY187" s="186" t="s">
        <v>165</v>
      </c>
      <c r="BK187" s="188">
        <f>BK188+BK254+BK302+BK371</f>
        <v>0</v>
      </c>
    </row>
    <row r="188" spans="2:63" s="12" customFormat="1" ht="22.9" customHeight="1">
      <c r="B188" s="175"/>
      <c r="C188" s="176"/>
      <c r="D188" s="177" t="s">
        <v>73</v>
      </c>
      <c r="E188" s="189" t="s">
        <v>1938</v>
      </c>
      <c r="F188" s="189" t="s">
        <v>1939</v>
      </c>
      <c r="G188" s="176"/>
      <c r="H188" s="176"/>
      <c r="I188" s="179"/>
      <c r="J188" s="190">
        <f>BK188</f>
        <v>0</v>
      </c>
      <c r="K188" s="176"/>
      <c r="L188" s="181"/>
      <c r="M188" s="182"/>
      <c r="N188" s="183"/>
      <c r="O188" s="183"/>
      <c r="P188" s="184">
        <f>SUM(P189:P253)</f>
        <v>0</v>
      </c>
      <c r="Q188" s="183"/>
      <c r="R188" s="184">
        <f>SUM(R189:R253)</f>
        <v>0.03656060000000001</v>
      </c>
      <c r="S188" s="183"/>
      <c r="T188" s="185">
        <f>SUM(T189:T253)</f>
        <v>0</v>
      </c>
      <c r="AR188" s="186" t="s">
        <v>82</v>
      </c>
      <c r="AT188" s="187" t="s">
        <v>73</v>
      </c>
      <c r="AU188" s="187" t="s">
        <v>82</v>
      </c>
      <c r="AY188" s="186" t="s">
        <v>165</v>
      </c>
      <c r="BK188" s="188">
        <f>SUM(BK189:BK253)</f>
        <v>0</v>
      </c>
    </row>
    <row r="189" spans="1:65" s="2" customFormat="1" ht="16.5" customHeight="1">
      <c r="A189" s="34"/>
      <c r="B189" s="35"/>
      <c r="C189" s="191" t="s">
        <v>271</v>
      </c>
      <c r="D189" s="191" t="s">
        <v>167</v>
      </c>
      <c r="E189" s="192" t="s">
        <v>1940</v>
      </c>
      <c r="F189" s="193" t="s">
        <v>1941</v>
      </c>
      <c r="G189" s="194" t="s">
        <v>564</v>
      </c>
      <c r="H189" s="195">
        <v>1</v>
      </c>
      <c r="I189" s="196"/>
      <c r="J189" s="197">
        <f>ROUND(I189*H189,2)</f>
        <v>0</v>
      </c>
      <c r="K189" s="193" t="s">
        <v>1</v>
      </c>
      <c r="L189" s="39"/>
      <c r="M189" s="198" t="s">
        <v>1</v>
      </c>
      <c r="N189" s="199" t="s">
        <v>39</v>
      </c>
      <c r="O189" s="71"/>
      <c r="P189" s="200">
        <f>O189*H189</f>
        <v>0</v>
      </c>
      <c r="Q189" s="200">
        <v>3E-05</v>
      </c>
      <c r="R189" s="200">
        <f>Q189*H189</f>
        <v>3E-05</v>
      </c>
      <c r="S189" s="200">
        <v>0</v>
      </c>
      <c r="T189" s="201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02" t="s">
        <v>573</v>
      </c>
      <c r="AT189" s="202" t="s">
        <v>167</v>
      </c>
      <c r="AU189" s="202" t="s">
        <v>84</v>
      </c>
      <c r="AY189" s="17" t="s">
        <v>165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17" t="s">
        <v>82</v>
      </c>
      <c r="BK189" s="203">
        <f>ROUND(I189*H189,2)</f>
        <v>0</v>
      </c>
      <c r="BL189" s="17" t="s">
        <v>573</v>
      </c>
      <c r="BM189" s="202" t="s">
        <v>1942</v>
      </c>
    </row>
    <row r="190" spans="1:47" s="2" customFormat="1" ht="12">
      <c r="A190" s="34"/>
      <c r="B190" s="35"/>
      <c r="C190" s="36"/>
      <c r="D190" s="204" t="s">
        <v>174</v>
      </c>
      <c r="E190" s="36"/>
      <c r="F190" s="205" t="s">
        <v>1941</v>
      </c>
      <c r="G190" s="36"/>
      <c r="H190" s="36"/>
      <c r="I190" s="206"/>
      <c r="J190" s="36"/>
      <c r="K190" s="36"/>
      <c r="L190" s="39"/>
      <c r="M190" s="207"/>
      <c r="N190" s="208"/>
      <c r="O190" s="71"/>
      <c r="P190" s="71"/>
      <c r="Q190" s="71"/>
      <c r="R190" s="71"/>
      <c r="S190" s="71"/>
      <c r="T190" s="72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174</v>
      </c>
      <c r="AU190" s="17" t="s">
        <v>84</v>
      </c>
    </row>
    <row r="191" spans="1:65" s="2" customFormat="1" ht="16.5" customHeight="1">
      <c r="A191" s="34"/>
      <c r="B191" s="35"/>
      <c r="C191" s="230" t="s">
        <v>276</v>
      </c>
      <c r="D191" s="230" t="s">
        <v>290</v>
      </c>
      <c r="E191" s="231" t="s">
        <v>1943</v>
      </c>
      <c r="F191" s="232" t="s">
        <v>1944</v>
      </c>
      <c r="G191" s="233" t="s">
        <v>564</v>
      </c>
      <c r="H191" s="234">
        <v>1</v>
      </c>
      <c r="I191" s="235"/>
      <c r="J191" s="236">
        <f>ROUND(I191*H191,2)</f>
        <v>0</v>
      </c>
      <c r="K191" s="232" t="s">
        <v>1886</v>
      </c>
      <c r="L191" s="237"/>
      <c r="M191" s="238" t="s">
        <v>1</v>
      </c>
      <c r="N191" s="239" t="s">
        <v>39</v>
      </c>
      <c r="O191" s="71"/>
      <c r="P191" s="200">
        <f>O191*H191</f>
        <v>0</v>
      </c>
      <c r="Q191" s="200">
        <v>0.00061</v>
      </c>
      <c r="R191" s="200">
        <f>Q191*H191</f>
        <v>0.00061</v>
      </c>
      <c r="S191" s="200">
        <v>0</v>
      </c>
      <c r="T191" s="201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02" t="s">
        <v>885</v>
      </c>
      <c r="AT191" s="202" t="s">
        <v>290</v>
      </c>
      <c r="AU191" s="202" t="s">
        <v>84</v>
      </c>
      <c r="AY191" s="17" t="s">
        <v>165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17" t="s">
        <v>82</v>
      </c>
      <c r="BK191" s="203">
        <f>ROUND(I191*H191,2)</f>
        <v>0</v>
      </c>
      <c r="BL191" s="17" t="s">
        <v>885</v>
      </c>
      <c r="BM191" s="202" t="s">
        <v>1945</v>
      </c>
    </row>
    <row r="192" spans="1:47" s="2" customFormat="1" ht="12">
      <c r="A192" s="34"/>
      <c r="B192" s="35"/>
      <c r="C192" s="36"/>
      <c r="D192" s="204" t="s">
        <v>174</v>
      </c>
      <c r="E192" s="36"/>
      <c r="F192" s="205" t="s">
        <v>1944</v>
      </c>
      <c r="G192" s="36"/>
      <c r="H192" s="36"/>
      <c r="I192" s="206"/>
      <c r="J192" s="36"/>
      <c r="K192" s="36"/>
      <c r="L192" s="39"/>
      <c r="M192" s="207"/>
      <c r="N192" s="208"/>
      <c r="O192" s="71"/>
      <c r="P192" s="71"/>
      <c r="Q192" s="71"/>
      <c r="R192" s="71"/>
      <c r="S192" s="71"/>
      <c r="T192" s="72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174</v>
      </c>
      <c r="AU192" s="17" t="s">
        <v>84</v>
      </c>
    </row>
    <row r="193" spans="1:65" s="2" customFormat="1" ht="16.5" customHeight="1">
      <c r="A193" s="34"/>
      <c r="B193" s="35"/>
      <c r="C193" s="230" t="s">
        <v>282</v>
      </c>
      <c r="D193" s="230" t="s">
        <v>290</v>
      </c>
      <c r="E193" s="231" t="s">
        <v>1946</v>
      </c>
      <c r="F193" s="232" t="s">
        <v>1947</v>
      </c>
      <c r="G193" s="233" t="s">
        <v>1783</v>
      </c>
      <c r="H193" s="234">
        <v>1</v>
      </c>
      <c r="I193" s="235"/>
      <c r="J193" s="236">
        <f>ROUND(I193*H193,2)</f>
        <v>0</v>
      </c>
      <c r="K193" s="232" t="s">
        <v>1</v>
      </c>
      <c r="L193" s="237"/>
      <c r="M193" s="238" t="s">
        <v>1</v>
      </c>
      <c r="N193" s="239" t="s">
        <v>39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885</v>
      </c>
      <c r="AT193" s="202" t="s">
        <v>290</v>
      </c>
      <c r="AU193" s="202" t="s">
        <v>84</v>
      </c>
      <c r="AY193" s="17" t="s">
        <v>165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82</v>
      </c>
      <c r="BK193" s="203">
        <f>ROUND(I193*H193,2)</f>
        <v>0</v>
      </c>
      <c r="BL193" s="17" t="s">
        <v>885</v>
      </c>
      <c r="BM193" s="202" t="s">
        <v>1948</v>
      </c>
    </row>
    <row r="194" spans="1:47" s="2" customFormat="1" ht="12">
      <c r="A194" s="34"/>
      <c r="B194" s="35"/>
      <c r="C194" s="36"/>
      <c r="D194" s="204" t="s">
        <v>174</v>
      </c>
      <c r="E194" s="36"/>
      <c r="F194" s="205" t="s">
        <v>1947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174</v>
      </c>
      <c r="AU194" s="17" t="s">
        <v>84</v>
      </c>
    </row>
    <row r="195" spans="1:65" s="2" customFormat="1" ht="16.5" customHeight="1">
      <c r="A195" s="34"/>
      <c r="B195" s="35"/>
      <c r="C195" s="230" t="s">
        <v>289</v>
      </c>
      <c r="D195" s="230" t="s">
        <v>290</v>
      </c>
      <c r="E195" s="231" t="s">
        <v>1949</v>
      </c>
      <c r="F195" s="232" t="s">
        <v>1950</v>
      </c>
      <c r="G195" s="233" t="s">
        <v>1783</v>
      </c>
      <c r="H195" s="234">
        <v>1</v>
      </c>
      <c r="I195" s="235"/>
      <c r="J195" s="236">
        <f>ROUND(I195*H195,2)</f>
        <v>0</v>
      </c>
      <c r="K195" s="232" t="s">
        <v>1</v>
      </c>
      <c r="L195" s="237"/>
      <c r="M195" s="238" t="s">
        <v>1</v>
      </c>
      <c r="N195" s="239" t="s">
        <v>39</v>
      </c>
      <c r="O195" s="71"/>
      <c r="P195" s="200">
        <f>O195*H195</f>
        <v>0</v>
      </c>
      <c r="Q195" s="200">
        <v>0</v>
      </c>
      <c r="R195" s="200">
        <f>Q195*H195</f>
        <v>0</v>
      </c>
      <c r="S195" s="200">
        <v>0</v>
      </c>
      <c r="T195" s="201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02" t="s">
        <v>885</v>
      </c>
      <c r="AT195" s="202" t="s">
        <v>290</v>
      </c>
      <c r="AU195" s="202" t="s">
        <v>84</v>
      </c>
      <c r="AY195" s="17" t="s">
        <v>165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17" t="s">
        <v>82</v>
      </c>
      <c r="BK195" s="203">
        <f>ROUND(I195*H195,2)</f>
        <v>0</v>
      </c>
      <c r="BL195" s="17" t="s">
        <v>885</v>
      </c>
      <c r="BM195" s="202" t="s">
        <v>1951</v>
      </c>
    </row>
    <row r="196" spans="1:47" s="2" customFormat="1" ht="12">
      <c r="A196" s="34"/>
      <c r="B196" s="35"/>
      <c r="C196" s="36"/>
      <c r="D196" s="204" t="s">
        <v>174</v>
      </c>
      <c r="E196" s="36"/>
      <c r="F196" s="205" t="s">
        <v>1950</v>
      </c>
      <c r="G196" s="36"/>
      <c r="H196" s="36"/>
      <c r="I196" s="206"/>
      <c r="J196" s="36"/>
      <c r="K196" s="36"/>
      <c r="L196" s="39"/>
      <c r="M196" s="207"/>
      <c r="N196" s="208"/>
      <c r="O196" s="71"/>
      <c r="P196" s="71"/>
      <c r="Q196" s="71"/>
      <c r="R196" s="71"/>
      <c r="S196" s="71"/>
      <c r="T196" s="72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7" t="s">
        <v>174</v>
      </c>
      <c r="AU196" s="17" t="s">
        <v>84</v>
      </c>
    </row>
    <row r="197" spans="1:65" s="2" customFormat="1" ht="16.5" customHeight="1">
      <c r="A197" s="34"/>
      <c r="B197" s="35"/>
      <c r="C197" s="230" t="s">
        <v>296</v>
      </c>
      <c r="D197" s="230" t="s">
        <v>290</v>
      </c>
      <c r="E197" s="231" t="s">
        <v>1952</v>
      </c>
      <c r="F197" s="232" t="s">
        <v>1953</v>
      </c>
      <c r="G197" s="233" t="s">
        <v>1783</v>
      </c>
      <c r="H197" s="234">
        <v>1</v>
      </c>
      <c r="I197" s="235"/>
      <c r="J197" s="236">
        <f>ROUND(I197*H197,2)</f>
        <v>0</v>
      </c>
      <c r="K197" s="232" t="s">
        <v>1</v>
      </c>
      <c r="L197" s="237"/>
      <c r="M197" s="238" t="s">
        <v>1</v>
      </c>
      <c r="N197" s="239" t="s">
        <v>39</v>
      </c>
      <c r="O197" s="71"/>
      <c r="P197" s="200">
        <f>O197*H197</f>
        <v>0</v>
      </c>
      <c r="Q197" s="200">
        <v>0</v>
      </c>
      <c r="R197" s="200">
        <f>Q197*H197</f>
        <v>0</v>
      </c>
      <c r="S197" s="200">
        <v>0</v>
      </c>
      <c r="T197" s="201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02" t="s">
        <v>885</v>
      </c>
      <c r="AT197" s="202" t="s">
        <v>290</v>
      </c>
      <c r="AU197" s="202" t="s">
        <v>84</v>
      </c>
      <c r="AY197" s="17" t="s">
        <v>165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17" t="s">
        <v>82</v>
      </c>
      <c r="BK197" s="203">
        <f>ROUND(I197*H197,2)</f>
        <v>0</v>
      </c>
      <c r="BL197" s="17" t="s">
        <v>885</v>
      </c>
      <c r="BM197" s="202" t="s">
        <v>1954</v>
      </c>
    </row>
    <row r="198" spans="1:47" s="2" customFormat="1" ht="12">
      <c r="A198" s="34"/>
      <c r="B198" s="35"/>
      <c r="C198" s="36"/>
      <c r="D198" s="204" t="s">
        <v>174</v>
      </c>
      <c r="E198" s="36"/>
      <c r="F198" s="205" t="s">
        <v>1953</v>
      </c>
      <c r="G198" s="36"/>
      <c r="H198" s="36"/>
      <c r="I198" s="206"/>
      <c r="J198" s="36"/>
      <c r="K198" s="36"/>
      <c r="L198" s="39"/>
      <c r="M198" s="207"/>
      <c r="N198" s="208"/>
      <c r="O198" s="71"/>
      <c r="P198" s="71"/>
      <c r="Q198" s="71"/>
      <c r="R198" s="71"/>
      <c r="S198" s="71"/>
      <c r="T198" s="72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T198" s="17" t="s">
        <v>174</v>
      </c>
      <c r="AU198" s="17" t="s">
        <v>84</v>
      </c>
    </row>
    <row r="199" spans="1:65" s="2" customFormat="1" ht="16.5" customHeight="1">
      <c r="A199" s="34"/>
      <c r="B199" s="35"/>
      <c r="C199" s="230" t="s">
        <v>7</v>
      </c>
      <c r="D199" s="230" t="s">
        <v>290</v>
      </c>
      <c r="E199" s="231" t="s">
        <v>1955</v>
      </c>
      <c r="F199" s="232" t="s">
        <v>1956</v>
      </c>
      <c r="G199" s="233" t="s">
        <v>1783</v>
      </c>
      <c r="H199" s="234">
        <v>1</v>
      </c>
      <c r="I199" s="235"/>
      <c r="J199" s="236">
        <f>ROUND(I199*H199,2)</f>
        <v>0</v>
      </c>
      <c r="K199" s="232" t="s">
        <v>1</v>
      </c>
      <c r="L199" s="237"/>
      <c r="M199" s="238" t="s">
        <v>1</v>
      </c>
      <c r="N199" s="239" t="s">
        <v>39</v>
      </c>
      <c r="O199" s="71"/>
      <c r="P199" s="200">
        <f>O199*H199</f>
        <v>0</v>
      </c>
      <c r="Q199" s="200">
        <v>0</v>
      </c>
      <c r="R199" s="200">
        <f>Q199*H199</f>
        <v>0</v>
      </c>
      <c r="S199" s="200">
        <v>0</v>
      </c>
      <c r="T199" s="201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02" t="s">
        <v>885</v>
      </c>
      <c r="AT199" s="202" t="s">
        <v>290</v>
      </c>
      <c r="AU199" s="202" t="s">
        <v>84</v>
      </c>
      <c r="AY199" s="17" t="s">
        <v>165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17" t="s">
        <v>82</v>
      </c>
      <c r="BK199" s="203">
        <f>ROUND(I199*H199,2)</f>
        <v>0</v>
      </c>
      <c r="BL199" s="17" t="s">
        <v>885</v>
      </c>
      <c r="BM199" s="202" t="s">
        <v>1957</v>
      </c>
    </row>
    <row r="200" spans="1:47" s="2" customFormat="1" ht="12">
      <c r="A200" s="34"/>
      <c r="B200" s="35"/>
      <c r="C200" s="36"/>
      <c r="D200" s="204" t="s">
        <v>174</v>
      </c>
      <c r="E200" s="36"/>
      <c r="F200" s="205" t="s">
        <v>1956</v>
      </c>
      <c r="G200" s="36"/>
      <c r="H200" s="36"/>
      <c r="I200" s="206"/>
      <c r="J200" s="36"/>
      <c r="K200" s="36"/>
      <c r="L200" s="39"/>
      <c r="M200" s="207"/>
      <c r="N200" s="208"/>
      <c r="O200" s="71"/>
      <c r="P200" s="71"/>
      <c r="Q200" s="71"/>
      <c r="R200" s="71"/>
      <c r="S200" s="71"/>
      <c r="T200" s="72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7" t="s">
        <v>174</v>
      </c>
      <c r="AU200" s="17" t="s">
        <v>84</v>
      </c>
    </row>
    <row r="201" spans="1:65" s="2" customFormat="1" ht="16.5" customHeight="1">
      <c r="A201" s="34"/>
      <c r="B201" s="35"/>
      <c r="C201" s="191" t="s">
        <v>305</v>
      </c>
      <c r="D201" s="191" t="s">
        <v>167</v>
      </c>
      <c r="E201" s="192" t="s">
        <v>1958</v>
      </c>
      <c r="F201" s="193" t="s">
        <v>1959</v>
      </c>
      <c r="G201" s="194" t="s">
        <v>564</v>
      </c>
      <c r="H201" s="195">
        <v>1</v>
      </c>
      <c r="I201" s="196"/>
      <c r="J201" s="197">
        <f>ROUND(I201*H201,2)</f>
        <v>0</v>
      </c>
      <c r="K201" s="193" t="s">
        <v>1</v>
      </c>
      <c r="L201" s="39"/>
      <c r="M201" s="198" t="s">
        <v>1</v>
      </c>
      <c r="N201" s="199" t="s">
        <v>39</v>
      </c>
      <c r="O201" s="71"/>
      <c r="P201" s="200">
        <f>O201*H201</f>
        <v>0</v>
      </c>
      <c r="Q201" s="200">
        <v>3E-05</v>
      </c>
      <c r="R201" s="200">
        <f>Q201*H201</f>
        <v>3E-05</v>
      </c>
      <c r="S201" s="200">
        <v>0</v>
      </c>
      <c r="T201" s="201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02" t="s">
        <v>573</v>
      </c>
      <c r="AT201" s="202" t="s">
        <v>167</v>
      </c>
      <c r="AU201" s="202" t="s">
        <v>84</v>
      </c>
      <c r="AY201" s="17" t="s">
        <v>165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17" t="s">
        <v>82</v>
      </c>
      <c r="BK201" s="203">
        <f>ROUND(I201*H201,2)</f>
        <v>0</v>
      </c>
      <c r="BL201" s="17" t="s">
        <v>573</v>
      </c>
      <c r="BM201" s="202" t="s">
        <v>1960</v>
      </c>
    </row>
    <row r="202" spans="1:47" s="2" customFormat="1" ht="12">
      <c r="A202" s="34"/>
      <c r="B202" s="35"/>
      <c r="C202" s="36"/>
      <c r="D202" s="204" t="s">
        <v>174</v>
      </c>
      <c r="E202" s="36"/>
      <c r="F202" s="205" t="s">
        <v>1959</v>
      </c>
      <c r="G202" s="36"/>
      <c r="H202" s="36"/>
      <c r="I202" s="206"/>
      <c r="J202" s="36"/>
      <c r="K202" s="36"/>
      <c r="L202" s="39"/>
      <c r="M202" s="207"/>
      <c r="N202" s="208"/>
      <c r="O202" s="71"/>
      <c r="P202" s="71"/>
      <c r="Q202" s="71"/>
      <c r="R202" s="71"/>
      <c r="S202" s="71"/>
      <c r="T202" s="72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174</v>
      </c>
      <c r="AU202" s="17" t="s">
        <v>84</v>
      </c>
    </row>
    <row r="203" spans="1:65" s="2" customFormat="1" ht="16.5" customHeight="1">
      <c r="A203" s="34"/>
      <c r="B203" s="35"/>
      <c r="C203" s="230" t="s">
        <v>311</v>
      </c>
      <c r="D203" s="230" t="s">
        <v>290</v>
      </c>
      <c r="E203" s="231" t="s">
        <v>1961</v>
      </c>
      <c r="F203" s="232" t="s">
        <v>1962</v>
      </c>
      <c r="G203" s="233" t="s">
        <v>564</v>
      </c>
      <c r="H203" s="234">
        <v>1</v>
      </c>
      <c r="I203" s="235"/>
      <c r="J203" s="236">
        <f>ROUND(I203*H203,2)</f>
        <v>0</v>
      </c>
      <c r="K203" s="232" t="s">
        <v>1886</v>
      </c>
      <c r="L203" s="237"/>
      <c r="M203" s="238" t="s">
        <v>1</v>
      </c>
      <c r="N203" s="239" t="s">
        <v>39</v>
      </c>
      <c r="O203" s="71"/>
      <c r="P203" s="200">
        <f>O203*H203</f>
        <v>0</v>
      </c>
      <c r="Q203" s="200">
        <v>0.00208</v>
      </c>
      <c r="R203" s="200">
        <f>Q203*H203</f>
        <v>0.00208</v>
      </c>
      <c r="S203" s="200">
        <v>0</v>
      </c>
      <c r="T203" s="201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02" t="s">
        <v>1963</v>
      </c>
      <c r="AT203" s="202" t="s">
        <v>290</v>
      </c>
      <c r="AU203" s="202" t="s">
        <v>84</v>
      </c>
      <c r="AY203" s="17" t="s">
        <v>165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17" t="s">
        <v>82</v>
      </c>
      <c r="BK203" s="203">
        <f>ROUND(I203*H203,2)</f>
        <v>0</v>
      </c>
      <c r="BL203" s="17" t="s">
        <v>573</v>
      </c>
      <c r="BM203" s="202" t="s">
        <v>1964</v>
      </c>
    </row>
    <row r="204" spans="1:47" s="2" customFormat="1" ht="12">
      <c r="A204" s="34"/>
      <c r="B204" s="35"/>
      <c r="C204" s="36"/>
      <c r="D204" s="204" t="s">
        <v>174</v>
      </c>
      <c r="E204" s="36"/>
      <c r="F204" s="205" t="s">
        <v>1962</v>
      </c>
      <c r="G204" s="36"/>
      <c r="H204" s="36"/>
      <c r="I204" s="206"/>
      <c r="J204" s="36"/>
      <c r="K204" s="36"/>
      <c r="L204" s="39"/>
      <c r="M204" s="207"/>
      <c r="N204" s="208"/>
      <c r="O204" s="71"/>
      <c r="P204" s="71"/>
      <c r="Q204" s="71"/>
      <c r="R204" s="71"/>
      <c r="S204" s="71"/>
      <c r="T204" s="72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174</v>
      </c>
      <c r="AU204" s="17" t="s">
        <v>84</v>
      </c>
    </row>
    <row r="205" spans="1:65" s="2" customFormat="1" ht="16.5" customHeight="1">
      <c r="A205" s="34"/>
      <c r="B205" s="35"/>
      <c r="C205" s="230" t="s">
        <v>317</v>
      </c>
      <c r="D205" s="230" t="s">
        <v>290</v>
      </c>
      <c r="E205" s="231" t="s">
        <v>1965</v>
      </c>
      <c r="F205" s="232" t="s">
        <v>1966</v>
      </c>
      <c r="G205" s="233" t="s">
        <v>1783</v>
      </c>
      <c r="H205" s="234">
        <v>1</v>
      </c>
      <c r="I205" s="235"/>
      <c r="J205" s="236">
        <f>ROUND(I205*H205,2)</f>
        <v>0</v>
      </c>
      <c r="K205" s="232" t="s">
        <v>1</v>
      </c>
      <c r="L205" s="237"/>
      <c r="M205" s="238" t="s">
        <v>1</v>
      </c>
      <c r="N205" s="239" t="s">
        <v>39</v>
      </c>
      <c r="O205" s="71"/>
      <c r="P205" s="200">
        <f>O205*H205</f>
        <v>0</v>
      </c>
      <c r="Q205" s="200">
        <v>0</v>
      </c>
      <c r="R205" s="200">
        <f>Q205*H205</f>
        <v>0</v>
      </c>
      <c r="S205" s="200">
        <v>0</v>
      </c>
      <c r="T205" s="201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02" t="s">
        <v>1963</v>
      </c>
      <c r="AT205" s="202" t="s">
        <v>290</v>
      </c>
      <c r="AU205" s="202" t="s">
        <v>84</v>
      </c>
      <c r="AY205" s="17" t="s">
        <v>165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17" t="s">
        <v>82</v>
      </c>
      <c r="BK205" s="203">
        <f>ROUND(I205*H205,2)</f>
        <v>0</v>
      </c>
      <c r="BL205" s="17" t="s">
        <v>573</v>
      </c>
      <c r="BM205" s="202" t="s">
        <v>1967</v>
      </c>
    </row>
    <row r="206" spans="1:47" s="2" customFormat="1" ht="12">
      <c r="A206" s="34"/>
      <c r="B206" s="35"/>
      <c r="C206" s="36"/>
      <c r="D206" s="204" t="s">
        <v>174</v>
      </c>
      <c r="E206" s="36"/>
      <c r="F206" s="205" t="s">
        <v>1966</v>
      </c>
      <c r="G206" s="36"/>
      <c r="H206" s="36"/>
      <c r="I206" s="206"/>
      <c r="J206" s="36"/>
      <c r="K206" s="36"/>
      <c r="L206" s="39"/>
      <c r="M206" s="207"/>
      <c r="N206" s="208"/>
      <c r="O206" s="71"/>
      <c r="P206" s="71"/>
      <c r="Q206" s="71"/>
      <c r="R206" s="71"/>
      <c r="S206" s="71"/>
      <c r="T206" s="72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174</v>
      </c>
      <c r="AU206" s="17" t="s">
        <v>84</v>
      </c>
    </row>
    <row r="207" spans="1:65" s="2" customFormat="1" ht="16.5" customHeight="1">
      <c r="A207" s="34"/>
      <c r="B207" s="35"/>
      <c r="C207" s="230" t="s">
        <v>323</v>
      </c>
      <c r="D207" s="230" t="s">
        <v>290</v>
      </c>
      <c r="E207" s="231" t="s">
        <v>1968</v>
      </c>
      <c r="F207" s="232" t="s">
        <v>1969</v>
      </c>
      <c r="G207" s="233" t="s">
        <v>1783</v>
      </c>
      <c r="H207" s="234">
        <v>1</v>
      </c>
      <c r="I207" s="235"/>
      <c r="J207" s="236">
        <f>ROUND(I207*H207,2)</f>
        <v>0</v>
      </c>
      <c r="K207" s="232" t="s">
        <v>1</v>
      </c>
      <c r="L207" s="237"/>
      <c r="M207" s="238" t="s">
        <v>1</v>
      </c>
      <c r="N207" s="239" t="s">
        <v>39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1963</v>
      </c>
      <c r="AT207" s="202" t="s">
        <v>290</v>
      </c>
      <c r="AU207" s="202" t="s">
        <v>84</v>
      </c>
      <c r="AY207" s="17" t="s">
        <v>165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82</v>
      </c>
      <c r="BK207" s="203">
        <f>ROUND(I207*H207,2)</f>
        <v>0</v>
      </c>
      <c r="BL207" s="17" t="s">
        <v>573</v>
      </c>
      <c r="BM207" s="202" t="s">
        <v>1970</v>
      </c>
    </row>
    <row r="208" spans="1:47" s="2" customFormat="1" ht="12">
      <c r="A208" s="34"/>
      <c r="B208" s="35"/>
      <c r="C208" s="36"/>
      <c r="D208" s="204" t="s">
        <v>174</v>
      </c>
      <c r="E208" s="36"/>
      <c r="F208" s="205" t="s">
        <v>1969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174</v>
      </c>
      <c r="AU208" s="17" t="s">
        <v>84</v>
      </c>
    </row>
    <row r="209" spans="1:65" s="2" customFormat="1" ht="16.5" customHeight="1">
      <c r="A209" s="34"/>
      <c r="B209" s="35"/>
      <c r="C209" s="230" t="s">
        <v>328</v>
      </c>
      <c r="D209" s="230" t="s">
        <v>290</v>
      </c>
      <c r="E209" s="231" t="s">
        <v>1971</v>
      </c>
      <c r="F209" s="232" t="s">
        <v>1972</v>
      </c>
      <c r="G209" s="233" t="s">
        <v>1783</v>
      </c>
      <c r="H209" s="234">
        <v>1</v>
      </c>
      <c r="I209" s="235"/>
      <c r="J209" s="236">
        <f>ROUND(I209*H209,2)</f>
        <v>0</v>
      </c>
      <c r="K209" s="232" t="s">
        <v>1</v>
      </c>
      <c r="L209" s="237"/>
      <c r="M209" s="238" t="s">
        <v>1</v>
      </c>
      <c r="N209" s="239" t="s">
        <v>39</v>
      </c>
      <c r="O209" s="71"/>
      <c r="P209" s="200">
        <f>O209*H209</f>
        <v>0</v>
      </c>
      <c r="Q209" s="200">
        <v>0</v>
      </c>
      <c r="R209" s="200">
        <f>Q209*H209</f>
        <v>0</v>
      </c>
      <c r="S209" s="200">
        <v>0</v>
      </c>
      <c r="T209" s="201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02" t="s">
        <v>1963</v>
      </c>
      <c r="AT209" s="202" t="s">
        <v>290</v>
      </c>
      <c r="AU209" s="202" t="s">
        <v>84</v>
      </c>
      <c r="AY209" s="17" t="s">
        <v>165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17" t="s">
        <v>82</v>
      </c>
      <c r="BK209" s="203">
        <f>ROUND(I209*H209,2)</f>
        <v>0</v>
      </c>
      <c r="BL209" s="17" t="s">
        <v>573</v>
      </c>
      <c r="BM209" s="202" t="s">
        <v>1973</v>
      </c>
    </row>
    <row r="210" spans="1:47" s="2" customFormat="1" ht="12">
      <c r="A210" s="34"/>
      <c r="B210" s="35"/>
      <c r="C210" s="36"/>
      <c r="D210" s="204" t="s">
        <v>174</v>
      </c>
      <c r="E210" s="36"/>
      <c r="F210" s="205" t="s">
        <v>1972</v>
      </c>
      <c r="G210" s="36"/>
      <c r="H210" s="36"/>
      <c r="I210" s="206"/>
      <c r="J210" s="36"/>
      <c r="K210" s="36"/>
      <c r="L210" s="39"/>
      <c r="M210" s="207"/>
      <c r="N210" s="208"/>
      <c r="O210" s="71"/>
      <c r="P210" s="71"/>
      <c r="Q210" s="71"/>
      <c r="R210" s="71"/>
      <c r="S210" s="71"/>
      <c r="T210" s="72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174</v>
      </c>
      <c r="AU210" s="17" t="s">
        <v>84</v>
      </c>
    </row>
    <row r="211" spans="1:65" s="2" customFormat="1" ht="16.5" customHeight="1">
      <c r="A211" s="34"/>
      <c r="B211" s="35"/>
      <c r="C211" s="230" t="s">
        <v>342</v>
      </c>
      <c r="D211" s="230" t="s">
        <v>290</v>
      </c>
      <c r="E211" s="231" t="s">
        <v>1955</v>
      </c>
      <c r="F211" s="232" t="s">
        <v>1956</v>
      </c>
      <c r="G211" s="233" t="s">
        <v>1783</v>
      </c>
      <c r="H211" s="234">
        <v>1</v>
      </c>
      <c r="I211" s="235"/>
      <c r="J211" s="236">
        <f>ROUND(I211*H211,2)</f>
        <v>0</v>
      </c>
      <c r="K211" s="232" t="s">
        <v>1</v>
      </c>
      <c r="L211" s="237"/>
      <c r="M211" s="238" t="s">
        <v>1</v>
      </c>
      <c r="N211" s="239" t="s">
        <v>39</v>
      </c>
      <c r="O211" s="71"/>
      <c r="P211" s="200">
        <f>O211*H211</f>
        <v>0</v>
      </c>
      <c r="Q211" s="200">
        <v>0</v>
      </c>
      <c r="R211" s="200">
        <f>Q211*H211</f>
        <v>0</v>
      </c>
      <c r="S211" s="200">
        <v>0</v>
      </c>
      <c r="T211" s="201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02" t="s">
        <v>1963</v>
      </c>
      <c r="AT211" s="202" t="s">
        <v>290</v>
      </c>
      <c r="AU211" s="202" t="s">
        <v>84</v>
      </c>
      <c r="AY211" s="17" t="s">
        <v>165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17" t="s">
        <v>82</v>
      </c>
      <c r="BK211" s="203">
        <f>ROUND(I211*H211,2)</f>
        <v>0</v>
      </c>
      <c r="BL211" s="17" t="s">
        <v>573</v>
      </c>
      <c r="BM211" s="202" t="s">
        <v>1974</v>
      </c>
    </row>
    <row r="212" spans="1:47" s="2" customFormat="1" ht="12">
      <c r="A212" s="34"/>
      <c r="B212" s="35"/>
      <c r="C212" s="36"/>
      <c r="D212" s="204" t="s">
        <v>174</v>
      </c>
      <c r="E212" s="36"/>
      <c r="F212" s="205" t="s">
        <v>1956</v>
      </c>
      <c r="G212" s="36"/>
      <c r="H212" s="36"/>
      <c r="I212" s="206"/>
      <c r="J212" s="36"/>
      <c r="K212" s="36"/>
      <c r="L212" s="39"/>
      <c r="M212" s="207"/>
      <c r="N212" s="208"/>
      <c r="O212" s="71"/>
      <c r="P212" s="71"/>
      <c r="Q212" s="71"/>
      <c r="R212" s="71"/>
      <c r="S212" s="71"/>
      <c r="T212" s="72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T212" s="17" t="s">
        <v>174</v>
      </c>
      <c r="AU212" s="17" t="s">
        <v>84</v>
      </c>
    </row>
    <row r="213" spans="1:65" s="2" customFormat="1" ht="16.5" customHeight="1">
      <c r="A213" s="34"/>
      <c r="B213" s="35"/>
      <c r="C213" s="191" t="s">
        <v>363</v>
      </c>
      <c r="D213" s="191" t="s">
        <v>167</v>
      </c>
      <c r="E213" s="192" t="s">
        <v>1975</v>
      </c>
      <c r="F213" s="193" t="s">
        <v>1976</v>
      </c>
      <c r="G213" s="194" t="s">
        <v>564</v>
      </c>
      <c r="H213" s="195">
        <v>2</v>
      </c>
      <c r="I213" s="196"/>
      <c r="J213" s="197">
        <f>ROUND(I213*H213,2)</f>
        <v>0</v>
      </c>
      <c r="K213" s="193" t="s">
        <v>1</v>
      </c>
      <c r="L213" s="39"/>
      <c r="M213" s="198" t="s">
        <v>1</v>
      </c>
      <c r="N213" s="199" t="s">
        <v>39</v>
      </c>
      <c r="O213" s="71"/>
      <c r="P213" s="200">
        <f>O213*H213</f>
        <v>0</v>
      </c>
      <c r="Q213" s="200">
        <v>2E-05</v>
      </c>
      <c r="R213" s="200">
        <f>Q213*H213</f>
        <v>4E-05</v>
      </c>
      <c r="S213" s="200">
        <v>0</v>
      </c>
      <c r="T213" s="201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02" t="s">
        <v>172</v>
      </c>
      <c r="AT213" s="202" t="s">
        <v>167</v>
      </c>
      <c r="AU213" s="202" t="s">
        <v>84</v>
      </c>
      <c r="AY213" s="17" t="s">
        <v>165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17" t="s">
        <v>82</v>
      </c>
      <c r="BK213" s="203">
        <f>ROUND(I213*H213,2)</f>
        <v>0</v>
      </c>
      <c r="BL213" s="17" t="s">
        <v>172</v>
      </c>
      <c r="BM213" s="202" t="s">
        <v>1977</v>
      </c>
    </row>
    <row r="214" spans="1:47" s="2" customFormat="1" ht="12">
      <c r="A214" s="34"/>
      <c r="B214" s="35"/>
      <c r="C214" s="36"/>
      <c r="D214" s="204" t="s">
        <v>174</v>
      </c>
      <c r="E214" s="36"/>
      <c r="F214" s="205" t="s">
        <v>1976</v>
      </c>
      <c r="G214" s="36"/>
      <c r="H214" s="36"/>
      <c r="I214" s="206"/>
      <c r="J214" s="36"/>
      <c r="K214" s="36"/>
      <c r="L214" s="39"/>
      <c r="M214" s="207"/>
      <c r="N214" s="208"/>
      <c r="O214" s="71"/>
      <c r="P214" s="71"/>
      <c r="Q214" s="71"/>
      <c r="R214" s="71"/>
      <c r="S214" s="71"/>
      <c r="T214" s="72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174</v>
      </c>
      <c r="AU214" s="17" t="s">
        <v>84</v>
      </c>
    </row>
    <row r="215" spans="1:65" s="2" customFormat="1" ht="16.5" customHeight="1">
      <c r="A215" s="34"/>
      <c r="B215" s="35"/>
      <c r="C215" s="191" t="s">
        <v>370</v>
      </c>
      <c r="D215" s="191" t="s">
        <v>167</v>
      </c>
      <c r="E215" s="192" t="s">
        <v>1978</v>
      </c>
      <c r="F215" s="193" t="s">
        <v>1979</v>
      </c>
      <c r="G215" s="194" t="s">
        <v>221</v>
      </c>
      <c r="H215" s="195">
        <v>10.8</v>
      </c>
      <c r="I215" s="196"/>
      <c r="J215" s="197">
        <f>ROUND(I215*H215,2)</f>
        <v>0</v>
      </c>
      <c r="K215" s="193" t="s">
        <v>1886</v>
      </c>
      <c r="L215" s="39"/>
      <c r="M215" s="198" t="s">
        <v>1</v>
      </c>
      <c r="N215" s="199" t="s">
        <v>39</v>
      </c>
      <c r="O215" s="71"/>
      <c r="P215" s="200">
        <f>O215*H215</f>
        <v>0</v>
      </c>
      <c r="Q215" s="200">
        <v>0</v>
      </c>
      <c r="R215" s="200">
        <f>Q215*H215</f>
        <v>0</v>
      </c>
      <c r="S215" s="200">
        <v>0</v>
      </c>
      <c r="T215" s="201">
        <f>S215*H215</f>
        <v>0</v>
      </c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202" t="s">
        <v>172</v>
      </c>
      <c r="AT215" s="202" t="s">
        <v>167</v>
      </c>
      <c r="AU215" s="202" t="s">
        <v>84</v>
      </c>
      <c r="AY215" s="17" t="s">
        <v>165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17" t="s">
        <v>82</v>
      </c>
      <c r="BK215" s="203">
        <f>ROUND(I215*H215,2)</f>
        <v>0</v>
      </c>
      <c r="BL215" s="17" t="s">
        <v>172</v>
      </c>
      <c r="BM215" s="202" t="s">
        <v>1980</v>
      </c>
    </row>
    <row r="216" spans="1:47" s="2" customFormat="1" ht="12">
      <c r="A216" s="34"/>
      <c r="B216" s="35"/>
      <c r="C216" s="36"/>
      <c r="D216" s="204" t="s">
        <v>174</v>
      </c>
      <c r="E216" s="36"/>
      <c r="F216" s="205" t="s">
        <v>1979</v>
      </c>
      <c r="G216" s="36"/>
      <c r="H216" s="36"/>
      <c r="I216" s="206"/>
      <c r="J216" s="36"/>
      <c r="K216" s="36"/>
      <c r="L216" s="39"/>
      <c r="M216" s="207"/>
      <c r="N216" s="208"/>
      <c r="O216" s="71"/>
      <c r="P216" s="71"/>
      <c r="Q216" s="71"/>
      <c r="R216" s="71"/>
      <c r="S216" s="71"/>
      <c r="T216" s="72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174</v>
      </c>
      <c r="AU216" s="17" t="s">
        <v>84</v>
      </c>
    </row>
    <row r="217" spans="2:51" s="14" customFormat="1" ht="12">
      <c r="B217" s="219"/>
      <c r="C217" s="220"/>
      <c r="D217" s="204" t="s">
        <v>176</v>
      </c>
      <c r="E217" s="221" t="s">
        <v>1</v>
      </c>
      <c r="F217" s="222" t="s">
        <v>1981</v>
      </c>
      <c r="G217" s="220"/>
      <c r="H217" s="223">
        <v>10.8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176</v>
      </c>
      <c r="AU217" s="229" t="s">
        <v>84</v>
      </c>
      <c r="AV217" s="14" t="s">
        <v>84</v>
      </c>
      <c r="AW217" s="14" t="s">
        <v>30</v>
      </c>
      <c r="AX217" s="14" t="s">
        <v>82</v>
      </c>
      <c r="AY217" s="229" t="s">
        <v>165</v>
      </c>
    </row>
    <row r="218" spans="1:65" s="2" customFormat="1" ht="16.5" customHeight="1">
      <c r="A218" s="34"/>
      <c r="B218" s="35"/>
      <c r="C218" s="230" t="s">
        <v>377</v>
      </c>
      <c r="D218" s="230" t="s">
        <v>290</v>
      </c>
      <c r="E218" s="231" t="s">
        <v>1982</v>
      </c>
      <c r="F218" s="232" t="s">
        <v>1983</v>
      </c>
      <c r="G218" s="233" t="s">
        <v>221</v>
      </c>
      <c r="H218" s="234">
        <v>10.8</v>
      </c>
      <c r="I218" s="235"/>
      <c r="J218" s="236">
        <f>ROUND(I218*H218,2)</f>
        <v>0</v>
      </c>
      <c r="K218" s="232" t="s">
        <v>1886</v>
      </c>
      <c r="L218" s="237"/>
      <c r="M218" s="238" t="s">
        <v>1</v>
      </c>
      <c r="N218" s="239" t="s">
        <v>39</v>
      </c>
      <c r="O218" s="71"/>
      <c r="P218" s="200">
        <f>O218*H218</f>
        <v>0</v>
      </c>
      <c r="Q218" s="200">
        <v>0.00028</v>
      </c>
      <c r="R218" s="200">
        <f>Q218*H218</f>
        <v>0.0030239999999999998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213</v>
      </c>
      <c r="AT218" s="202" t="s">
        <v>290</v>
      </c>
      <c r="AU218" s="202" t="s">
        <v>84</v>
      </c>
      <c r="AY218" s="17" t="s">
        <v>165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82</v>
      </c>
      <c r="BK218" s="203">
        <f>ROUND(I218*H218,2)</f>
        <v>0</v>
      </c>
      <c r="BL218" s="17" t="s">
        <v>172</v>
      </c>
      <c r="BM218" s="202" t="s">
        <v>1984</v>
      </c>
    </row>
    <row r="219" spans="1:47" s="2" customFormat="1" ht="12">
      <c r="A219" s="34"/>
      <c r="B219" s="35"/>
      <c r="C219" s="36"/>
      <c r="D219" s="204" t="s">
        <v>174</v>
      </c>
      <c r="E219" s="36"/>
      <c r="F219" s="205" t="s">
        <v>1983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174</v>
      </c>
      <c r="AU219" s="17" t="s">
        <v>84</v>
      </c>
    </row>
    <row r="220" spans="2:51" s="14" customFormat="1" ht="12">
      <c r="B220" s="219"/>
      <c r="C220" s="220"/>
      <c r="D220" s="204" t="s">
        <v>176</v>
      </c>
      <c r="E220" s="221" t="s">
        <v>1</v>
      </c>
      <c r="F220" s="222" t="s">
        <v>1981</v>
      </c>
      <c r="G220" s="220"/>
      <c r="H220" s="223">
        <v>10.8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176</v>
      </c>
      <c r="AU220" s="229" t="s">
        <v>84</v>
      </c>
      <c r="AV220" s="14" t="s">
        <v>84</v>
      </c>
      <c r="AW220" s="14" t="s">
        <v>30</v>
      </c>
      <c r="AX220" s="14" t="s">
        <v>82</v>
      </c>
      <c r="AY220" s="229" t="s">
        <v>165</v>
      </c>
    </row>
    <row r="221" spans="1:65" s="2" customFormat="1" ht="16.5" customHeight="1">
      <c r="A221" s="34"/>
      <c r="B221" s="35"/>
      <c r="C221" s="230" t="s">
        <v>382</v>
      </c>
      <c r="D221" s="230" t="s">
        <v>290</v>
      </c>
      <c r="E221" s="231" t="s">
        <v>1985</v>
      </c>
      <c r="F221" s="232" t="s">
        <v>1986</v>
      </c>
      <c r="G221" s="233" t="s">
        <v>564</v>
      </c>
      <c r="H221" s="234">
        <v>2</v>
      </c>
      <c r="I221" s="235"/>
      <c r="J221" s="236">
        <f>ROUND(I221*H221,2)</f>
        <v>0</v>
      </c>
      <c r="K221" s="232" t="s">
        <v>1886</v>
      </c>
      <c r="L221" s="237"/>
      <c r="M221" s="238" t="s">
        <v>1</v>
      </c>
      <c r="N221" s="239" t="s">
        <v>39</v>
      </c>
      <c r="O221" s="71"/>
      <c r="P221" s="200">
        <f>O221*H221</f>
        <v>0</v>
      </c>
      <c r="Q221" s="200">
        <v>5E-05</v>
      </c>
      <c r="R221" s="200">
        <f>Q221*H221</f>
        <v>0.0001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213</v>
      </c>
      <c r="AT221" s="202" t="s">
        <v>290</v>
      </c>
      <c r="AU221" s="202" t="s">
        <v>84</v>
      </c>
      <c r="AY221" s="17" t="s">
        <v>165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82</v>
      </c>
      <c r="BK221" s="203">
        <f>ROUND(I221*H221,2)</f>
        <v>0</v>
      </c>
      <c r="BL221" s="17" t="s">
        <v>172</v>
      </c>
      <c r="BM221" s="202" t="s">
        <v>1987</v>
      </c>
    </row>
    <row r="222" spans="1:47" s="2" customFormat="1" ht="12">
      <c r="A222" s="34"/>
      <c r="B222" s="35"/>
      <c r="C222" s="36"/>
      <c r="D222" s="204" t="s">
        <v>174</v>
      </c>
      <c r="E222" s="36"/>
      <c r="F222" s="205" t="s">
        <v>1986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174</v>
      </c>
      <c r="AU222" s="17" t="s">
        <v>84</v>
      </c>
    </row>
    <row r="223" spans="1:65" s="2" customFormat="1" ht="16.5" customHeight="1">
      <c r="A223" s="34"/>
      <c r="B223" s="35"/>
      <c r="C223" s="191" t="s">
        <v>356</v>
      </c>
      <c r="D223" s="191" t="s">
        <v>167</v>
      </c>
      <c r="E223" s="192" t="s">
        <v>1988</v>
      </c>
      <c r="F223" s="193" t="s">
        <v>1989</v>
      </c>
      <c r="G223" s="194" t="s">
        <v>221</v>
      </c>
      <c r="H223" s="195">
        <v>27.8</v>
      </c>
      <c r="I223" s="196"/>
      <c r="J223" s="197">
        <f>ROUND(I223*H223,2)</f>
        <v>0</v>
      </c>
      <c r="K223" s="193" t="s">
        <v>1886</v>
      </c>
      <c r="L223" s="39"/>
      <c r="M223" s="198" t="s">
        <v>1</v>
      </c>
      <c r="N223" s="199" t="s">
        <v>39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172</v>
      </c>
      <c r="AT223" s="202" t="s">
        <v>167</v>
      </c>
      <c r="AU223" s="202" t="s">
        <v>84</v>
      </c>
      <c r="AY223" s="17" t="s">
        <v>165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82</v>
      </c>
      <c r="BK223" s="203">
        <f>ROUND(I223*H223,2)</f>
        <v>0</v>
      </c>
      <c r="BL223" s="17" t="s">
        <v>172</v>
      </c>
      <c r="BM223" s="202" t="s">
        <v>1990</v>
      </c>
    </row>
    <row r="224" spans="1:47" s="2" customFormat="1" ht="12">
      <c r="A224" s="34"/>
      <c r="B224" s="35"/>
      <c r="C224" s="36"/>
      <c r="D224" s="204" t="s">
        <v>174</v>
      </c>
      <c r="E224" s="36"/>
      <c r="F224" s="205" t="s">
        <v>1989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174</v>
      </c>
      <c r="AU224" s="17" t="s">
        <v>84</v>
      </c>
    </row>
    <row r="225" spans="2:51" s="14" customFormat="1" ht="12">
      <c r="B225" s="219"/>
      <c r="C225" s="220"/>
      <c r="D225" s="204" t="s">
        <v>176</v>
      </c>
      <c r="E225" s="221" t="s">
        <v>1</v>
      </c>
      <c r="F225" s="222" t="s">
        <v>1991</v>
      </c>
      <c r="G225" s="220"/>
      <c r="H225" s="223">
        <v>27.8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176</v>
      </c>
      <c r="AU225" s="229" t="s">
        <v>84</v>
      </c>
      <c r="AV225" s="14" t="s">
        <v>84</v>
      </c>
      <c r="AW225" s="14" t="s">
        <v>30</v>
      </c>
      <c r="AX225" s="14" t="s">
        <v>82</v>
      </c>
      <c r="AY225" s="229" t="s">
        <v>165</v>
      </c>
    </row>
    <row r="226" spans="1:65" s="2" customFormat="1" ht="16.5" customHeight="1">
      <c r="A226" s="34"/>
      <c r="B226" s="35"/>
      <c r="C226" s="230" t="s">
        <v>395</v>
      </c>
      <c r="D226" s="230" t="s">
        <v>290</v>
      </c>
      <c r="E226" s="231" t="s">
        <v>1992</v>
      </c>
      <c r="F226" s="232" t="s">
        <v>1993</v>
      </c>
      <c r="G226" s="233" t="s">
        <v>221</v>
      </c>
      <c r="H226" s="234">
        <v>27.8</v>
      </c>
      <c r="I226" s="235"/>
      <c r="J226" s="236">
        <f>ROUND(I226*H226,2)</f>
        <v>0</v>
      </c>
      <c r="K226" s="232" t="s">
        <v>1</v>
      </c>
      <c r="L226" s="237"/>
      <c r="M226" s="238" t="s">
        <v>1</v>
      </c>
      <c r="N226" s="239" t="s">
        <v>39</v>
      </c>
      <c r="O226" s="71"/>
      <c r="P226" s="200">
        <f>O226*H226</f>
        <v>0</v>
      </c>
      <c r="Q226" s="200">
        <v>0.00105</v>
      </c>
      <c r="R226" s="200">
        <f>Q226*H226</f>
        <v>0.02919</v>
      </c>
      <c r="S226" s="200">
        <v>0</v>
      </c>
      <c r="T226" s="201">
        <f>S226*H226</f>
        <v>0</v>
      </c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R226" s="202" t="s">
        <v>213</v>
      </c>
      <c r="AT226" s="202" t="s">
        <v>290</v>
      </c>
      <c r="AU226" s="202" t="s">
        <v>84</v>
      </c>
      <c r="AY226" s="17" t="s">
        <v>165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17" t="s">
        <v>82</v>
      </c>
      <c r="BK226" s="203">
        <f>ROUND(I226*H226,2)</f>
        <v>0</v>
      </c>
      <c r="BL226" s="17" t="s">
        <v>172</v>
      </c>
      <c r="BM226" s="202" t="s">
        <v>1994</v>
      </c>
    </row>
    <row r="227" spans="1:47" s="2" customFormat="1" ht="12">
      <c r="A227" s="34"/>
      <c r="B227" s="35"/>
      <c r="C227" s="36"/>
      <c r="D227" s="204" t="s">
        <v>174</v>
      </c>
      <c r="E227" s="36"/>
      <c r="F227" s="205" t="s">
        <v>1993</v>
      </c>
      <c r="G227" s="36"/>
      <c r="H227" s="36"/>
      <c r="I227" s="206"/>
      <c r="J227" s="36"/>
      <c r="K227" s="36"/>
      <c r="L227" s="39"/>
      <c r="M227" s="207"/>
      <c r="N227" s="208"/>
      <c r="O227" s="71"/>
      <c r="P227" s="71"/>
      <c r="Q227" s="71"/>
      <c r="R227" s="71"/>
      <c r="S227" s="71"/>
      <c r="T227" s="72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T227" s="17" t="s">
        <v>174</v>
      </c>
      <c r="AU227" s="17" t="s">
        <v>84</v>
      </c>
    </row>
    <row r="228" spans="2:51" s="14" customFormat="1" ht="12">
      <c r="B228" s="219"/>
      <c r="C228" s="220"/>
      <c r="D228" s="204" t="s">
        <v>176</v>
      </c>
      <c r="E228" s="221" t="s">
        <v>1</v>
      </c>
      <c r="F228" s="222" t="s">
        <v>1991</v>
      </c>
      <c r="G228" s="220"/>
      <c r="H228" s="223">
        <v>27.8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176</v>
      </c>
      <c r="AU228" s="229" t="s">
        <v>84</v>
      </c>
      <c r="AV228" s="14" t="s">
        <v>84</v>
      </c>
      <c r="AW228" s="14" t="s">
        <v>30</v>
      </c>
      <c r="AX228" s="14" t="s">
        <v>82</v>
      </c>
      <c r="AY228" s="229" t="s">
        <v>165</v>
      </c>
    </row>
    <row r="229" spans="1:65" s="2" customFormat="1" ht="16.5" customHeight="1">
      <c r="A229" s="34"/>
      <c r="B229" s="35"/>
      <c r="C229" s="191" t="s">
        <v>401</v>
      </c>
      <c r="D229" s="191" t="s">
        <v>167</v>
      </c>
      <c r="E229" s="192" t="s">
        <v>1995</v>
      </c>
      <c r="F229" s="193" t="s">
        <v>1996</v>
      </c>
      <c r="G229" s="194" t="s">
        <v>564</v>
      </c>
      <c r="H229" s="195">
        <v>1</v>
      </c>
      <c r="I229" s="196"/>
      <c r="J229" s="197">
        <f>ROUND(I229*H229,2)</f>
        <v>0</v>
      </c>
      <c r="K229" s="193" t="s">
        <v>1886</v>
      </c>
      <c r="L229" s="39"/>
      <c r="M229" s="198" t="s">
        <v>1</v>
      </c>
      <c r="N229" s="199" t="s">
        <v>39</v>
      </c>
      <c r="O229" s="71"/>
      <c r="P229" s="200">
        <f>O229*H229</f>
        <v>0</v>
      </c>
      <c r="Q229" s="200">
        <v>0</v>
      </c>
      <c r="R229" s="200">
        <f>Q229*H229</f>
        <v>0</v>
      </c>
      <c r="S229" s="200">
        <v>0</v>
      </c>
      <c r="T229" s="201">
        <f>S229*H229</f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02" t="s">
        <v>573</v>
      </c>
      <c r="AT229" s="202" t="s">
        <v>167</v>
      </c>
      <c r="AU229" s="202" t="s">
        <v>84</v>
      </c>
      <c r="AY229" s="17" t="s">
        <v>165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17" t="s">
        <v>82</v>
      </c>
      <c r="BK229" s="203">
        <f>ROUND(I229*H229,2)</f>
        <v>0</v>
      </c>
      <c r="BL229" s="17" t="s">
        <v>573</v>
      </c>
      <c r="BM229" s="202" t="s">
        <v>1997</v>
      </c>
    </row>
    <row r="230" spans="1:47" s="2" customFormat="1" ht="12">
      <c r="A230" s="34"/>
      <c r="B230" s="35"/>
      <c r="C230" s="36"/>
      <c r="D230" s="204" t="s">
        <v>174</v>
      </c>
      <c r="E230" s="36"/>
      <c r="F230" s="205" t="s">
        <v>1996</v>
      </c>
      <c r="G230" s="36"/>
      <c r="H230" s="36"/>
      <c r="I230" s="206"/>
      <c r="J230" s="36"/>
      <c r="K230" s="36"/>
      <c r="L230" s="39"/>
      <c r="M230" s="207"/>
      <c r="N230" s="208"/>
      <c r="O230" s="71"/>
      <c r="P230" s="71"/>
      <c r="Q230" s="71"/>
      <c r="R230" s="71"/>
      <c r="S230" s="71"/>
      <c r="T230" s="72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T230" s="17" t="s">
        <v>174</v>
      </c>
      <c r="AU230" s="17" t="s">
        <v>84</v>
      </c>
    </row>
    <row r="231" spans="1:65" s="2" customFormat="1" ht="16.5" customHeight="1">
      <c r="A231" s="34"/>
      <c r="B231" s="35"/>
      <c r="C231" s="230" t="s">
        <v>407</v>
      </c>
      <c r="D231" s="230" t="s">
        <v>290</v>
      </c>
      <c r="E231" s="231" t="s">
        <v>1998</v>
      </c>
      <c r="F231" s="232" t="s">
        <v>1999</v>
      </c>
      <c r="G231" s="233" t="s">
        <v>1783</v>
      </c>
      <c r="H231" s="234">
        <v>1</v>
      </c>
      <c r="I231" s="235"/>
      <c r="J231" s="236">
        <f>ROUND(I231*H231,2)</f>
        <v>0</v>
      </c>
      <c r="K231" s="232" t="s">
        <v>1</v>
      </c>
      <c r="L231" s="237"/>
      <c r="M231" s="238" t="s">
        <v>1</v>
      </c>
      <c r="N231" s="239" t="s">
        <v>39</v>
      </c>
      <c r="O231" s="71"/>
      <c r="P231" s="200">
        <f>O231*H231</f>
        <v>0</v>
      </c>
      <c r="Q231" s="200">
        <v>7E-05</v>
      </c>
      <c r="R231" s="200">
        <f>Q231*H231</f>
        <v>7E-05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885</v>
      </c>
      <c r="AT231" s="202" t="s">
        <v>290</v>
      </c>
      <c r="AU231" s="202" t="s">
        <v>84</v>
      </c>
      <c r="AY231" s="17" t="s">
        <v>165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82</v>
      </c>
      <c r="BK231" s="203">
        <f>ROUND(I231*H231,2)</f>
        <v>0</v>
      </c>
      <c r="BL231" s="17" t="s">
        <v>885</v>
      </c>
      <c r="BM231" s="202" t="s">
        <v>2000</v>
      </c>
    </row>
    <row r="232" spans="1:47" s="2" customFormat="1" ht="12">
      <c r="A232" s="34"/>
      <c r="B232" s="35"/>
      <c r="C232" s="36"/>
      <c r="D232" s="204" t="s">
        <v>174</v>
      </c>
      <c r="E232" s="36"/>
      <c r="F232" s="205" t="s">
        <v>1999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174</v>
      </c>
      <c r="AU232" s="17" t="s">
        <v>84</v>
      </c>
    </row>
    <row r="233" spans="1:65" s="2" customFormat="1" ht="16.5" customHeight="1">
      <c r="A233" s="34"/>
      <c r="B233" s="35"/>
      <c r="C233" s="191" t="s">
        <v>412</v>
      </c>
      <c r="D233" s="191" t="s">
        <v>167</v>
      </c>
      <c r="E233" s="192" t="s">
        <v>2001</v>
      </c>
      <c r="F233" s="193" t="s">
        <v>2002</v>
      </c>
      <c r="G233" s="194" t="s">
        <v>564</v>
      </c>
      <c r="H233" s="195">
        <v>3</v>
      </c>
      <c r="I233" s="196"/>
      <c r="J233" s="197">
        <f>ROUND(I233*H233,2)</f>
        <v>0</v>
      </c>
      <c r="K233" s="193" t="s">
        <v>1886</v>
      </c>
      <c r="L233" s="39"/>
      <c r="M233" s="198" t="s">
        <v>1</v>
      </c>
      <c r="N233" s="199" t="s">
        <v>39</v>
      </c>
      <c r="O233" s="71"/>
      <c r="P233" s="200">
        <f>O233*H233</f>
        <v>0</v>
      </c>
      <c r="Q233" s="200">
        <v>0</v>
      </c>
      <c r="R233" s="200">
        <f>Q233*H233</f>
        <v>0</v>
      </c>
      <c r="S233" s="200">
        <v>0</v>
      </c>
      <c r="T233" s="201">
        <f>S233*H233</f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02" t="s">
        <v>172</v>
      </c>
      <c r="AT233" s="202" t="s">
        <v>167</v>
      </c>
      <c r="AU233" s="202" t="s">
        <v>84</v>
      </c>
      <c r="AY233" s="17" t="s">
        <v>165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17" t="s">
        <v>82</v>
      </c>
      <c r="BK233" s="203">
        <f>ROUND(I233*H233,2)</f>
        <v>0</v>
      </c>
      <c r="BL233" s="17" t="s">
        <v>172</v>
      </c>
      <c r="BM233" s="202" t="s">
        <v>2003</v>
      </c>
    </row>
    <row r="234" spans="1:47" s="2" customFormat="1" ht="12">
      <c r="A234" s="34"/>
      <c r="B234" s="35"/>
      <c r="C234" s="36"/>
      <c r="D234" s="204" t="s">
        <v>174</v>
      </c>
      <c r="E234" s="36"/>
      <c r="F234" s="205" t="s">
        <v>2002</v>
      </c>
      <c r="G234" s="36"/>
      <c r="H234" s="36"/>
      <c r="I234" s="206"/>
      <c r="J234" s="36"/>
      <c r="K234" s="36"/>
      <c r="L234" s="39"/>
      <c r="M234" s="207"/>
      <c r="N234" s="208"/>
      <c r="O234" s="71"/>
      <c r="P234" s="71"/>
      <c r="Q234" s="71"/>
      <c r="R234" s="71"/>
      <c r="S234" s="71"/>
      <c r="T234" s="72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T234" s="17" t="s">
        <v>174</v>
      </c>
      <c r="AU234" s="17" t="s">
        <v>84</v>
      </c>
    </row>
    <row r="235" spans="1:65" s="2" customFormat="1" ht="16.5" customHeight="1">
      <c r="A235" s="34"/>
      <c r="B235" s="35"/>
      <c r="C235" s="230" t="s">
        <v>417</v>
      </c>
      <c r="D235" s="230" t="s">
        <v>290</v>
      </c>
      <c r="E235" s="231" t="s">
        <v>2004</v>
      </c>
      <c r="F235" s="232" t="s">
        <v>2005</v>
      </c>
      <c r="G235" s="233" t="s">
        <v>1783</v>
      </c>
      <c r="H235" s="234">
        <v>1</v>
      </c>
      <c r="I235" s="235"/>
      <c r="J235" s="236">
        <f>ROUND(I235*H235,2)</f>
        <v>0</v>
      </c>
      <c r="K235" s="232" t="s">
        <v>1</v>
      </c>
      <c r="L235" s="237"/>
      <c r="M235" s="238" t="s">
        <v>1</v>
      </c>
      <c r="N235" s="239" t="s">
        <v>39</v>
      </c>
      <c r="O235" s="71"/>
      <c r="P235" s="200">
        <f>O235*H235</f>
        <v>0</v>
      </c>
      <c r="Q235" s="200">
        <v>0.00051</v>
      </c>
      <c r="R235" s="200">
        <f>Q235*H235</f>
        <v>0.00051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885</v>
      </c>
      <c r="AT235" s="202" t="s">
        <v>290</v>
      </c>
      <c r="AU235" s="202" t="s">
        <v>84</v>
      </c>
      <c r="AY235" s="17" t="s">
        <v>165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82</v>
      </c>
      <c r="BK235" s="203">
        <f>ROUND(I235*H235,2)</f>
        <v>0</v>
      </c>
      <c r="BL235" s="17" t="s">
        <v>885</v>
      </c>
      <c r="BM235" s="202" t="s">
        <v>2006</v>
      </c>
    </row>
    <row r="236" spans="1:47" s="2" customFormat="1" ht="12">
      <c r="A236" s="34"/>
      <c r="B236" s="35"/>
      <c r="C236" s="36"/>
      <c r="D236" s="204" t="s">
        <v>174</v>
      </c>
      <c r="E236" s="36"/>
      <c r="F236" s="205" t="s">
        <v>2005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174</v>
      </c>
      <c r="AU236" s="17" t="s">
        <v>84</v>
      </c>
    </row>
    <row r="237" spans="1:65" s="2" customFormat="1" ht="16.5" customHeight="1">
      <c r="A237" s="34"/>
      <c r="B237" s="35"/>
      <c r="C237" s="230" t="s">
        <v>231</v>
      </c>
      <c r="D237" s="230" t="s">
        <v>290</v>
      </c>
      <c r="E237" s="231" t="s">
        <v>2007</v>
      </c>
      <c r="F237" s="232" t="s">
        <v>2008</v>
      </c>
      <c r="G237" s="233" t="s">
        <v>1783</v>
      </c>
      <c r="H237" s="234">
        <v>1</v>
      </c>
      <c r="I237" s="235"/>
      <c r="J237" s="236">
        <f>ROUND(I237*H237,2)</f>
        <v>0</v>
      </c>
      <c r="K237" s="232" t="s">
        <v>1</v>
      </c>
      <c r="L237" s="237"/>
      <c r="M237" s="238" t="s">
        <v>1</v>
      </c>
      <c r="N237" s="239" t="s">
        <v>39</v>
      </c>
      <c r="O237" s="71"/>
      <c r="P237" s="200">
        <f>O237*H237</f>
        <v>0</v>
      </c>
      <c r="Q237" s="200">
        <v>0.00021</v>
      </c>
      <c r="R237" s="200">
        <f>Q237*H237</f>
        <v>0.00021</v>
      </c>
      <c r="S237" s="200">
        <v>0</v>
      </c>
      <c r="T237" s="201">
        <f>S237*H237</f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02" t="s">
        <v>885</v>
      </c>
      <c r="AT237" s="202" t="s">
        <v>290</v>
      </c>
      <c r="AU237" s="202" t="s">
        <v>84</v>
      </c>
      <c r="AY237" s="17" t="s">
        <v>165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17" t="s">
        <v>82</v>
      </c>
      <c r="BK237" s="203">
        <f>ROUND(I237*H237,2)</f>
        <v>0</v>
      </c>
      <c r="BL237" s="17" t="s">
        <v>885</v>
      </c>
      <c r="BM237" s="202" t="s">
        <v>2009</v>
      </c>
    </row>
    <row r="238" spans="1:47" s="2" customFormat="1" ht="12">
      <c r="A238" s="34"/>
      <c r="B238" s="35"/>
      <c r="C238" s="36"/>
      <c r="D238" s="204" t="s">
        <v>174</v>
      </c>
      <c r="E238" s="36"/>
      <c r="F238" s="205" t="s">
        <v>2008</v>
      </c>
      <c r="G238" s="36"/>
      <c r="H238" s="36"/>
      <c r="I238" s="206"/>
      <c r="J238" s="36"/>
      <c r="K238" s="36"/>
      <c r="L238" s="39"/>
      <c r="M238" s="207"/>
      <c r="N238" s="208"/>
      <c r="O238" s="71"/>
      <c r="P238" s="71"/>
      <c r="Q238" s="71"/>
      <c r="R238" s="71"/>
      <c r="S238" s="71"/>
      <c r="T238" s="72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174</v>
      </c>
      <c r="AU238" s="17" t="s">
        <v>84</v>
      </c>
    </row>
    <row r="239" spans="1:65" s="2" customFormat="1" ht="16.5" customHeight="1">
      <c r="A239" s="34"/>
      <c r="B239" s="35"/>
      <c r="C239" s="230" t="s">
        <v>429</v>
      </c>
      <c r="D239" s="230" t="s">
        <v>290</v>
      </c>
      <c r="E239" s="231" t="s">
        <v>2010</v>
      </c>
      <c r="F239" s="232" t="s">
        <v>2011</v>
      </c>
      <c r="G239" s="233" t="s">
        <v>564</v>
      </c>
      <c r="H239" s="234">
        <v>1</v>
      </c>
      <c r="I239" s="235"/>
      <c r="J239" s="236">
        <f>ROUND(I239*H239,2)</f>
        <v>0</v>
      </c>
      <c r="K239" s="232" t="s">
        <v>1</v>
      </c>
      <c r="L239" s="237"/>
      <c r="M239" s="238" t="s">
        <v>1</v>
      </c>
      <c r="N239" s="239" t="s">
        <v>39</v>
      </c>
      <c r="O239" s="71"/>
      <c r="P239" s="200">
        <f>O239*H239</f>
        <v>0</v>
      </c>
      <c r="Q239" s="200">
        <v>0</v>
      </c>
      <c r="R239" s="200">
        <f>Q239*H239</f>
        <v>0</v>
      </c>
      <c r="S239" s="200">
        <v>0</v>
      </c>
      <c r="T239" s="201">
        <f>S239*H239</f>
        <v>0</v>
      </c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202" t="s">
        <v>1963</v>
      </c>
      <c r="AT239" s="202" t="s">
        <v>290</v>
      </c>
      <c r="AU239" s="202" t="s">
        <v>84</v>
      </c>
      <c r="AY239" s="17" t="s">
        <v>165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17" t="s">
        <v>82</v>
      </c>
      <c r="BK239" s="203">
        <f>ROUND(I239*H239,2)</f>
        <v>0</v>
      </c>
      <c r="BL239" s="17" t="s">
        <v>573</v>
      </c>
      <c r="BM239" s="202" t="s">
        <v>2012</v>
      </c>
    </row>
    <row r="240" spans="1:47" s="2" customFormat="1" ht="12">
      <c r="A240" s="34"/>
      <c r="B240" s="35"/>
      <c r="C240" s="36"/>
      <c r="D240" s="204" t="s">
        <v>174</v>
      </c>
      <c r="E240" s="36"/>
      <c r="F240" s="205" t="s">
        <v>2011</v>
      </c>
      <c r="G240" s="36"/>
      <c r="H240" s="36"/>
      <c r="I240" s="206"/>
      <c r="J240" s="36"/>
      <c r="K240" s="36"/>
      <c r="L240" s="39"/>
      <c r="M240" s="207"/>
      <c r="N240" s="208"/>
      <c r="O240" s="71"/>
      <c r="P240" s="71"/>
      <c r="Q240" s="71"/>
      <c r="R240" s="71"/>
      <c r="S240" s="71"/>
      <c r="T240" s="72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174</v>
      </c>
      <c r="AU240" s="17" t="s">
        <v>84</v>
      </c>
    </row>
    <row r="241" spans="1:65" s="2" customFormat="1" ht="16.5" customHeight="1">
      <c r="A241" s="34"/>
      <c r="B241" s="35"/>
      <c r="C241" s="191" t="s">
        <v>435</v>
      </c>
      <c r="D241" s="191" t="s">
        <v>167</v>
      </c>
      <c r="E241" s="192" t="s">
        <v>2013</v>
      </c>
      <c r="F241" s="193" t="s">
        <v>2014</v>
      </c>
      <c r="G241" s="194" t="s">
        <v>1224</v>
      </c>
      <c r="H241" s="195">
        <v>1</v>
      </c>
      <c r="I241" s="196"/>
      <c r="J241" s="197">
        <f>ROUND(I241*H241,2)</f>
        <v>0</v>
      </c>
      <c r="K241" s="193" t="s">
        <v>1</v>
      </c>
      <c r="L241" s="39"/>
      <c r="M241" s="198" t="s">
        <v>1</v>
      </c>
      <c r="N241" s="199" t="s">
        <v>39</v>
      </c>
      <c r="O241" s="71"/>
      <c r="P241" s="200">
        <f>O241*H241</f>
        <v>0</v>
      </c>
      <c r="Q241" s="200">
        <v>0</v>
      </c>
      <c r="R241" s="200">
        <f>Q241*H241</f>
        <v>0</v>
      </c>
      <c r="S241" s="200">
        <v>0</v>
      </c>
      <c r="T241" s="201">
        <f>S241*H241</f>
        <v>0</v>
      </c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202" t="s">
        <v>573</v>
      </c>
      <c r="AT241" s="202" t="s">
        <v>167</v>
      </c>
      <c r="AU241" s="202" t="s">
        <v>84</v>
      </c>
      <c r="AY241" s="17" t="s">
        <v>165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17" t="s">
        <v>82</v>
      </c>
      <c r="BK241" s="203">
        <f>ROUND(I241*H241,2)</f>
        <v>0</v>
      </c>
      <c r="BL241" s="17" t="s">
        <v>573</v>
      </c>
      <c r="BM241" s="202" t="s">
        <v>2015</v>
      </c>
    </row>
    <row r="242" spans="1:47" s="2" customFormat="1" ht="12">
      <c r="A242" s="34"/>
      <c r="B242" s="35"/>
      <c r="C242" s="36"/>
      <c r="D242" s="204" t="s">
        <v>174</v>
      </c>
      <c r="E242" s="36"/>
      <c r="F242" s="205" t="s">
        <v>2014</v>
      </c>
      <c r="G242" s="36"/>
      <c r="H242" s="36"/>
      <c r="I242" s="206"/>
      <c r="J242" s="36"/>
      <c r="K242" s="36"/>
      <c r="L242" s="39"/>
      <c r="M242" s="207"/>
      <c r="N242" s="208"/>
      <c r="O242" s="71"/>
      <c r="P242" s="71"/>
      <c r="Q242" s="71"/>
      <c r="R242" s="71"/>
      <c r="S242" s="71"/>
      <c r="T242" s="72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174</v>
      </c>
      <c r="AU242" s="17" t="s">
        <v>84</v>
      </c>
    </row>
    <row r="243" spans="1:47" s="2" customFormat="1" ht="29.25">
      <c r="A243" s="34"/>
      <c r="B243" s="35"/>
      <c r="C243" s="36"/>
      <c r="D243" s="204" t="s">
        <v>333</v>
      </c>
      <c r="E243" s="36"/>
      <c r="F243" s="240" t="s">
        <v>2016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333</v>
      </c>
      <c r="AU243" s="17" t="s">
        <v>84</v>
      </c>
    </row>
    <row r="244" spans="1:65" s="2" customFormat="1" ht="16.5" customHeight="1">
      <c r="A244" s="34"/>
      <c r="B244" s="35"/>
      <c r="C244" s="191" t="s">
        <v>441</v>
      </c>
      <c r="D244" s="191" t="s">
        <v>167</v>
      </c>
      <c r="E244" s="192" t="s">
        <v>2017</v>
      </c>
      <c r="F244" s="193" t="s">
        <v>2018</v>
      </c>
      <c r="G244" s="194" t="s">
        <v>1224</v>
      </c>
      <c r="H244" s="195">
        <v>1</v>
      </c>
      <c r="I244" s="196"/>
      <c r="J244" s="197">
        <f>ROUND(I244*H244,2)</f>
        <v>0</v>
      </c>
      <c r="K244" s="193" t="s">
        <v>1</v>
      </c>
      <c r="L244" s="39"/>
      <c r="M244" s="198" t="s">
        <v>1</v>
      </c>
      <c r="N244" s="199" t="s">
        <v>39</v>
      </c>
      <c r="O244" s="71"/>
      <c r="P244" s="200">
        <f>O244*H244</f>
        <v>0</v>
      </c>
      <c r="Q244" s="200">
        <v>0</v>
      </c>
      <c r="R244" s="200">
        <f>Q244*H244</f>
        <v>0</v>
      </c>
      <c r="S244" s="200">
        <v>0</v>
      </c>
      <c r="T244" s="201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02" t="s">
        <v>573</v>
      </c>
      <c r="AT244" s="202" t="s">
        <v>167</v>
      </c>
      <c r="AU244" s="202" t="s">
        <v>84</v>
      </c>
      <c r="AY244" s="17" t="s">
        <v>165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17" t="s">
        <v>82</v>
      </c>
      <c r="BK244" s="203">
        <f>ROUND(I244*H244,2)</f>
        <v>0</v>
      </c>
      <c r="BL244" s="17" t="s">
        <v>573</v>
      </c>
      <c r="BM244" s="202" t="s">
        <v>2019</v>
      </c>
    </row>
    <row r="245" spans="1:47" s="2" customFormat="1" ht="12">
      <c r="A245" s="34"/>
      <c r="B245" s="35"/>
      <c r="C245" s="36"/>
      <c r="D245" s="204" t="s">
        <v>174</v>
      </c>
      <c r="E245" s="36"/>
      <c r="F245" s="205" t="s">
        <v>2018</v>
      </c>
      <c r="G245" s="36"/>
      <c r="H245" s="36"/>
      <c r="I245" s="206"/>
      <c r="J245" s="36"/>
      <c r="K245" s="36"/>
      <c r="L245" s="39"/>
      <c r="M245" s="207"/>
      <c r="N245" s="208"/>
      <c r="O245" s="71"/>
      <c r="P245" s="71"/>
      <c r="Q245" s="71"/>
      <c r="R245" s="71"/>
      <c r="S245" s="71"/>
      <c r="T245" s="72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174</v>
      </c>
      <c r="AU245" s="17" t="s">
        <v>84</v>
      </c>
    </row>
    <row r="246" spans="1:47" s="2" customFormat="1" ht="48.75">
      <c r="A246" s="34"/>
      <c r="B246" s="35"/>
      <c r="C246" s="36"/>
      <c r="D246" s="204" t="s">
        <v>333</v>
      </c>
      <c r="E246" s="36"/>
      <c r="F246" s="240" t="s">
        <v>2020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333</v>
      </c>
      <c r="AU246" s="17" t="s">
        <v>84</v>
      </c>
    </row>
    <row r="247" spans="1:65" s="2" customFormat="1" ht="16.5" customHeight="1">
      <c r="A247" s="34"/>
      <c r="B247" s="35"/>
      <c r="C247" s="191" t="s">
        <v>393</v>
      </c>
      <c r="D247" s="191" t="s">
        <v>167</v>
      </c>
      <c r="E247" s="192" t="s">
        <v>2021</v>
      </c>
      <c r="F247" s="193" t="s">
        <v>2022</v>
      </c>
      <c r="G247" s="194" t="s">
        <v>221</v>
      </c>
      <c r="H247" s="195">
        <v>101</v>
      </c>
      <c r="I247" s="196"/>
      <c r="J247" s="197">
        <f>ROUND(I247*H247,2)</f>
        <v>0</v>
      </c>
      <c r="K247" s="193" t="s">
        <v>1886</v>
      </c>
      <c r="L247" s="39"/>
      <c r="M247" s="198" t="s">
        <v>1</v>
      </c>
      <c r="N247" s="199" t="s">
        <v>39</v>
      </c>
      <c r="O247" s="71"/>
      <c r="P247" s="200">
        <f>O247*H247</f>
        <v>0</v>
      </c>
      <c r="Q247" s="200">
        <v>6.6E-06</v>
      </c>
      <c r="R247" s="200">
        <f>Q247*H247</f>
        <v>0.0006666</v>
      </c>
      <c r="S247" s="200">
        <v>0</v>
      </c>
      <c r="T247" s="201">
        <f>S247*H247</f>
        <v>0</v>
      </c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202" t="s">
        <v>172</v>
      </c>
      <c r="AT247" s="202" t="s">
        <v>167</v>
      </c>
      <c r="AU247" s="202" t="s">
        <v>84</v>
      </c>
      <c r="AY247" s="17" t="s">
        <v>165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17" t="s">
        <v>82</v>
      </c>
      <c r="BK247" s="203">
        <f>ROUND(I247*H247,2)</f>
        <v>0</v>
      </c>
      <c r="BL247" s="17" t="s">
        <v>172</v>
      </c>
      <c r="BM247" s="202" t="s">
        <v>2023</v>
      </c>
    </row>
    <row r="248" spans="1:47" s="2" customFormat="1" ht="12">
      <c r="A248" s="34"/>
      <c r="B248" s="35"/>
      <c r="C248" s="36"/>
      <c r="D248" s="204" t="s">
        <v>174</v>
      </c>
      <c r="E248" s="36"/>
      <c r="F248" s="205" t="s">
        <v>2022</v>
      </c>
      <c r="G248" s="36"/>
      <c r="H248" s="36"/>
      <c r="I248" s="206"/>
      <c r="J248" s="36"/>
      <c r="K248" s="36"/>
      <c r="L248" s="39"/>
      <c r="M248" s="207"/>
      <c r="N248" s="208"/>
      <c r="O248" s="71"/>
      <c r="P248" s="71"/>
      <c r="Q248" s="71"/>
      <c r="R248" s="71"/>
      <c r="S248" s="71"/>
      <c r="T248" s="72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174</v>
      </c>
      <c r="AU248" s="17" t="s">
        <v>84</v>
      </c>
    </row>
    <row r="249" spans="1:65" s="2" customFormat="1" ht="16.5" customHeight="1">
      <c r="A249" s="34"/>
      <c r="B249" s="35"/>
      <c r="C249" s="191" t="s">
        <v>354</v>
      </c>
      <c r="D249" s="191" t="s">
        <v>167</v>
      </c>
      <c r="E249" s="192" t="s">
        <v>2024</v>
      </c>
      <c r="F249" s="193" t="s">
        <v>2025</v>
      </c>
      <c r="G249" s="194" t="s">
        <v>221</v>
      </c>
      <c r="H249" s="195">
        <v>29.6</v>
      </c>
      <c r="I249" s="196"/>
      <c r="J249" s="197">
        <f>ROUND(I249*H249,2)</f>
        <v>0</v>
      </c>
      <c r="K249" s="193" t="s">
        <v>1</v>
      </c>
      <c r="L249" s="39"/>
      <c r="M249" s="198" t="s">
        <v>1</v>
      </c>
      <c r="N249" s="199" t="s">
        <v>39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573</v>
      </c>
      <c r="AT249" s="202" t="s">
        <v>167</v>
      </c>
      <c r="AU249" s="202" t="s">
        <v>84</v>
      </c>
      <c r="AY249" s="17" t="s">
        <v>165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82</v>
      </c>
      <c r="BK249" s="203">
        <f>ROUND(I249*H249,2)</f>
        <v>0</v>
      </c>
      <c r="BL249" s="17" t="s">
        <v>573</v>
      </c>
      <c r="BM249" s="202" t="s">
        <v>2026</v>
      </c>
    </row>
    <row r="250" spans="1:47" s="2" customFormat="1" ht="12">
      <c r="A250" s="34"/>
      <c r="B250" s="35"/>
      <c r="C250" s="36"/>
      <c r="D250" s="204" t="s">
        <v>174</v>
      </c>
      <c r="E250" s="36"/>
      <c r="F250" s="205" t="s">
        <v>2025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174</v>
      </c>
      <c r="AU250" s="17" t="s">
        <v>84</v>
      </c>
    </row>
    <row r="251" spans="2:51" s="14" customFormat="1" ht="12">
      <c r="B251" s="219"/>
      <c r="C251" s="220"/>
      <c r="D251" s="204" t="s">
        <v>176</v>
      </c>
      <c r="E251" s="221" t="s">
        <v>1</v>
      </c>
      <c r="F251" s="222" t="s">
        <v>2027</v>
      </c>
      <c r="G251" s="220"/>
      <c r="H251" s="223">
        <v>29.6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176</v>
      </c>
      <c r="AU251" s="229" t="s">
        <v>84</v>
      </c>
      <c r="AV251" s="14" t="s">
        <v>84</v>
      </c>
      <c r="AW251" s="14" t="s">
        <v>30</v>
      </c>
      <c r="AX251" s="14" t="s">
        <v>82</v>
      </c>
      <c r="AY251" s="229" t="s">
        <v>165</v>
      </c>
    </row>
    <row r="252" spans="1:65" s="2" customFormat="1" ht="16.5" customHeight="1">
      <c r="A252" s="34"/>
      <c r="B252" s="35"/>
      <c r="C252" s="191" t="s">
        <v>454</v>
      </c>
      <c r="D252" s="191" t="s">
        <v>167</v>
      </c>
      <c r="E252" s="192" t="s">
        <v>2028</v>
      </c>
      <c r="F252" s="193" t="s">
        <v>2029</v>
      </c>
      <c r="G252" s="194" t="s">
        <v>1224</v>
      </c>
      <c r="H252" s="195">
        <v>1</v>
      </c>
      <c r="I252" s="196"/>
      <c r="J252" s="197">
        <f>ROUND(I252*H252,2)</f>
        <v>0</v>
      </c>
      <c r="K252" s="193" t="s">
        <v>1</v>
      </c>
      <c r="L252" s="39"/>
      <c r="M252" s="198" t="s">
        <v>1</v>
      </c>
      <c r="N252" s="199" t="s">
        <v>39</v>
      </c>
      <c r="O252" s="71"/>
      <c r="P252" s="200">
        <f>O252*H252</f>
        <v>0</v>
      </c>
      <c r="Q252" s="200">
        <v>0</v>
      </c>
      <c r="R252" s="200">
        <f>Q252*H252</f>
        <v>0</v>
      </c>
      <c r="S252" s="200">
        <v>0</v>
      </c>
      <c r="T252" s="201">
        <f>S252*H252</f>
        <v>0</v>
      </c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R252" s="202" t="s">
        <v>172</v>
      </c>
      <c r="AT252" s="202" t="s">
        <v>167</v>
      </c>
      <c r="AU252" s="202" t="s">
        <v>84</v>
      </c>
      <c r="AY252" s="17" t="s">
        <v>165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17" t="s">
        <v>82</v>
      </c>
      <c r="BK252" s="203">
        <f>ROUND(I252*H252,2)</f>
        <v>0</v>
      </c>
      <c r="BL252" s="17" t="s">
        <v>172</v>
      </c>
      <c r="BM252" s="202" t="s">
        <v>2030</v>
      </c>
    </row>
    <row r="253" spans="1:47" s="2" customFormat="1" ht="12">
      <c r="A253" s="34"/>
      <c r="B253" s="35"/>
      <c r="C253" s="36"/>
      <c r="D253" s="204" t="s">
        <v>174</v>
      </c>
      <c r="E253" s="36"/>
      <c r="F253" s="205" t="s">
        <v>2029</v>
      </c>
      <c r="G253" s="36"/>
      <c r="H253" s="36"/>
      <c r="I253" s="206"/>
      <c r="J253" s="36"/>
      <c r="K253" s="36"/>
      <c r="L253" s="39"/>
      <c r="M253" s="207"/>
      <c r="N253" s="208"/>
      <c r="O253" s="71"/>
      <c r="P253" s="71"/>
      <c r="Q253" s="71"/>
      <c r="R253" s="71"/>
      <c r="S253" s="71"/>
      <c r="T253" s="72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T253" s="17" t="s">
        <v>174</v>
      </c>
      <c r="AU253" s="17" t="s">
        <v>84</v>
      </c>
    </row>
    <row r="254" spans="2:63" s="12" customFormat="1" ht="22.9" customHeight="1">
      <c r="B254" s="175"/>
      <c r="C254" s="176"/>
      <c r="D254" s="177" t="s">
        <v>73</v>
      </c>
      <c r="E254" s="189" t="s">
        <v>2031</v>
      </c>
      <c r="F254" s="189" t="s">
        <v>2032</v>
      </c>
      <c r="G254" s="176"/>
      <c r="H254" s="176"/>
      <c r="I254" s="179"/>
      <c r="J254" s="190">
        <f>BK254</f>
        <v>0</v>
      </c>
      <c r="K254" s="176"/>
      <c r="L254" s="181"/>
      <c r="M254" s="182"/>
      <c r="N254" s="183"/>
      <c r="O254" s="183"/>
      <c r="P254" s="184">
        <f>SUM(P255:P301)</f>
        <v>0</v>
      </c>
      <c r="Q254" s="183"/>
      <c r="R254" s="184">
        <f>SUM(R255:R301)</f>
        <v>0.14875799999999997</v>
      </c>
      <c r="S254" s="183"/>
      <c r="T254" s="185">
        <f>SUM(T255:T301)</f>
        <v>0</v>
      </c>
      <c r="AR254" s="186" t="s">
        <v>84</v>
      </c>
      <c r="AT254" s="187" t="s">
        <v>73</v>
      </c>
      <c r="AU254" s="187" t="s">
        <v>82</v>
      </c>
      <c r="AY254" s="186" t="s">
        <v>165</v>
      </c>
      <c r="BK254" s="188">
        <f>SUM(BK255:BK301)</f>
        <v>0</v>
      </c>
    </row>
    <row r="255" spans="1:65" s="2" customFormat="1" ht="16.5" customHeight="1">
      <c r="A255" s="34"/>
      <c r="B255" s="35"/>
      <c r="C255" s="191" t="s">
        <v>459</v>
      </c>
      <c r="D255" s="191" t="s">
        <v>167</v>
      </c>
      <c r="E255" s="192" t="s">
        <v>2033</v>
      </c>
      <c r="F255" s="193" t="s">
        <v>2034</v>
      </c>
      <c r="G255" s="194" t="s">
        <v>564</v>
      </c>
      <c r="H255" s="195">
        <v>1</v>
      </c>
      <c r="I255" s="196"/>
      <c r="J255" s="197">
        <f>ROUND(I255*H255,2)</f>
        <v>0</v>
      </c>
      <c r="K255" s="193" t="s">
        <v>1</v>
      </c>
      <c r="L255" s="39"/>
      <c r="M255" s="198" t="s">
        <v>1</v>
      </c>
      <c r="N255" s="199" t="s">
        <v>39</v>
      </c>
      <c r="O255" s="71"/>
      <c r="P255" s="200">
        <f>O255*H255</f>
        <v>0</v>
      </c>
      <c r="Q255" s="200">
        <v>0</v>
      </c>
      <c r="R255" s="200">
        <f>Q255*H255</f>
        <v>0</v>
      </c>
      <c r="S255" s="200">
        <v>0</v>
      </c>
      <c r="T255" s="201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202" t="s">
        <v>573</v>
      </c>
      <c r="AT255" s="202" t="s">
        <v>167</v>
      </c>
      <c r="AU255" s="202" t="s">
        <v>84</v>
      </c>
      <c r="AY255" s="17" t="s">
        <v>165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17" t="s">
        <v>82</v>
      </c>
      <c r="BK255" s="203">
        <f>ROUND(I255*H255,2)</f>
        <v>0</v>
      </c>
      <c r="BL255" s="17" t="s">
        <v>573</v>
      </c>
      <c r="BM255" s="202" t="s">
        <v>2035</v>
      </c>
    </row>
    <row r="256" spans="1:47" s="2" customFormat="1" ht="12">
      <c r="A256" s="34"/>
      <c r="B256" s="35"/>
      <c r="C256" s="36"/>
      <c r="D256" s="204" t="s">
        <v>174</v>
      </c>
      <c r="E256" s="36"/>
      <c r="F256" s="205" t="s">
        <v>2034</v>
      </c>
      <c r="G256" s="36"/>
      <c r="H256" s="36"/>
      <c r="I256" s="206"/>
      <c r="J256" s="36"/>
      <c r="K256" s="36"/>
      <c r="L256" s="39"/>
      <c r="M256" s="207"/>
      <c r="N256" s="20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174</v>
      </c>
      <c r="AU256" s="17" t="s">
        <v>84</v>
      </c>
    </row>
    <row r="257" spans="1:65" s="2" customFormat="1" ht="16.5" customHeight="1">
      <c r="A257" s="34"/>
      <c r="B257" s="35"/>
      <c r="C257" s="191" t="s">
        <v>463</v>
      </c>
      <c r="D257" s="191" t="s">
        <v>167</v>
      </c>
      <c r="E257" s="192" t="s">
        <v>1988</v>
      </c>
      <c r="F257" s="193" t="s">
        <v>1989</v>
      </c>
      <c r="G257" s="194" t="s">
        <v>221</v>
      </c>
      <c r="H257" s="195">
        <v>74</v>
      </c>
      <c r="I257" s="196"/>
      <c r="J257" s="197">
        <f>ROUND(I257*H257,2)</f>
        <v>0</v>
      </c>
      <c r="K257" s="193" t="s">
        <v>1886</v>
      </c>
      <c r="L257" s="39"/>
      <c r="M257" s="198" t="s">
        <v>1</v>
      </c>
      <c r="N257" s="199" t="s">
        <v>39</v>
      </c>
      <c r="O257" s="71"/>
      <c r="P257" s="200">
        <f>O257*H257</f>
        <v>0</v>
      </c>
      <c r="Q257" s="200">
        <v>0</v>
      </c>
      <c r="R257" s="200">
        <f>Q257*H257</f>
        <v>0</v>
      </c>
      <c r="S257" s="200">
        <v>0</v>
      </c>
      <c r="T257" s="201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202" t="s">
        <v>271</v>
      </c>
      <c r="AT257" s="202" t="s">
        <v>167</v>
      </c>
      <c r="AU257" s="202" t="s">
        <v>84</v>
      </c>
      <c r="AY257" s="17" t="s">
        <v>165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17" t="s">
        <v>82</v>
      </c>
      <c r="BK257" s="203">
        <f>ROUND(I257*H257,2)</f>
        <v>0</v>
      </c>
      <c r="BL257" s="17" t="s">
        <v>271</v>
      </c>
      <c r="BM257" s="202" t="s">
        <v>2036</v>
      </c>
    </row>
    <row r="258" spans="1:47" s="2" customFormat="1" ht="12">
      <c r="A258" s="34"/>
      <c r="B258" s="35"/>
      <c r="C258" s="36"/>
      <c r="D258" s="204" t="s">
        <v>174</v>
      </c>
      <c r="E258" s="36"/>
      <c r="F258" s="205" t="s">
        <v>1989</v>
      </c>
      <c r="G258" s="36"/>
      <c r="H258" s="36"/>
      <c r="I258" s="206"/>
      <c r="J258" s="36"/>
      <c r="K258" s="36"/>
      <c r="L258" s="39"/>
      <c r="M258" s="207"/>
      <c r="N258" s="208"/>
      <c r="O258" s="71"/>
      <c r="P258" s="71"/>
      <c r="Q258" s="71"/>
      <c r="R258" s="71"/>
      <c r="S258" s="71"/>
      <c r="T258" s="72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174</v>
      </c>
      <c r="AU258" s="17" t="s">
        <v>84</v>
      </c>
    </row>
    <row r="259" spans="2:51" s="14" customFormat="1" ht="12">
      <c r="B259" s="219"/>
      <c r="C259" s="220"/>
      <c r="D259" s="204" t="s">
        <v>176</v>
      </c>
      <c r="E259" s="221" t="s">
        <v>1</v>
      </c>
      <c r="F259" s="222" t="s">
        <v>617</v>
      </c>
      <c r="G259" s="220"/>
      <c r="H259" s="223">
        <v>74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176</v>
      </c>
      <c r="AU259" s="229" t="s">
        <v>84</v>
      </c>
      <c r="AV259" s="14" t="s">
        <v>84</v>
      </c>
      <c r="AW259" s="14" t="s">
        <v>30</v>
      </c>
      <c r="AX259" s="14" t="s">
        <v>82</v>
      </c>
      <c r="AY259" s="229" t="s">
        <v>165</v>
      </c>
    </row>
    <row r="260" spans="1:65" s="2" customFormat="1" ht="16.5" customHeight="1">
      <c r="A260" s="34"/>
      <c r="B260" s="35"/>
      <c r="C260" s="230" t="s">
        <v>468</v>
      </c>
      <c r="D260" s="230" t="s">
        <v>290</v>
      </c>
      <c r="E260" s="231" t="s">
        <v>1992</v>
      </c>
      <c r="F260" s="232" t="s">
        <v>1993</v>
      </c>
      <c r="G260" s="233" t="s">
        <v>221</v>
      </c>
      <c r="H260" s="234">
        <v>74</v>
      </c>
      <c r="I260" s="235"/>
      <c r="J260" s="236">
        <f>ROUND(I260*H260,2)</f>
        <v>0</v>
      </c>
      <c r="K260" s="232" t="s">
        <v>1</v>
      </c>
      <c r="L260" s="237"/>
      <c r="M260" s="238" t="s">
        <v>1</v>
      </c>
      <c r="N260" s="239" t="s">
        <v>39</v>
      </c>
      <c r="O260" s="71"/>
      <c r="P260" s="200">
        <f>O260*H260</f>
        <v>0</v>
      </c>
      <c r="Q260" s="200">
        <v>0.00105</v>
      </c>
      <c r="R260" s="200">
        <f>Q260*H260</f>
        <v>0.07769999999999999</v>
      </c>
      <c r="S260" s="200">
        <v>0</v>
      </c>
      <c r="T260" s="201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02" t="s">
        <v>356</v>
      </c>
      <c r="AT260" s="202" t="s">
        <v>290</v>
      </c>
      <c r="AU260" s="202" t="s">
        <v>84</v>
      </c>
      <c r="AY260" s="17" t="s">
        <v>165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17" t="s">
        <v>82</v>
      </c>
      <c r="BK260" s="203">
        <f>ROUND(I260*H260,2)</f>
        <v>0</v>
      </c>
      <c r="BL260" s="17" t="s">
        <v>271</v>
      </c>
      <c r="BM260" s="202" t="s">
        <v>2037</v>
      </c>
    </row>
    <row r="261" spans="1:47" s="2" customFormat="1" ht="12">
      <c r="A261" s="34"/>
      <c r="B261" s="35"/>
      <c r="C261" s="36"/>
      <c r="D261" s="204" t="s">
        <v>174</v>
      </c>
      <c r="E261" s="36"/>
      <c r="F261" s="205" t="s">
        <v>1993</v>
      </c>
      <c r="G261" s="36"/>
      <c r="H261" s="36"/>
      <c r="I261" s="206"/>
      <c r="J261" s="36"/>
      <c r="K261" s="36"/>
      <c r="L261" s="39"/>
      <c r="M261" s="207"/>
      <c r="N261" s="208"/>
      <c r="O261" s="71"/>
      <c r="P261" s="71"/>
      <c r="Q261" s="71"/>
      <c r="R261" s="71"/>
      <c r="S261" s="71"/>
      <c r="T261" s="72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T261" s="17" t="s">
        <v>174</v>
      </c>
      <c r="AU261" s="17" t="s">
        <v>84</v>
      </c>
    </row>
    <row r="262" spans="1:65" s="2" customFormat="1" ht="16.5" customHeight="1">
      <c r="A262" s="34"/>
      <c r="B262" s="35"/>
      <c r="C262" s="230" t="s">
        <v>474</v>
      </c>
      <c r="D262" s="230" t="s">
        <v>290</v>
      </c>
      <c r="E262" s="231" t="s">
        <v>2038</v>
      </c>
      <c r="F262" s="232" t="s">
        <v>2039</v>
      </c>
      <c r="G262" s="233" t="s">
        <v>564</v>
      </c>
      <c r="H262" s="234">
        <v>4</v>
      </c>
      <c r="I262" s="235"/>
      <c r="J262" s="236">
        <f>ROUND(I262*H262,2)</f>
        <v>0</v>
      </c>
      <c r="K262" s="232" t="s">
        <v>1886</v>
      </c>
      <c r="L262" s="237"/>
      <c r="M262" s="238" t="s">
        <v>1</v>
      </c>
      <c r="N262" s="239" t="s">
        <v>39</v>
      </c>
      <c r="O262" s="71"/>
      <c r="P262" s="200">
        <f>O262*H262</f>
        <v>0</v>
      </c>
      <c r="Q262" s="200">
        <v>0.00022</v>
      </c>
      <c r="R262" s="200">
        <f>Q262*H262</f>
        <v>0.00088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356</v>
      </c>
      <c r="AT262" s="202" t="s">
        <v>290</v>
      </c>
      <c r="AU262" s="202" t="s">
        <v>84</v>
      </c>
      <c r="AY262" s="17" t="s">
        <v>165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82</v>
      </c>
      <c r="BK262" s="203">
        <f>ROUND(I262*H262,2)</f>
        <v>0</v>
      </c>
      <c r="BL262" s="17" t="s">
        <v>271</v>
      </c>
      <c r="BM262" s="202" t="s">
        <v>2040</v>
      </c>
    </row>
    <row r="263" spans="1:47" s="2" customFormat="1" ht="12">
      <c r="A263" s="34"/>
      <c r="B263" s="35"/>
      <c r="C263" s="36"/>
      <c r="D263" s="204" t="s">
        <v>174</v>
      </c>
      <c r="E263" s="36"/>
      <c r="F263" s="205" t="s">
        <v>2039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174</v>
      </c>
      <c r="AU263" s="17" t="s">
        <v>84</v>
      </c>
    </row>
    <row r="264" spans="1:65" s="2" customFormat="1" ht="16.5" customHeight="1">
      <c r="A264" s="34"/>
      <c r="B264" s="35"/>
      <c r="C264" s="191" t="s">
        <v>481</v>
      </c>
      <c r="D264" s="191" t="s">
        <v>167</v>
      </c>
      <c r="E264" s="192" t="s">
        <v>2001</v>
      </c>
      <c r="F264" s="193" t="s">
        <v>2002</v>
      </c>
      <c r="G264" s="194" t="s">
        <v>564</v>
      </c>
      <c r="H264" s="195">
        <v>1</v>
      </c>
      <c r="I264" s="196"/>
      <c r="J264" s="197">
        <f>ROUND(I264*H264,2)</f>
        <v>0</v>
      </c>
      <c r="K264" s="193" t="s">
        <v>1886</v>
      </c>
      <c r="L264" s="39"/>
      <c r="M264" s="198" t="s">
        <v>1</v>
      </c>
      <c r="N264" s="199" t="s">
        <v>39</v>
      </c>
      <c r="O264" s="71"/>
      <c r="P264" s="200">
        <f>O264*H264</f>
        <v>0</v>
      </c>
      <c r="Q264" s="200">
        <v>0</v>
      </c>
      <c r="R264" s="200">
        <f>Q264*H264</f>
        <v>0</v>
      </c>
      <c r="S264" s="200">
        <v>0</v>
      </c>
      <c r="T264" s="201">
        <f>S264*H264</f>
        <v>0</v>
      </c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202" t="s">
        <v>573</v>
      </c>
      <c r="AT264" s="202" t="s">
        <v>167</v>
      </c>
      <c r="AU264" s="202" t="s">
        <v>84</v>
      </c>
      <c r="AY264" s="17" t="s">
        <v>165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17" t="s">
        <v>82</v>
      </c>
      <c r="BK264" s="203">
        <f>ROUND(I264*H264,2)</f>
        <v>0</v>
      </c>
      <c r="BL264" s="17" t="s">
        <v>573</v>
      </c>
      <c r="BM264" s="202" t="s">
        <v>2041</v>
      </c>
    </row>
    <row r="265" spans="1:47" s="2" customFormat="1" ht="12">
      <c r="A265" s="34"/>
      <c r="B265" s="35"/>
      <c r="C265" s="36"/>
      <c r="D265" s="204" t="s">
        <v>174</v>
      </c>
      <c r="E265" s="36"/>
      <c r="F265" s="205" t="s">
        <v>2002</v>
      </c>
      <c r="G265" s="36"/>
      <c r="H265" s="36"/>
      <c r="I265" s="206"/>
      <c r="J265" s="36"/>
      <c r="K265" s="36"/>
      <c r="L265" s="39"/>
      <c r="M265" s="207"/>
      <c r="N265" s="208"/>
      <c r="O265" s="71"/>
      <c r="P265" s="71"/>
      <c r="Q265" s="71"/>
      <c r="R265" s="71"/>
      <c r="S265" s="71"/>
      <c r="T265" s="72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174</v>
      </c>
      <c r="AU265" s="17" t="s">
        <v>84</v>
      </c>
    </row>
    <row r="266" spans="1:65" s="2" customFormat="1" ht="16.5" customHeight="1">
      <c r="A266" s="34"/>
      <c r="B266" s="35"/>
      <c r="C266" s="230" t="s">
        <v>489</v>
      </c>
      <c r="D266" s="230" t="s">
        <v>290</v>
      </c>
      <c r="E266" s="231" t="s">
        <v>2007</v>
      </c>
      <c r="F266" s="232" t="s">
        <v>2008</v>
      </c>
      <c r="G266" s="233" t="s">
        <v>1783</v>
      </c>
      <c r="H266" s="234">
        <v>1</v>
      </c>
      <c r="I266" s="235"/>
      <c r="J266" s="236">
        <f>ROUND(I266*H266,2)</f>
        <v>0</v>
      </c>
      <c r="K266" s="232" t="s">
        <v>1</v>
      </c>
      <c r="L266" s="237"/>
      <c r="M266" s="238" t="s">
        <v>1</v>
      </c>
      <c r="N266" s="239" t="s">
        <v>39</v>
      </c>
      <c r="O266" s="71"/>
      <c r="P266" s="200">
        <f>O266*H266</f>
        <v>0</v>
      </c>
      <c r="Q266" s="200">
        <v>0.00021</v>
      </c>
      <c r="R266" s="200">
        <f>Q266*H266</f>
        <v>0.00021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885</v>
      </c>
      <c r="AT266" s="202" t="s">
        <v>290</v>
      </c>
      <c r="AU266" s="202" t="s">
        <v>84</v>
      </c>
      <c r="AY266" s="17" t="s">
        <v>165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82</v>
      </c>
      <c r="BK266" s="203">
        <f>ROUND(I266*H266,2)</f>
        <v>0</v>
      </c>
      <c r="BL266" s="17" t="s">
        <v>885</v>
      </c>
      <c r="BM266" s="202" t="s">
        <v>2042</v>
      </c>
    </row>
    <row r="267" spans="1:47" s="2" customFormat="1" ht="12">
      <c r="A267" s="34"/>
      <c r="B267" s="35"/>
      <c r="C267" s="36"/>
      <c r="D267" s="204" t="s">
        <v>174</v>
      </c>
      <c r="E267" s="36"/>
      <c r="F267" s="205" t="s">
        <v>2008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174</v>
      </c>
      <c r="AU267" s="17" t="s">
        <v>84</v>
      </c>
    </row>
    <row r="268" spans="1:65" s="2" customFormat="1" ht="16.5" customHeight="1">
      <c r="A268" s="34"/>
      <c r="B268" s="35"/>
      <c r="C268" s="191" t="s">
        <v>494</v>
      </c>
      <c r="D268" s="191" t="s">
        <v>167</v>
      </c>
      <c r="E268" s="192" t="s">
        <v>2043</v>
      </c>
      <c r="F268" s="193" t="s">
        <v>2044</v>
      </c>
      <c r="G268" s="194" t="s">
        <v>221</v>
      </c>
      <c r="H268" s="195">
        <v>13</v>
      </c>
      <c r="I268" s="196"/>
      <c r="J268" s="197">
        <f>ROUND(I268*H268,2)</f>
        <v>0</v>
      </c>
      <c r="K268" s="193" t="s">
        <v>1</v>
      </c>
      <c r="L268" s="39"/>
      <c r="M268" s="198" t="s">
        <v>1</v>
      </c>
      <c r="N268" s="199" t="s">
        <v>39</v>
      </c>
      <c r="O268" s="71"/>
      <c r="P268" s="200">
        <f>O268*H268</f>
        <v>0</v>
      </c>
      <c r="Q268" s="200">
        <v>0</v>
      </c>
      <c r="R268" s="200">
        <f>Q268*H268</f>
        <v>0</v>
      </c>
      <c r="S268" s="200">
        <v>0</v>
      </c>
      <c r="T268" s="201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02" t="s">
        <v>573</v>
      </c>
      <c r="AT268" s="202" t="s">
        <v>167</v>
      </c>
      <c r="AU268" s="202" t="s">
        <v>84</v>
      </c>
      <c r="AY268" s="17" t="s">
        <v>165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17" t="s">
        <v>82</v>
      </c>
      <c r="BK268" s="203">
        <f>ROUND(I268*H268,2)</f>
        <v>0</v>
      </c>
      <c r="BL268" s="17" t="s">
        <v>573</v>
      </c>
      <c r="BM268" s="202" t="s">
        <v>2045</v>
      </c>
    </row>
    <row r="269" spans="1:47" s="2" customFormat="1" ht="12">
      <c r="A269" s="34"/>
      <c r="B269" s="35"/>
      <c r="C269" s="36"/>
      <c r="D269" s="204" t="s">
        <v>174</v>
      </c>
      <c r="E269" s="36"/>
      <c r="F269" s="205" t="s">
        <v>2044</v>
      </c>
      <c r="G269" s="36"/>
      <c r="H269" s="36"/>
      <c r="I269" s="206"/>
      <c r="J269" s="36"/>
      <c r="K269" s="36"/>
      <c r="L269" s="39"/>
      <c r="M269" s="207"/>
      <c r="N269" s="208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174</v>
      </c>
      <c r="AU269" s="17" t="s">
        <v>84</v>
      </c>
    </row>
    <row r="270" spans="2:51" s="14" customFormat="1" ht="12">
      <c r="B270" s="219"/>
      <c r="C270" s="220"/>
      <c r="D270" s="204" t="s">
        <v>176</v>
      </c>
      <c r="E270" s="221" t="s">
        <v>1</v>
      </c>
      <c r="F270" s="222" t="s">
        <v>2046</v>
      </c>
      <c r="G270" s="220"/>
      <c r="H270" s="223">
        <v>13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176</v>
      </c>
      <c r="AU270" s="229" t="s">
        <v>84</v>
      </c>
      <c r="AV270" s="14" t="s">
        <v>84</v>
      </c>
      <c r="AW270" s="14" t="s">
        <v>30</v>
      </c>
      <c r="AX270" s="14" t="s">
        <v>82</v>
      </c>
      <c r="AY270" s="229" t="s">
        <v>165</v>
      </c>
    </row>
    <row r="271" spans="1:65" s="2" customFormat="1" ht="16.5" customHeight="1">
      <c r="A271" s="34"/>
      <c r="B271" s="35"/>
      <c r="C271" s="230" t="s">
        <v>500</v>
      </c>
      <c r="D271" s="230" t="s">
        <v>290</v>
      </c>
      <c r="E271" s="231" t="s">
        <v>2047</v>
      </c>
      <c r="F271" s="232" t="s">
        <v>2048</v>
      </c>
      <c r="G271" s="233" t="s">
        <v>221</v>
      </c>
      <c r="H271" s="234">
        <v>13</v>
      </c>
      <c r="I271" s="235"/>
      <c r="J271" s="236">
        <f>ROUND(I271*H271,2)</f>
        <v>0</v>
      </c>
      <c r="K271" s="232" t="s">
        <v>1</v>
      </c>
      <c r="L271" s="237"/>
      <c r="M271" s="238" t="s">
        <v>1</v>
      </c>
      <c r="N271" s="239" t="s">
        <v>39</v>
      </c>
      <c r="O271" s="71"/>
      <c r="P271" s="200">
        <f>O271*H271</f>
        <v>0</v>
      </c>
      <c r="Q271" s="200">
        <v>0.0021</v>
      </c>
      <c r="R271" s="200">
        <f>Q271*H271</f>
        <v>0.027299999999999998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885</v>
      </c>
      <c r="AT271" s="202" t="s">
        <v>290</v>
      </c>
      <c r="AU271" s="202" t="s">
        <v>84</v>
      </c>
      <c r="AY271" s="17" t="s">
        <v>165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82</v>
      </c>
      <c r="BK271" s="203">
        <f>ROUND(I271*H271,2)</f>
        <v>0</v>
      </c>
      <c r="BL271" s="17" t="s">
        <v>885</v>
      </c>
      <c r="BM271" s="202" t="s">
        <v>2049</v>
      </c>
    </row>
    <row r="272" spans="1:47" s="2" customFormat="1" ht="12">
      <c r="A272" s="34"/>
      <c r="B272" s="35"/>
      <c r="C272" s="36"/>
      <c r="D272" s="204" t="s">
        <v>174</v>
      </c>
      <c r="E272" s="36"/>
      <c r="F272" s="205" t="s">
        <v>2048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174</v>
      </c>
      <c r="AU272" s="17" t="s">
        <v>84</v>
      </c>
    </row>
    <row r="273" spans="2:51" s="14" customFormat="1" ht="12">
      <c r="B273" s="219"/>
      <c r="C273" s="220"/>
      <c r="D273" s="204" t="s">
        <v>176</v>
      </c>
      <c r="E273" s="221" t="s">
        <v>1</v>
      </c>
      <c r="F273" s="222" t="s">
        <v>2046</v>
      </c>
      <c r="G273" s="220"/>
      <c r="H273" s="223">
        <v>13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176</v>
      </c>
      <c r="AU273" s="229" t="s">
        <v>84</v>
      </c>
      <c r="AV273" s="14" t="s">
        <v>84</v>
      </c>
      <c r="AW273" s="14" t="s">
        <v>30</v>
      </c>
      <c r="AX273" s="14" t="s">
        <v>82</v>
      </c>
      <c r="AY273" s="229" t="s">
        <v>165</v>
      </c>
    </row>
    <row r="274" spans="1:65" s="2" customFormat="1" ht="16.5" customHeight="1">
      <c r="A274" s="34"/>
      <c r="B274" s="35"/>
      <c r="C274" s="191" t="s">
        <v>358</v>
      </c>
      <c r="D274" s="191" t="s">
        <v>167</v>
      </c>
      <c r="E274" s="192" t="s">
        <v>2050</v>
      </c>
      <c r="F274" s="193" t="s">
        <v>2051</v>
      </c>
      <c r="G274" s="194" t="s">
        <v>564</v>
      </c>
      <c r="H274" s="195">
        <v>2</v>
      </c>
      <c r="I274" s="196"/>
      <c r="J274" s="197">
        <f>ROUND(I274*H274,2)</f>
        <v>0</v>
      </c>
      <c r="K274" s="193" t="s">
        <v>1</v>
      </c>
      <c r="L274" s="39"/>
      <c r="M274" s="198" t="s">
        <v>1</v>
      </c>
      <c r="N274" s="199" t="s">
        <v>39</v>
      </c>
      <c r="O274" s="71"/>
      <c r="P274" s="200">
        <f>O274*H274</f>
        <v>0</v>
      </c>
      <c r="Q274" s="200">
        <v>0</v>
      </c>
      <c r="R274" s="200">
        <f>Q274*H274</f>
        <v>0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573</v>
      </c>
      <c r="AT274" s="202" t="s">
        <v>167</v>
      </c>
      <c r="AU274" s="202" t="s">
        <v>84</v>
      </c>
      <c r="AY274" s="17" t="s">
        <v>165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82</v>
      </c>
      <c r="BK274" s="203">
        <f>ROUND(I274*H274,2)</f>
        <v>0</v>
      </c>
      <c r="BL274" s="17" t="s">
        <v>573</v>
      </c>
      <c r="BM274" s="202" t="s">
        <v>2052</v>
      </c>
    </row>
    <row r="275" spans="1:47" s="2" customFormat="1" ht="12">
      <c r="A275" s="34"/>
      <c r="B275" s="35"/>
      <c r="C275" s="36"/>
      <c r="D275" s="204" t="s">
        <v>174</v>
      </c>
      <c r="E275" s="36"/>
      <c r="F275" s="205" t="s">
        <v>2051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174</v>
      </c>
      <c r="AU275" s="17" t="s">
        <v>84</v>
      </c>
    </row>
    <row r="276" spans="1:65" s="2" customFormat="1" ht="16.5" customHeight="1">
      <c r="A276" s="34"/>
      <c r="B276" s="35"/>
      <c r="C276" s="230" t="s">
        <v>512</v>
      </c>
      <c r="D276" s="230" t="s">
        <v>290</v>
      </c>
      <c r="E276" s="231" t="s">
        <v>2053</v>
      </c>
      <c r="F276" s="232" t="s">
        <v>2054</v>
      </c>
      <c r="G276" s="233" t="s">
        <v>564</v>
      </c>
      <c r="H276" s="234">
        <v>2</v>
      </c>
      <c r="I276" s="235"/>
      <c r="J276" s="236">
        <f>ROUND(I276*H276,2)</f>
        <v>0</v>
      </c>
      <c r="K276" s="232" t="s">
        <v>1</v>
      </c>
      <c r="L276" s="237"/>
      <c r="M276" s="238" t="s">
        <v>1</v>
      </c>
      <c r="N276" s="239" t="s">
        <v>39</v>
      </c>
      <c r="O276" s="71"/>
      <c r="P276" s="200">
        <f>O276*H276</f>
        <v>0</v>
      </c>
      <c r="Q276" s="200">
        <v>0.0133</v>
      </c>
      <c r="R276" s="200">
        <f>Q276*H276</f>
        <v>0.0266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885</v>
      </c>
      <c r="AT276" s="202" t="s">
        <v>290</v>
      </c>
      <c r="AU276" s="202" t="s">
        <v>84</v>
      </c>
      <c r="AY276" s="17" t="s">
        <v>165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82</v>
      </c>
      <c r="BK276" s="203">
        <f>ROUND(I276*H276,2)</f>
        <v>0</v>
      </c>
      <c r="BL276" s="17" t="s">
        <v>885</v>
      </c>
      <c r="BM276" s="202" t="s">
        <v>2055</v>
      </c>
    </row>
    <row r="277" spans="1:47" s="2" customFormat="1" ht="12">
      <c r="A277" s="34"/>
      <c r="B277" s="35"/>
      <c r="C277" s="36"/>
      <c r="D277" s="204" t="s">
        <v>174</v>
      </c>
      <c r="E277" s="36"/>
      <c r="F277" s="205" t="s">
        <v>2054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174</v>
      </c>
      <c r="AU277" s="17" t="s">
        <v>84</v>
      </c>
    </row>
    <row r="278" spans="1:65" s="2" customFormat="1" ht="16.5" customHeight="1">
      <c r="A278" s="34"/>
      <c r="B278" s="35"/>
      <c r="C278" s="230" t="s">
        <v>517</v>
      </c>
      <c r="D278" s="230" t="s">
        <v>290</v>
      </c>
      <c r="E278" s="231" t="s">
        <v>2056</v>
      </c>
      <c r="F278" s="232" t="s">
        <v>2057</v>
      </c>
      <c r="G278" s="233" t="s">
        <v>564</v>
      </c>
      <c r="H278" s="234">
        <v>2</v>
      </c>
      <c r="I278" s="235"/>
      <c r="J278" s="236">
        <f>ROUND(I278*H278,2)</f>
        <v>0</v>
      </c>
      <c r="K278" s="232" t="s">
        <v>1</v>
      </c>
      <c r="L278" s="237"/>
      <c r="M278" s="238" t="s">
        <v>1</v>
      </c>
      <c r="N278" s="239" t="s">
        <v>39</v>
      </c>
      <c r="O278" s="71"/>
      <c r="P278" s="200">
        <f>O278*H278</f>
        <v>0</v>
      </c>
      <c r="Q278" s="200">
        <v>0.00065</v>
      </c>
      <c r="R278" s="200">
        <f>Q278*H278</f>
        <v>0.0013</v>
      </c>
      <c r="S278" s="200">
        <v>0</v>
      </c>
      <c r="T278" s="201">
        <f>S278*H278</f>
        <v>0</v>
      </c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R278" s="202" t="s">
        <v>885</v>
      </c>
      <c r="AT278" s="202" t="s">
        <v>290</v>
      </c>
      <c r="AU278" s="202" t="s">
        <v>84</v>
      </c>
      <c r="AY278" s="17" t="s">
        <v>165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17" t="s">
        <v>82</v>
      </c>
      <c r="BK278" s="203">
        <f>ROUND(I278*H278,2)</f>
        <v>0</v>
      </c>
      <c r="BL278" s="17" t="s">
        <v>885</v>
      </c>
      <c r="BM278" s="202" t="s">
        <v>2058</v>
      </c>
    </row>
    <row r="279" spans="1:47" s="2" customFormat="1" ht="12">
      <c r="A279" s="34"/>
      <c r="B279" s="35"/>
      <c r="C279" s="36"/>
      <c r="D279" s="204" t="s">
        <v>174</v>
      </c>
      <c r="E279" s="36"/>
      <c r="F279" s="205" t="s">
        <v>2057</v>
      </c>
      <c r="G279" s="36"/>
      <c r="H279" s="36"/>
      <c r="I279" s="206"/>
      <c r="J279" s="36"/>
      <c r="K279" s="36"/>
      <c r="L279" s="39"/>
      <c r="M279" s="207"/>
      <c r="N279" s="208"/>
      <c r="O279" s="71"/>
      <c r="P279" s="71"/>
      <c r="Q279" s="71"/>
      <c r="R279" s="71"/>
      <c r="S279" s="71"/>
      <c r="T279" s="72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T279" s="17" t="s">
        <v>174</v>
      </c>
      <c r="AU279" s="17" t="s">
        <v>84</v>
      </c>
    </row>
    <row r="280" spans="1:65" s="2" customFormat="1" ht="16.5" customHeight="1">
      <c r="A280" s="34"/>
      <c r="B280" s="35"/>
      <c r="C280" s="191" t="s">
        <v>523</v>
      </c>
      <c r="D280" s="191" t="s">
        <v>167</v>
      </c>
      <c r="E280" s="192" t="s">
        <v>2059</v>
      </c>
      <c r="F280" s="193" t="s">
        <v>2060</v>
      </c>
      <c r="G280" s="194" t="s">
        <v>221</v>
      </c>
      <c r="H280" s="195">
        <v>106.6</v>
      </c>
      <c r="I280" s="196"/>
      <c r="J280" s="197">
        <f>ROUND(I280*H280,2)</f>
        <v>0</v>
      </c>
      <c r="K280" s="193" t="s">
        <v>1</v>
      </c>
      <c r="L280" s="39"/>
      <c r="M280" s="198" t="s">
        <v>1</v>
      </c>
      <c r="N280" s="199" t="s">
        <v>39</v>
      </c>
      <c r="O280" s="71"/>
      <c r="P280" s="200">
        <f>O280*H280</f>
        <v>0</v>
      </c>
      <c r="Q280" s="200">
        <v>0</v>
      </c>
      <c r="R280" s="200">
        <f>Q280*H280</f>
        <v>0</v>
      </c>
      <c r="S280" s="200">
        <v>0</v>
      </c>
      <c r="T280" s="201">
        <f>S280*H280</f>
        <v>0</v>
      </c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R280" s="202" t="s">
        <v>573</v>
      </c>
      <c r="AT280" s="202" t="s">
        <v>167</v>
      </c>
      <c r="AU280" s="202" t="s">
        <v>84</v>
      </c>
      <c r="AY280" s="17" t="s">
        <v>165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17" t="s">
        <v>82</v>
      </c>
      <c r="BK280" s="203">
        <f>ROUND(I280*H280,2)</f>
        <v>0</v>
      </c>
      <c r="BL280" s="17" t="s">
        <v>573</v>
      </c>
      <c r="BM280" s="202" t="s">
        <v>2061</v>
      </c>
    </row>
    <row r="281" spans="1:47" s="2" customFormat="1" ht="12">
      <c r="A281" s="34"/>
      <c r="B281" s="35"/>
      <c r="C281" s="36"/>
      <c r="D281" s="204" t="s">
        <v>174</v>
      </c>
      <c r="E281" s="36"/>
      <c r="F281" s="205" t="s">
        <v>2060</v>
      </c>
      <c r="G281" s="36"/>
      <c r="H281" s="36"/>
      <c r="I281" s="206"/>
      <c r="J281" s="36"/>
      <c r="K281" s="36"/>
      <c r="L281" s="39"/>
      <c r="M281" s="207"/>
      <c r="N281" s="208"/>
      <c r="O281" s="71"/>
      <c r="P281" s="71"/>
      <c r="Q281" s="71"/>
      <c r="R281" s="71"/>
      <c r="S281" s="71"/>
      <c r="T281" s="72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T281" s="17" t="s">
        <v>174</v>
      </c>
      <c r="AU281" s="17" t="s">
        <v>84</v>
      </c>
    </row>
    <row r="282" spans="2:51" s="14" customFormat="1" ht="12">
      <c r="B282" s="219"/>
      <c r="C282" s="220"/>
      <c r="D282" s="204" t="s">
        <v>176</v>
      </c>
      <c r="E282" s="221" t="s">
        <v>1</v>
      </c>
      <c r="F282" s="222" t="s">
        <v>2062</v>
      </c>
      <c r="G282" s="220"/>
      <c r="H282" s="223">
        <v>106.6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176</v>
      </c>
      <c r="AU282" s="229" t="s">
        <v>84</v>
      </c>
      <c r="AV282" s="14" t="s">
        <v>84</v>
      </c>
      <c r="AW282" s="14" t="s">
        <v>30</v>
      </c>
      <c r="AX282" s="14" t="s">
        <v>82</v>
      </c>
      <c r="AY282" s="229" t="s">
        <v>165</v>
      </c>
    </row>
    <row r="283" spans="1:65" s="2" customFormat="1" ht="16.5" customHeight="1">
      <c r="A283" s="34"/>
      <c r="B283" s="35"/>
      <c r="C283" s="191" t="s">
        <v>530</v>
      </c>
      <c r="D283" s="191" t="s">
        <v>167</v>
      </c>
      <c r="E283" s="192" t="s">
        <v>2063</v>
      </c>
      <c r="F283" s="193" t="s">
        <v>2064</v>
      </c>
      <c r="G283" s="194" t="s">
        <v>221</v>
      </c>
      <c r="H283" s="195">
        <v>106.6</v>
      </c>
      <c r="I283" s="196"/>
      <c r="J283" s="197">
        <f>ROUND(I283*H283,2)</f>
        <v>0</v>
      </c>
      <c r="K283" s="193" t="s">
        <v>1</v>
      </c>
      <c r="L283" s="39"/>
      <c r="M283" s="198" t="s">
        <v>1</v>
      </c>
      <c r="N283" s="199" t="s">
        <v>39</v>
      </c>
      <c r="O283" s="71"/>
      <c r="P283" s="200">
        <f>O283*H283</f>
        <v>0</v>
      </c>
      <c r="Q283" s="200">
        <v>0</v>
      </c>
      <c r="R283" s="200">
        <f>Q283*H283</f>
        <v>0</v>
      </c>
      <c r="S283" s="200">
        <v>0</v>
      </c>
      <c r="T283" s="201">
        <f>S283*H283</f>
        <v>0</v>
      </c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R283" s="202" t="s">
        <v>573</v>
      </c>
      <c r="AT283" s="202" t="s">
        <v>167</v>
      </c>
      <c r="AU283" s="202" t="s">
        <v>84</v>
      </c>
      <c r="AY283" s="17" t="s">
        <v>165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17" t="s">
        <v>82</v>
      </c>
      <c r="BK283" s="203">
        <f>ROUND(I283*H283,2)</f>
        <v>0</v>
      </c>
      <c r="BL283" s="17" t="s">
        <v>573</v>
      </c>
      <c r="BM283" s="202" t="s">
        <v>2065</v>
      </c>
    </row>
    <row r="284" spans="1:47" s="2" customFormat="1" ht="12">
      <c r="A284" s="34"/>
      <c r="B284" s="35"/>
      <c r="C284" s="36"/>
      <c r="D284" s="204" t="s">
        <v>174</v>
      </c>
      <c r="E284" s="36"/>
      <c r="F284" s="205" t="s">
        <v>2064</v>
      </c>
      <c r="G284" s="36"/>
      <c r="H284" s="36"/>
      <c r="I284" s="206"/>
      <c r="J284" s="36"/>
      <c r="K284" s="36"/>
      <c r="L284" s="39"/>
      <c r="M284" s="207"/>
      <c r="N284" s="208"/>
      <c r="O284" s="71"/>
      <c r="P284" s="71"/>
      <c r="Q284" s="71"/>
      <c r="R284" s="71"/>
      <c r="S284" s="71"/>
      <c r="T284" s="72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T284" s="17" t="s">
        <v>174</v>
      </c>
      <c r="AU284" s="17" t="s">
        <v>84</v>
      </c>
    </row>
    <row r="285" spans="2:51" s="14" customFormat="1" ht="12">
      <c r="B285" s="219"/>
      <c r="C285" s="220"/>
      <c r="D285" s="204" t="s">
        <v>176</v>
      </c>
      <c r="E285" s="221" t="s">
        <v>1</v>
      </c>
      <c r="F285" s="222" t="s">
        <v>2062</v>
      </c>
      <c r="G285" s="220"/>
      <c r="H285" s="223">
        <v>106.6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176</v>
      </c>
      <c r="AU285" s="229" t="s">
        <v>84</v>
      </c>
      <c r="AV285" s="14" t="s">
        <v>84</v>
      </c>
      <c r="AW285" s="14" t="s">
        <v>30</v>
      </c>
      <c r="AX285" s="14" t="s">
        <v>82</v>
      </c>
      <c r="AY285" s="229" t="s">
        <v>165</v>
      </c>
    </row>
    <row r="286" spans="1:65" s="2" customFormat="1" ht="16.5" customHeight="1">
      <c r="A286" s="34"/>
      <c r="B286" s="35"/>
      <c r="C286" s="191" t="s">
        <v>536</v>
      </c>
      <c r="D286" s="191" t="s">
        <v>167</v>
      </c>
      <c r="E286" s="192" t="s">
        <v>2066</v>
      </c>
      <c r="F286" s="193" t="s">
        <v>2067</v>
      </c>
      <c r="G286" s="194" t="s">
        <v>564</v>
      </c>
      <c r="H286" s="195">
        <v>1</v>
      </c>
      <c r="I286" s="196"/>
      <c r="J286" s="197">
        <f>ROUND(I286*H286,2)</f>
        <v>0</v>
      </c>
      <c r="K286" s="193" t="s">
        <v>1</v>
      </c>
      <c r="L286" s="39"/>
      <c r="M286" s="198" t="s">
        <v>1</v>
      </c>
      <c r="N286" s="199" t="s">
        <v>39</v>
      </c>
      <c r="O286" s="71"/>
      <c r="P286" s="200">
        <f>O286*H286</f>
        <v>0</v>
      </c>
      <c r="Q286" s="200">
        <v>0</v>
      </c>
      <c r="R286" s="200">
        <f>Q286*H286</f>
        <v>0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573</v>
      </c>
      <c r="AT286" s="202" t="s">
        <v>167</v>
      </c>
      <c r="AU286" s="202" t="s">
        <v>84</v>
      </c>
      <c r="AY286" s="17" t="s">
        <v>165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82</v>
      </c>
      <c r="BK286" s="203">
        <f>ROUND(I286*H286,2)</f>
        <v>0</v>
      </c>
      <c r="BL286" s="17" t="s">
        <v>573</v>
      </c>
      <c r="BM286" s="202" t="s">
        <v>2068</v>
      </c>
    </row>
    <row r="287" spans="1:47" s="2" customFormat="1" ht="12">
      <c r="A287" s="34"/>
      <c r="B287" s="35"/>
      <c r="C287" s="36"/>
      <c r="D287" s="204" t="s">
        <v>174</v>
      </c>
      <c r="E287" s="36"/>
      <c r="F287" s="205" t="s">
        <v>2067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174</v>
      </c>
      <c r="AU287" s="17" t="s">
        <v>84</v>
      </c>
    </row>
    <row r="288" spans="1:65" s="2" customFormat="1" ht="16.5" customHeight="1">
      <c r="A288" s="34"/>
      <c r="B288" s="35"/>
      <c r="C288" s="191" t="s">
        <v>542</v>
      </c>
      <c r="D288" s="191" t="s">
        <v>167</v>
      </c>
      <c r="E288" s="192" t="s">
        <v>2069</v>
      </c>
      <c r="F288" s="193" t="s">
        <v>2070</v>
      </c>
      <c r="G288" s="194" t="s">
        <v>221</v>
      </c>
      <c r="H288" s="195">
        <v>106.6</v>
      </c>
      <c r="I288" s="196"/>
      <c r="J288" s="197">
        <f>ROUND(I288*H288,2)</f>
        <v>0</v>
      </c>
      <c r="K288" s="193" t="s">
        <v>1</v>
      </c>
      <c r="L288" s="39"/>
      <c r="M288" s="198" t="s">
        <v>1</v>
      </c>
      <c r="N288" s="199" t="s">
        <v>39</v>
      </c>
      <c r="O288" s="71"/>
      <c r="P288" s="200">
        <f>O288*H288</f>
        <v>0</v>
      </c>
      <c r="Q288" s="200">
        <v>0</v>
      </c>
      <c r="R288" s="200">
        <f>Q288*H288</f>
        <v>0</v>
      </c>
      <c r="S288" s="200">
        <v>0</v>
      </c>
      <c r="T288" s="201">
        <f>S288*H288</f>
        <v>0</v>
      </c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R288" s="202" t="s">
        <v>573</v>
      </c>
      <c r="AT288" s="202" t="s">
        <v>167</v>
      </c>
      <c r="AU288" s="202" t="s">
        <v>84</v>
      </c>
      <c r="AY288" s="17" t="s">
        <v>165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17" t="s">
        <v>82</v>
      </c>
      <c r="BK288" s="203">
        <f>ROUND(I288*H288,2)</f>
        <v>0</v>
      </c>
      <c r="BL288" s="17" t="s">
        <v>573</v>
      </c>
      <c r="BM288" s="202" t="s">
        <v>2071</v>
      </c>
    </row>
    <row r="289" spans="1:47" s="2" customFormat="1" ht="12">
      <c r="A289" s="34"/>
      <c r="B289" s="35"/>
      <c r="C289" s="36"/>
      <c r="D289" s="204" t="s">
        <v>174</v>
      </c>
      <c r="E289" s="36"/>
      <c r="F289" s="205" t="s">
        <v>2070</v>
      </c>
      <c r="G289" s="36"/>
      <c r="H289" s="36"/>
      <c r="I289" s="206"/>
      <c r="J289" s="36"/>
      <c r="K289" s="36"/>
      <c r="L289" s="39"/>
      <c r="M289" s="207"/>
      <c r="N289" s="208"/>
      <c r="O289" s="71"/>
      <c r="P289" s="71"/>
      <c r="Q289" s="71"/>
      <c r="R289" s="71"/>
      <c r="S289" s="71"/>
      <c r="T289" s="72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T289" s="17" t="s">
        <v>174</v>
      </c>
      <c r="AU289" s="17" t="s">
        <v>84</v>
      </c>
    </row>
    <row r="290" spans="2:51" s="14" customFormat="1" ht="12">
      <c r="B290" s="219"/>
      <c r="C290" s="220"/>
      <c r="D290" s="204" t="s">
        <v>176</v>
      </c>
      <c r="E290" s="221" t="s">
        <v>1</v>
      </c>
      <c r="F290" s="222" t="s">
        <v>2062</v>
      </c>
      <c r="G290" s="220"/>
      <c r="H290" s="223">
        <v>106.6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176</v>
      </c>
      <c r="AU290" s="229" t="s">
        <v>84</v>
      </c>
      <c r="AV290" s="14" t="s">
        <v>84</v>
      </c>
      <c r="AW290" s="14" t="s">
        <v>30</v>
      </c>
      <c r="AX290" s="14" t="s">
        <v>82</v>
      </c>
      <c r="AY290" s="229" t="s">
        <v>165</v>
      </c>
    </row>
    <row r="291" spans="1:65" s="2" customFormat="1" ht="16.5" customHeight="1">
      <c r="A291" s="34"/>
      <c r="B291" s="35"/>
      <c r="C291" s="191" t="s">
        <v>360</v>
      </c>
      <c r="D291" s="191" t="s">
        <v>167</v>
      </c>
      <c r="E291" s="192" t="s">
        <v>2072</v>
      </c>
      <c r="F291" s="193" t="s">
        <v>2073</v>
      </c>
      <c r="G291" s="194" t="s">
        <v>1537</v>
      </c>
      <c r="H291" s="195">
        <v>2</v>
      </c>
      <c r="I291" s="196"/>
      <c r="J291" s="197">
        <f>ROUND(I291*H291,2)</f>
        <v>0</v>
      </c>
      <c r="K291" s="193" t="s">
        <v>1</v>
      </c>
      <c r="L291" s="39"/>
      <c r="M291" s="198" t="s">
        <v>1</v>
      </c>
      <c r="N291" s="199" t="s">
        <v>39</v>
      </c>
      <c r="O291" s="71"/>
      <c r="P291" s="200">
        <f>O291*H291</f>
        <v>0</v>
      </c>
      <c r="Q291" s="200">
        <v>0</v>
      </c>
      <c r="R291" s="200">
        <f>Q291*H291</f>
        <v>0</v>
      </c>
      <c r="S291" s="200">
        <v>0</v>
      </c>
      <c r="T291" s="201">
        <f>S291*H291</f>
        <v>0</v>
      </c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R291" s="202" t="s">
        <v>573</v>
      </c>
      <c r="AT291" s="202" t="s">
        <v>167</v>
      </c>
      <c r="AU291" s="202" t="s">
        <v>84</v>
      </c>
      <c r="AY291" s="17" t="s">
        <v>165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17" t="s">
        <v>82</v>
      </c>
      <c r="BK291" s="203">
        <f>ROUND(I291*H291,2)</f>
        <v>0</v>
      </c>
      <c r="BL291" s="17" t="s">
        <v>573</v>
      </c>
      <c r="BM291" s="202" t="s">
        <v>2074</v>
      </c>
    </row>
    <row r="292" spans="1:47" s="2" customFormat="1" ht="12">
      <c r="A292" s="34"/>
      <c r="B292" s="35"/>
      <c r="C292" s="36"/>
      <c r="D292" s="204" t="s">
        <v>174</v>
      </c>
      <c r="E292" s="36"/>
      <c r="F292" s="205" t="s">
        <v>2073</v>
      </c>
      <c r="G292" s="36"/>
      <c r="H292" s="36"/>
      <c r="I292" s="206"/>
      <c r="J292" s="36"/>
      <c r="K292" s="36"/>
      <c r="L292" s="39"/>
      <c r="M292" s="207"/>
      <c r="N292" s="208"/>
      <c r="O292" s="71"/>
      <c r="P292" s="71"/>
      <c r="Q292" s="71"/>
      <c r="R292" s="71"/>
      <c r="S292" s="71"/>
      <c r="T292" s="72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T292" s="17" t="s">
        <v>174</v>
      </c>
      <c r="AU292" s="17" t="s">
        <v>84</v>
      </c>
    </row>
    <row r="293" spans="1:65" s="2" customFormat="1" ht="16.5" customHeight="1">
      <c r="A293" s="34"/>
      <c r="B293" s="35"/>
      <c r="C293" s="191" t="s">
        <v>553</v>
      </c>
      <c r="D293" s="191" t="s">
        <v>167</v>
      </c>
      <c r="E293" s="192" t="s">
        <v>2075</v>
      </c>
      <c r="F293" s="193" t="s">
        <v>2076</v>
      </c>
      <c r="G293" s="194" t="s">
        <v>1537</v>
      </c>
      <c r="H293" s="195">
        <v>2</v>
      </c>
      <c r="I293" s="196"/>
      <c r="J293" s="197">
        <f>ROUND(I293*H293,2)</f>
        <v>0</v>
      </c>
      <c r="K293" s="193" t="s">
        <v>1</v>
      </c>
      <c r="L293" s="39"/>
      <c r="M293" s="198" t="s">
        <v>1</v>
      </c>
      <c r="N293" s="199" t="s">
        <v>39</v>
      </c>
      <c r="O293" s="71"/>
      <c r="P293" s="200">
        <f>O293*H293</f>
        <v>0</v>
      </c>
      <c r="Q293" s="200">
        <v>0</v>
      </c>
      <c r="R293" s="200">
        <f>Q293*H293</f>
        <v>0</v>
      </c>
      <c r="S293" s="200">
        <v>0</v>
      </c>
      <c r="T293" s="201">
        <f>S293*H293</f>
        <v>0</v>
      </c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202" t="s">
        <v>573</v>
      </c>
      <c r="AT293" s="202" t="s">
        <v>167</v>
      </c>
      <c r="AU293" s="202" t="s">
        <v>84</v>
      </c>
      <c r="AY293" s="17" t="s">
        <v>165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17" t="s">
        <v>82</v>
      </c>
      <c r="BK293" s="203">
        <f>ROUND(I293*H293,2)</f>
        <v>0</v>
      </c>
      <c r="BL293" s="17" t="s">
        <v>573</v>
      </c>
      <c r="BM293" s="202" t="s">
        <v>2077</v>
      </c>
    </row>
    <row r="294" spans="1:47" s="2" customFormat="1" ht="12">
      <c r="A294" s="34"/>
      <c r="B294" s="35"/>
      <c r="C294" s="36"/>
      <c r="D294" s="204" t="s">
        <v>174</v>
      </c>
      <c r="E294" s="36"/>
      <c r="F294" s="205" t="s">
        <v>2076</v>
      </c>
      <c r="G294" s="36"/>
      <c r="H294" s="36"/>
      <c r="I294" s="206"/>
      <c r="J294" s="36"/>
      <c r="K294" s="36"/>
      <c r="L294" s="39"/>
      <c r="M294" s="207"/>
      <c r="N294" s="208"/>
      <c r="O294" s="71"/>
      <c r="P294" s="71"/>
      <c r="Q294" s="71"/>
      <c r="R294" s="71"/>
      <c r="S294" s="71"/>
      <c r="T294" s="72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174</v>
      </c>
      <c r="AU294" s="17" t="s">
        <v>84</v>
      </c>
    </row>
    <row r="295" spans="1:65" s="2" customFormat="1" ht="16.5" customHeight="1">
      <c r="A295" s="34"/>
      <c r="B295" s="35"/>
      <c r="C295" s="191" t="s">
        <v>561</v>
      </c>
      <c r="D295" s="191" t="s">
        <v>167</v>
      </c>
      <c r="E295" s="192" t="s">
        <v>2078</v>
      </c>
      <c r="F295" s="193" t="s">
        <v>2079</v>
      </c>
      <c r="G295" s="194" t="s">
        <v>564</v>
      </c>
      <c r="H295" s="195">
        <v>2</v>
      </c>
      <c r="I295" s="196"/>
      <c r="J295" s="197">
        <f>ROUND(I295*H295,2)</f>
        <v>0</v>
      </c>
      <c r="K295" s="193" t="s">
        <v>1</v>
      </c>
      <c r="L295" s="39"/>
      <c r="M295" s="198" t="s">
        <v>1</v>
      </c>
      <c r="N295" s="199" t="s">
        <v>39</v>
      </c>
      <c r="O295" s="7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172</v>
      </c>
      <c r="AT295" s="202" t="s">
        <v>167</v>
      </c>
      <c r="AU295" s="202" t="s">
        <v>84</v>
      </c>
      <c r="AY295" s="17" t="s">
        <v>165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82</v>
      </c>
      <c r="BK295" s="203">
        <f>ROUND(I295*H295,2)</f>
        <v>0</v>
      </c>
      <c r="BL295" s="17" t="s">
        <v>172</v>
      </c>
      <c r="BM295" s="202" t="s">
        <v>2080</v>
      </c>
    </row>
    <row r="296" spans="1:47" s="2" customFormat="1" ht="12">
      <c r="A296" s="34"/>
      <c r="B296" s="35"/>
      <c r="C296" s="36"/>
      <c r="D296" s="204" t="s">
        <v>174</v>
      </c>
      <c r="E296" s="36"/>
      <c r="F296" s="205" t="s">
        <v>2079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174</v>
      </c>
      <c r="AU296" s="17" t="s">
        <v>84</v>
      </c>
    </row>
    <row r="297" spans="1:65" s="2" customFormat="1" ht="16.5" customHeight="1">
      <c r="A297" s="34"/>
      <c r="B297" s="35"/>
      <c r="C297" s="191" t="s">
        <v>569</v>
      </c>
      <c r="D297" s="191" t="s">
        <v>167</v>
      </c>
      <c r="E297" s="192" t="s">
        <v>2081</v>
      </c>
      <c r="F297" s="193" t="s">
        <v>2082</v>
      </c>
      <c r="G297" s="194" t="s">
        <v>221</v>
      </c>
      <c r="H297" s="195">
        <v>113.6</v>
      </c>
      <c r="I297" s="196"/>
      <c r="J297" s="197">
        <f>ROUND(I297*H297,2)</f>
        <v>0</v>
      </c>
      <c r="K297" s="193" t="s">
        <v>1886</v>
      </c>
      <c r="L297" s="39"/>
      <c r="M297" s="198" t="s">
        <v>1</v>
      </c>
      <c r="N297" s="199" t="s">
        <v>39</v>
      </c>
      <c r="O297" s="71"/>
      <c r="P297" s="200">
        <f>O297*H297</f>
        <v>0</v>
      </c>
      <c r="Q297" s="200">
        <v>0.00013</v>
      </c>
      <c r="R297" s="200">
        <f>Q297*H297</f>
        <v>0.014767999999999998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271</v>
      </c>
      <c r="AT297" s="202" t="s">
        <v>167</v>
      </c>
      <c r="AU297" s="202" t="s">
        <v>84</v>
      </c>
      <c r="AY297" s="17" t="s">
        <v>165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82</v>
      </c>
      <c r="BK297" s="203">
        <f>ROUND(I297*H297,2)</f>
        <v>0</v>
      </c>
      <c r="BL297" s="17" t="s">
        <v>271</v>
      </c>
      <c r="BM297" s="202" t="s">
        <v>2083</v>
      </c>
    </row>
    <row r="298" spans="1:47" s="2" customFormat="1" ht="12">
      <c r="A298" s="34"/>
      <c r="B298" s="35"/>
      <c r="C298" s="36"/>
      <c r="D298" s="204" t="s">
        <v>174</v>
      </c>
      <c r="E298" s="36"/>
      <c r="F298" s="205" t="s">
        <v>2082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174</v>
      </c>
      <c r="AU298" s="17" t="s">
        <v>84</v>
      </c>
    </row>
    <row r="299" spans="2:51" s="14" customFormat="1" ht="12">
      <c r="B299" s="219"/>
      <c r="C299" s="220"/>
      <c r="D299" s="204" t="s">
        <v>176</v>
      </c>
      <c r="E299" s="221" t="s">
        <v>1</v>
      </c>
      <c r="F299" s="222" t="s">
        <v>2084</v>
      </c>
      <c r="G299" s="220"/>
      <c r="H299" s="223">
        <v>113.6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176</v>
      </c>
      <c r="AU299" s="229" t="s">
        <v>84</v>
      </c>
      <c r="AV299" s="14" t="s">
        <v>84</v>
      </c>
      <c r="AW299" s="14" t="s">
        <v>30</v>
      </c>
      <c r="AX299" s="14" t="s">
        <v>82</v>
      </c>
      <c r="AY299" s="229" t="s">
        <v>165</v>
      </c>
    </row>
    <row r="300" spans="1:65" s="2" customFormat="1" ht="16.5" customHeight="1">
      <c r="A300" s="34"/>
      <c r="B300" s="35"/>
      <c r="C300" s="191" t="s">
        <v>573</v>
      </c>
      <c r="D300" s="191" t="s">
        <v>167</v>
      </c>
      <c r="E300" s="192" t="s">
        <v>2085</v>
      </c>
      <c r="F300" s="193" t="s">
        <v>2086</v>
      </c>
      <c r="G300" s="194" t="s">
        <v>293</v>
      </c>
      <c r="H300" s="195">
        <v>0.195</v>
      </c>
      <c r="I300" s="196"/>
      <c r="J300" s="197">
        <f>ROUND(I300*H300,2)</f>
        <v>0</v>
      </c>
      <c r="K300" s="193" t="s">
        <v>2087</v>
      </c>
      <c r="L300" s="39"/>
      <c r="M300" s="198" t="s">
        <v>1</v>
      </c>
      <c r="N300" s="199" t="s">
        <v>39</v>
      </c>
      <c r="O300" s="71"/>
      <c r="P300" s="200">
        <f>O300*H300</f>
        <v>0</v>
      </c>
      <c r="Q300" s="200">
        <v>0</v>
      </c>
      <c r="R300" s="200">
        <f>Q300*H300</f>
        <v>0</v>
      </c>
      <c r="S300" s="200">
        <v>0</v>
      </c>
      <c r="T300" s="201">
        <f>S300*H300</f>
        <v>0</v>
      </c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R300" s="202" t="s">
        <v>172</v>
      </c>
      <c r="AT300" s="202" t="s">
        <v>167</v>
      </c>
      <c r="AU300" s="202" t="s">
        <v>84</v>
      </c>
      <c r="AY300" s="17" t="s">
        <v>165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17" t="s">
        <v>82</v>
      </c>
      <c r="BK300" s="203">
        <f>ROUND(I300*H300,2)</f>
        <v>0</v>
      </c>
      <c r="BL300" s="17" t="s">
        <v>172</v>
      </c>
      <c r="BM300" s="202" t="s">
        <v>2088</v>
      </c>
    </row>
    <row r="301" spans="1:47" s="2" customFormat="1" ht="12">
      <c r="A301" s="34"/>
      <c r="B301" s="35"/>
      <c r="C301" s="36"/>
      <c r="D301" s="204" t="s">
        <v>174</v>
      </c>
      <c r="E301" s="36"/>
      <c r="F301" s="205" t="s">
        <v>2086</v>
      </c>
      <c r="G301" s="36"/>
      <c r="H301" s="36"/>
      <c r="I301" s="206"/>
      <c r="J301" s="36"/>
      <c r="K301" s="36"/>
      <c r="L301" s="39"/>
      <c r="M301" s="207"/>
      <c r="N301" s="208"/>
      <c r="O301" s="71"/>
      <c r="P301" s="71"/>
      <c r="Q301" s="71"/>
      <c r="R301" s="71"/>
      <c r="S301" s="71"/>
      <c r="T301" s="72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T301" s="17" t="s">
        <v>174</v>
      </c>
      <c r="AU301" s="17" t="s">
        <v>84</v>
      </c>
    </row>
    <row r="302" spans="2:63" s="12" customFormat="1" ht="22.9" customHeight="1">
      <c r="B302" s="175"/>
      <c r="C302" s="176"/>
      <c r="D302" s="177" t="s">
        <v>73</v>
      </c>
      <c r="E302" s="189" t="s">
        <v>2089</v>
      </c>
      <c r="F302" s="189" t="s">
        <v>2090</v>
      </c>
      <c r="G302" s="176"/>
      <c r="H302" s="176"/>
      <c r="I302" s="179"/>
      <c r="J302" s="190">
        <f>BK302</f>
        <v>0</v>
      </c>
      <c r="K302" s="176"/>
      <c r="L302" s="181"/>
      <c r="M302" s="182"/>
      <c r="N302" s="183"/>
      <c r="O302" s="183"/>
      <c r="P302" s="184">
        <f>P303+P320+P339+P352</f>
        <v>0</v>
      </c>
      <c r="Q302" s="183"/>
      <c r="R302" s="184">
        <f>R303+R320+R339+R352</f>
        <v>0.01046</v>
      </c>
      <c r="S302" s="183"/>
      <c r="T302" s="185">
        <f>T303+T320+T339+T352</f>
        <v>0</v>
      </c>
      <c r="AR302" s="186" t="s">
        <v>185</v>
      </c>
      <c r="AT302" s="187" t="s">
        <v>73</v>
      </c>
      <c r="AU302" s="187" t="s">
        <v>82</v>
      </c>
      <c r="AY302" s="186" t="s">
        <v>165</v>
      </c>
      <c r="BK302" s="188">
        <f>BK303+BK320+BK339+BK352</f>
        <v>0</v>
      </c>
    </row>
    <row r="303" spans="2:63" s="12" customFormat="1" ht="20.85" customHeight="1">
      <c r="B303" s="175"/>
      <c r="C303" s="176"/>
      <c r="D303" s="177" t="s">
        <v>73</v>
      </c>
      <c r="E303" s="189" t="s">
        <v>2091</v>
      </c>
      <c r="F303" s="189" t="s">
        <v>2092</v>
      </c>
      <c r="G303" s="176"/>
      <c r="H303" s="176"/>
      <c r="I303" s="179"/>
      <c r="J303" s="190">
        <f>BK303</f>
        <v>0</v>
      </c>
      <c r="K303" s="176"/>
      <c r="L303" s="181"/>
      <c r="M303" s="182"/>
      <c r="N303" s="183"/>
      <c r="O303" s="183"/>
      <c r="P303" s="184">
        <f>SUM(P304:P319)</f>
        <v>0</v>
      </c>
      <c r="Q303" s="183"/>
      <c r="R303" s="184">
        <f>SUM(R304:R319)</f>
        <v>0.0007300000000000001</v>
      </c>
      <c r="S303" s="183"/>
      <c r="T303" s="185">
        <f>SUM(T304:T319)</f>
        <v>0</v>
      </c>
      <c r="AR303" s="186" t="s">
        <v>185</v>
      </c>
      <c r="AT303" s="187" t="s">
        <v>73</v>
      </c>
      <c r="AU303" s="187" t="s">
        <v>84</v>
      </c>
      <c r="AY303" s="186" t="s">
        <v>165</v>
      </c>
      <c r="BK303" s="188">
        <f>SUM(BK304:BK319)</f>
        <v>0</v>
      </c>
    </row>
    <row r="304" spans="1:65" s="2" customFormat="1" ht="16.5" customHeight="1">
      <c r="A304" s="34"/>
      <c r="B304" s="35"/>
      <c r="C304" s="191" t="s">
        <v>577</v>
      </c>
      <c r="D304" s="191" t="s">
        <v>167</v>
      </c>
      <c r="E304" s="192" t="s">
        <v>2093</v>
      </c>
      <c r="F304" s="193" t="s">
        <v>2094</v>
      </c>
      <c r="G304" s="194" t="s">
        <v>221</v>
      </c>
      <c r="H304" s="195">
        <v>2</v>
      </c>
      <c r="I304" s="196"/>
      <c r="J304" s="197">
        <f>ROUND(I304*H304,2)</f>
        <v>0</v>
      </c>
      <c r="K304" s="193" t="s">
        <v>1886</v>
      </c>
      <c r="L304" s="39"/>
      <c r="M304" s="198" t="s">
        <v>1</v>
      </c>
      <c r="N304" s="199" t="s">
        <v>39</v>
      </c>
      <c r="O304" s="71"/>
      <c r="P304" s="200">
        <f>O304*H304</f>
        <v>0</v>
      </c>
      <c r="Q304" s="200">
        <v>0</v>
      </c>
      <c r="R304" s="200">
        <f>Q304*H304</f>
        <v>0</v>
      </c>
      <c r="S304" s="200">
        <v>0</v>
      </c>
      <c r="T304" s="201">
        <f>S304*H304</f>
        <v>0</v>
      </c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202" t="s">
        <v>573</v>
      </c>
      <c r="AT304" s="202" t="s">
        <v>167</v>
      </c>
      <c r="AU304" s="202" t="s">
        <v>185</v>
      </c>
      <c r="AY304" s="17" t="s">
        <v>165</v>
      </c>
      <c r="BE304" s="203">
        <f>IF(N304="základní",J304,0)</f>
        <v>0</v>
      </c>
      <c r="BF304" s="203">
        <f>IF(N304="snížená",J304,0)</f>
        <v>0</v>
      </c>
      <c r="BG304" s="203">
        <f>IF(N304="zákl. přenesená",J304,0)</f>
        <v>0</v>
      </c>
      <c r="BH304" s="203">
        <f>IF(N304="sníž. přenesená",J304,0)</f>
        <v>0</v>
      </c>
      <c r="BI304" s="203">
        <f>IF(N304="nulová",J304,0)</f>
        <v>0</v>
      </c>
      <c r="BJ304" s="17" t="s">
        <v>82</v>
      </c>
      <c r="BK304" s="203">
        <f>ROUND(I304*H304,2)</f>
        <v>0</v>
      </c>
      <c r="BL304" s="17" t="s">
        <v>573</v>
      </c>
      <c r="BM304" s="202" t="s">
        <v>2095</v>
      </c>
    </row>
    <row r="305" spans="1:47" s="2" customFormat="1" ht="12">
      <c r="A305" s="34"/>
      <c r="B305" s="35"/>
      <c r="C305" s="36"/>
      <c r="D305" s="204" t="s">
        <v>174</v>
      </c>
      <c r="E305" s="36"/>
      <c r="F305" s="205" t="s">
        <v>2094</v>
      </c>
      <c r="G305" s="36"/>
      <c r="H305" s="36"/>
      <c r="I305" s="206"/>
      <c r="J305" s="36"/>
      <c r="K305" s="36"/>
      <c r="L305" s="39"/>
      <c r="M305" s="207"/>
      <c r="N305" s="208"/>
      <c r="O305" s="71"/>
      <c r="P305" s="71"/>
      <c r="Q305" s="71"/>
      <c r="R305" s="71"/>
      <c r="S305" s="71"/>
      <c r="T305" s="72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174</v>
      </c>
      <c r="AU305" s="17" t="s">
        <v>185</v>
      </c>
    </row>
    <row r="306" spans="1:65" s="2" customFormat="1" ht="16.5" customHeight="1">
      <c r="A306" s="34"/>
      <c r="B306" s="35"/>
      <c r="C306" s="191" t="s">
        <v>581</v>
      </c>
      <c r="D306" s="191" t="s">
        <v>167</v>
      </c>
      <c r="E306" s="192" t="s">
        <v>2096</v>
      </c>
      <c r="F306" s="193" t="s">
        <v>2097</v>
      </c>
      <c r="G306" s="194" t="s">
        <v>564</v>
      </c>
      <c r="H306" s="195">
        <v>2</v>
      </c>
      <c r="I306" s="196"/>
      <c r="J306" s="197">
        <f>ROUND(I306*H306,2)</f>
        <v>0</v>
      </c>
      <c r="K306" s="193" t="s">
        <v>1886</v>
      </c>
      <c r="L306" s="39"/>
      <c r="M306" s="198" t="s">
        <v>1</v>
      </c>
      <c r="N306" s="199" t="s">
        <v>39</v>
      </c>
      <c r="O306" s="71"/>
      <c r="P306" s="200">
        <f>O306*H306</f>
        <v>0</v>
      </c>
      <c r="Q306" s="200">
        <v>0</v>
      </c>
      <c r="R306" s="200">
        <f>Q306*H306</f>
        <v>0</v>
      </c>
      <c r="S306" s="200">
        <v>0</v>
      </c>
      <c r="T306" s="201">
        <f>S306*H306</f>
        <v>0</v>
      </c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202" t="s">
        <v>573</v>
      </c>
      <c r="AT306" s="202" t="s">
        <v>167</v>
      </c>
      <c r="AU306" s="202" t="s">
        <v>185</v>
      </c>
      <c r="AY306" s="17" t="s">
        <v>165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17" t="s">
        <v>82</v>
      </c>
      <c r="BK306" s="203">
        <f>ROUND(I306*H306,2)</f>
        <v>0</v>
      </c>
      <c r="BL306" s="17" t="s">
        <v>573</v>
      </c>
      <c r="BM306" s="202" t="s">
        <v>2098</v>
      </c>
    </row>
    <row r="307" spans="1:47" s="2" customFormat="1" ht="12">
      <c r="A307" s="34"/>
      <c r="B307" s="35"/>
      <c r="C307" s="36"/>
      <c r="D307" s="204" t="s">
        <v>174</v>
      </c>
      <c r="E307" s="36"/>
      <c r="F307" s="205" t="s">
        <v>2097</v>
      </c>
      <c r="G307" s="36"/>
      <c r="H307" s="36"/>
      <c r="I307" s="206"/>
      <c r="J307" s="36"/>
      <c r="K307" s="36"/>
      <c r="L307" s="39"/>
      <c r="M307" s="207"/>
      <c r="N307" s="208"/>
      <c r="O307" s="71"/>
      <c r="P307" s="71"/>
      <c r="Q307" s="71"/>
      <c r="R307" s="71"/>
      <c r="S307" s="71"/>
      <c r="T307" s="72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174</v>
      </c>
      <c r="AU307" s="17" t="s">
        <v>185</v>
      </c>
    </row>
    <row r="308" spans="1:65" s="2" customFormat="1" ht="16.5" customHeight="1">
      <c r="A308" s="34"/>
      <c r="B308" s="35"/>
      <c r="C308" s="191" t="s">
        <v>585</v>
      </c>
      <c r="D308" s="191" t="s">
        <v>167</v>
      </c>
      <c r="E308" s="192" t="s">
        <v>2001</v>
      </c>
      <c r="F308" s="193" t="s">
        <v>2002</v>
      </c>
      <c r="G308" s="194" t="s">
        <v>564</v>
      </c>
      <c r="H308" s="195">
        <v>1</v>
      </c>
      <c r="I308" s="196"/>
      <c r="J308" s="197">
        <f>ROUND(I308*H308,2)</f>
        <v>0</v>
      </c>
      <c r="K308" s="193" t="s">
        <v>1886</v>
      </c>
      <c r="L308" s="39"/>
      <c r="M308" s="198" t="s">
        <v>1</v>
      </c>
      <c r="N308" s="199" t="s">
        <v>39</v>
      </c>
      <c r="O308" s="7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573</v>
      </c>
      <c r="AT308" s="202" t="s">
        <v>167</v>
      </c>
      <c r="AU308" s="202" t="s">
        <v>185</v>
      </c>
      <c r="AY308" s="17" t="s">
        <v>165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82</v>
      </c>
      <c r="BK308" s="203">
        <f>ROUND(I308*H308,2)</f>
        <v>0</v>
      </c>
      <c r="BL308" s="17" t="s">
        <v>573</v>
      </c>
      <c r="BM308" s="202" t="s">
        <v>2099</v>
      </c>
    </row>
    <row r="309" spans="1:47" s="2" customFormat="1" ht="12">
      <c r="A309" s="34"/>
      <c r="B309" s="35"/>
      <c r="C309" s="36"/>
      <c r="D309" s="204" t="s">
        <v>174</v>
      </c>
      <c r="E309" s="36"/>
      <c r="F309" s="205" t="s">
        <v>2002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174</v>
      </c>
      <c r="AU309" s="17" t="s">
        <v>185</v>
      </c>
    </row>
    <row r="310" spans="1:65" s="2" customFormat="1" ht="16.5" customHeight="1">
      <c r="A310" s="34"/>
      <c r="B310" s="35"/>
      <c r="C310" s="230" t="s">
        <v>589</v>
      </c>
      <c r="D310" s="230" t="s">
        <v>290</v>
      </c>
      <c r="E310" s="231" t="s">
        <v>2038</v>
      </c>
      <c r="F310" s="232" t="s">
        <v>2039</v>
      </c>
      <c r="G310" s="233" t="s">
        <v>564</v>
      </c>
      <c r="H310" s="234">
        <v>1</v>
      </c>
      <c r="I310" s="235"/>
      <c r="J310" s="236">
        <f>ROUND(I310*H310,2)</f>
        <v>0</v>
      </c>
      <c r="K310" s="232" t="s">
        <v>1886</v>
      </c>
      <c r="L310" s="237"/>
      <c r="M310" s="238" t="s">
        <v>1</v>
      </c>
      <c r="N310" s="239" t="s">
        <v>39</v>
      </c>
      <c r="O310" s="71"/>
      <c r="P310" s="200">
        <f>O310*H310</f>
        <v>0</v>
      </c>
      <c r="Q310" s="200">
        <v>0.00022</v>
      </c>
      <c r="R310" s="200">
        <f>Q310*H310</f>
        <v>0.00022</v>
      </c>
      <c r="S310" s="200">
        <v>0</v>
      </c>
      <c r="T310" s="201">
        <f>S310*H310</f>
        <v>0</v>
      </c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R310" s="202" t="s">
        <v>1963</v>
      </c>
      <c r="AT310" s="202" t="s">
        <v>290</v>
      </c>
      <c r="AU310" s="202" t="s">
        <v>185</v>
      </c>
      <c r="AY310" s="17" t="s">
        <v>165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17" t="s">
        <v>82</v>
      </c>
      <c r="BK310" s="203">
        <f>ROUND(I310*H310,2)</f>
        <v>0</v>
      </c>
      <c r="BL310" s="17" t="s">
        <v>573</v>
      </c>
      <c r="BM310" s="202" t="s">
        <v>2100</v>
      </c>
    </row>
    <row r="311" spans="1:47" s="2" customFormat="1" ht="12">
      <c r="A311" s="34"/>
      <c r="B311" s="35"/>
      <c r="C311" s="36"/>
      <c r="D311" s="204" t="s">
        <v>174</v>
      </c>
      <c r="E311" s="36"/>
      <c r="F311" s="205" t="s">
        <v>2039</v>
      </c>
      <c r="G311" s="36"/>
      <c r="H311" s="36"/>
      <c r="I311" s="206"/>
      <c r="J311" s="36"/>
      <c r="K311" s="36"/>
      <c r="L311" s="39"/>
      <c r="M311" s="207"/>
      <c r="N311" s="208"/>
      <c r="O311" s="71"/>
      <c r="P311" s="71"/>
      <c r="Q311" s="71"/>
      <c r="R311" s="71"/>
      <c r="S311" s="71"/>
      <c r="T311" s="72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T311" s="17" t="s">
        <v>174</v>
      </c>
      <c r="AU311" s="17" t="s">
        <v>185</v>
      </c>
    </row>
    <row r="312" spans="1:65" s="2" customFormat="1" ht="16.5" customHeight="1">
      <c r="A312" s="34"/>
      <c r="B312" s="35"/>
      <c r="C312" s="191" t="s">
        <v>593</v>
      </c>
      <c r="D312" s="191" t="s">
        <v>167</v>
      </c>
      <c r="E312" s="192" t="s">
        <v>2101</v>
      </c>
      <c r="F312" s="193" t="s">
        <v>2102</v>
      </c>
      <c r="G312" s="194" t="s">
        <v>564</v>
      </c>
      <c r="H312" s="195">
        <v>6</v>
      </c>
      <c r="I312" s="196"/>
      <c r="J312" s="197">
        <f>ROUND(I312*H312,2)</f>
        <v>0</v>
      </c>
      <c r="K312" s="193" t="s">
        <v>1886</v>
      </c>
      <c r="L312" s="39"/>
      <c r="M312" s="198" t="s">
        <v>1</v>
      </c>
      <c r="N312" s="199" t="s">
        <v>39</v>
      </c>
      <c r="O312" s="71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573</v>
      </c>
      <c r="AT312" s="202" t="s">
        <v>167</v>
      </c>
      <c r="AU312" s="202" t="s">
        <v>185</v>
      </c>
      <c r="AY312" s="17" t="s">
        <v>165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82</v>
      </c>
      <c r="BK312" s="203">
        <f>ROUND(I312*H312,2)</f>
        <v>0</v>
      </c>
      <c r="BL312" s="17" t="s">
        <v>573</v>
      </c>
      <c r="BM312" s="202" t="s">
        <v>2103</v>
      </c>
    </row>
    <row r="313" spans="1:47" s="2" customFormat="1" ht="12">
      <c r="A313" s="34"/>
      <c r="B313" s="35"/>
      <c r="C313" s="36"/>
      <c r="D313" s="204" t="s">
        <v>174</v>
      </c>
      <c r="E313" s="36"/>
      <c r="F313" s="205" t="s">
        <v>2102</v>
      </c>
      <c r="G313" s="36"/>
      <c r="H313" s="36"/>
      <c r="I313" s="206"/>
      <c r="J313" s="36"/>
      <c r="K313" s="36"/>
      <c r="L313" s="39"/>
      <c r="M313" s="207"/>
      <c r="N313" s="208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174</v>
      </c>
      <c r="AU313" s="17" t="s">
        <v>185</v>
      </c>
    </row>
    <row r="314" spans="1:65" s="2" customFormat="1" ht="16.5" customHeight="1">
      <c r="A314" s="34"/>
      <c r="B314" s="35"/>
      <c r="C314" s="230" t="s">
        <v>599</v>
      </c>
      <c r="D314" s="230" t="s">
        <v>290</v>
      </c>
      <c r="E314" s="231" t="s">
        <v>2104</v>
      </c>
      <c r="F314" s="232" t="s">
        <v>2105</v>
      </c>
      <c r="G314" s="233" t="s">
        <v>564</v>
      </c>
      <c r="H314" s="234">
        <v>4</v>
      </c>
      <c r="I314" s="235"/>
      <c r="J314" s="236">
        <f>ROUND(I314*H314,2)</f>
        <v>0</v>
      </c>
      <c r="K314" s="232" t="s">
        <v>1</v>
      </c>
      <c r="L314" s="237"/>
      <c r="M314" s="238" t="s">
        <v>1</v>
      </c>
      <c r="N314" s="239" t="s">
        <v>39</v>
      </c>
      <c r="O314" s="71"/>
      <c r="P314" s="200">
        <f>O314*H314</f>
        <v>0</v>
      </c>
      <c r="Q314" s="200">
        <v>0</v>
      </c>
      <c r="R314" s="200">
        <f>Q314*H314</f>
        <v>0</v>
      </c>
      <c r="S314" s="200">
        <v>0</v>
      </c>
      <c r="T314" s="201">
        <f>S314*H314</f>
        <v>0</v>
      </c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R314" s="202" t="s">
        <v>1963</v>
      </c>
      <c r="AT314" s="202" t="s">
        <v>290</v>
      </c>
      <c r="AU314" s="202" t="s">
        <v>185</v>
      </c>
      <c r="AY314" s="17" t="s">
        <v>165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17" t="s">
        <v>82</v>
      </c>
      <c r="BK314" s="203">
        <f>ROUND(I314*H314,2)</f>
        <v>0</v>
      </c>
      <c r="BL314" s="17" t="s">
        <v>573</v>
      </c>
      <c r="BM314" s="202" t="s">
        <v>2106</v>
      </c>
    </row>
    <row r="315" spans="1:47" s="2" customFormat="1" ht="12">
      <c r="A315" s="34"/>
      <c r="B315" s="35"/>
      <c r="C315" s="36"/>
      <c r="D315" s="204" t="s">
        <v>174</v>
      </c>
      <c r="E315" s="36"/>
      <c r="F315" s="205" t="s">
        <v>2105</v>
      </c>
      <c r="G315" s="36"/>
      <c r="H315" s="36"/>
      <c r="I315" s="206"/>
      <c r="J315" s="36"/>
      <c r="K315" s="36"/>
      <c r="L315" s="39"/>
      <c r="M315" s="207"/>
      <c r="N315" s="208"/>
      <c r="O315" s="71"/>
      <c r="P315" s="71"/>
      <c r="Q315" s="71"/>
      <c r="R315" s="71"/>
      <c r="S315" s="71"/>
      <c r="T315" s="72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T315" s="17" t="s">
        <v>174</v>
      </c>
      <c r="AU315" s="17" t="s">
        <v>185</v>
      </c>
    </row>
    <row r="316" spans="1:65" s="2" customFormat="1" ht="16.5" customHeight="1">
      <c r="A316" s="34"/>
      <c r="B316" s="35"/>
      <c r="C316" s="230" t="s">
        <v>603</v>
      </c>
      <c r="D316" s="230" t="s">
        <v>290</v>
      </c>
      <c r="E316" s="231" t="s">
        <v>2107</v>
      </c>
      <c r="F316" s="232" t="s">
        <v>2108</v>
      </c>
      <c r="G316" s="233" t="s">
        <v>1783</v>
      </c>
      <c r="H316" s="234">
        <v>1</v>
      </c>
      <c r="I316" s="235"/>
      <c r="J316" s="236">
        <f>ROUND(I316*H316,2)</f>
        <v>0</v>
      </c>
      <c r="K316" s="232" t="s">
        <v>1</v>
      </c>
      <c r="L316" s="237"/>
      <c r="M316" s="238" t="s">
        <v>1</v>
      </c>
      <c r="N316" s="239" t="s">
        <v>39</v>
      </c>
      <c r="O316" s="71"/>
      <c r="P316" s="200">
        <f>O316*H316</f>
        <v>0</v>
      </c>
      <c r="Q316" s="200">
        <v>0.00051</v>
      </c>
      <c r="R316" s="200">
        <f>Q316*H316</f>
        <v>0.00051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1963</v>
      </c>
      <c r="AT316" s="202" t="s">
        <v>290</v>
      </c>
      <c r="AU316" s="202" t="s">
        <v>185</v>
      </c>
      <c r="AY316" s="17" t="s">
        <v>165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82</v>
      </c>
      <c r="BK316" s="203">
        <f>ROUND(I316*H316,2)</f>
        <v>0</v>
      </c>
      <c r="BL316" s="17" t="s">
        <v>573</v>
      </c>
      <c r="BM316" s="202" t="s">
        <v>2109</v>
      </c>
    </row>
    <row r="317" spans="1:47" s="2" customFormat="1" ht="12">
      <c r="A317" s="34"/>
      <c r="B317" s="35"/>
      <c r="C317" s="36"/>
      <c r="D317" s="204" t="s">
        <v>174</v>
      </c>
      <c r="E317" s="36"/>
      <c r="F317" s="205" t="s">
        <v>2108</v>
      </c>
      <c r="G317" s="36"/>
      <c r="H317" s="36"/>
      <c r="I317" s="206"/>
      <c r="J317" s="36"/>
      <c r="K317" s="36"/>
      <c r="L317" s="39"/>
      <c r="M317" s="207"/>
      <c r="N317" s="208"/>
      <c r="O317" s="71"/>
      <c r="P317" s="71"/>
      <c r="Q317" s="71"/>
      <c r="R317" s="71"/>
      <c r="S317" s="71"/>
      <c r="T317" s="72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T317" s="17" t="s">
        <v>174</v>
      </c>
      <c r="AU317" s="17" t="s">
        <v>185</v>
      </c>
    </row>
    <row r="318" spans="1:65" s="2" customFormat="1" ht="16.5" customHeight="1">
      <c r="A318" s="34"/>
      <c r="B318" s="35"/>
      <c r="C318" s="230" t="s">
        <v>607</v>
      </c>
      <c r="D318" s="230" t="s">
        <v>290</v>
      </c>
      <c r="E318" s="231" t="s">
        <v>2110</v>
      </c>
      <c r="F318" s="232" t="s">
        <v>2111</v>
      </c>
      <c r="G318" s="233" t="s">
        <v>564</v>
      </c>
      <c r="H318" s="234">
        <v>1</v>
      </c>
      <c r="I318" s="235"/>
      <c r="J318" s="236">
        <f>ROUND(I318*H318,2)</f>
        <v>0</v>
      </c>
      <c r="K318" s="232" t="s">
        <v>1</v>
      </c>
      <c r="L318" s="237"/>
      <c r="M318" s="238" t="s">
        <v>1</v>
      </c>
      <c r="N318" s="239" t="s">
        <v>39</v>
      </c>
      <c r="O318" s="71"/>
      <c r="P318" s="200">
        <f>O318*H318</f>
        <v>0</v>
      </c>
      <c r="Q318" s="200">
        <v>0</v>
      </c>
      <c r="R318" s="200">
        <f>Q318*H318</f>
        <v>0</v>
      </c>
      <c r="S318" s="200">
        <v>0</v>
      </c>
      <c r="T318" s="201">
        <f>S318*H318</f>
        <v>0</v>
      </c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R318" s="202" t="s">
        <v>1963</v>
      </c>
      <c r="AT318" s="202" t="s">
        <v>290</v>
      </c>
      <c r="AU318" s="202" t="s">
        <v>185</v>
      </c>
      <c r="AY318" s="17" t="s">
        <v>165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17" t="s">
        <v>82</v>
      </c>
      <c r="BK318" s="203">
        <f>ROUND(I318*H318,2)</f>
        <v>0</v>
      </c>
      <c r="BL318" s="17" t="s">
        <v>573</v>
      </c>
      <c r="BM318" s="202" t="s">
        <v>2112</v>
      </c>
    </row>
    <row r="319" spans="1:47" s="2" customFormat="1" ht="12">
      <c r="A319" s="34"/>
      <c r="B319" s="35"/>
      <c r="C319" s="36"/>
      <c r="D319" s="204" t="s">
        <v>174</v>
      </c>
      <c r="E319" s="36"/>
      <c r="F319" s="205" t="s">
        <v>2111</v>
      </c>
      <c r="G319" s="36"/>
      <c r="H319" s="36"/>
      <c r="I319" s="206"/>
      <c r="J319" s="36"/>
      <c r="K319" s="36"/>
      <c r="L319" s="39"/>
      <c r="M319" s="207"/>
      <c r="N319" s="208"/>
      <c r="O319" s="71"/>
      <c r="P319" s="71"/>
      <c r="Q319" s="71"/>
      <c r="R319" s="71"/>
      <c r="S319" s="71"/>
      <c r="T319" s="72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T319" s="17" t="s">
        <v>174</v>
      </c>
      <c r="AU319" s="17" t="s">
        <v>185</v>
      </c>
    </row>
    <row r="320" spans="2:63" s="12" customFormat="1" ht="20.85" customHeight="1">
      <c r="B320" s="175"/>
      <c r="C320" s="176"/>
      <c r="D320" s="177" t="s">
        <v>73</v>
      </c>
      <c r="E320" s="189" t="s">
        <v>2113</v>
      </c>
      <c r="F320" s="189" t="s">
        <v>2114</v>
      </c>
      <c r="G320" s="176"/>
      <c r="H320" s="176"/>
      <c r="I320" s="179"/>
      <c r="J320" s="190">
        <f>BK320</f>
        <v>0</v>
      </c>
      <c r="K320" s="176"/>
      <c r="L320" s="181"/>
      <c r="M320" s="182"/>
      <c r="N320" s="183"/>
      <c r="O320" s="183"/>
      <c r="P320" s="184">
        <f>SUM(P321:P338)</f>
        <v>0</v>
      </c>
      <c r="Q320" s="183"/>
      <c r="R320" s="184">
        <f>SUM(R321:R338)</f>
        <v>0.00476</v>
      </c>
      <c r="S320" s="183"/>
      <c r="T320" s="185">
        <f>SUM(T321:T338)</f>
        <v>0</v>
      </c>
      <c r="AR320" s="186" t="s">
        <v>185</v>
      </c>
      <c r="AT320" s="187" t="s">
        <v>73</v>
      </c>
      <c r="AU320" s="187" t="s">
        <v>84</v>
      </c>
      <c r="AY320" s="186" t="s">
        <v>165</v>
      </c>
      <c r="BK320" s="188">
        <f>SUM(BK321:BK338)</f>
        <v>0</v>
      </c>
    </row>
    <row r="321" spans="1:65" s="2" customFormat="1" ht="16.5" customHeight="1">
      <c r="A321" s="34"/>
      <c r="B321" s="35"/>
      <c r="C321" s="191" t="s">
        <v>611</v>
      </c>
      <c r="D321" s="191" t="s">
        <v>167</v>
      </c>
      <c r="E321" s="192" t="s">
        <v>2115</v>
      </c>
      <c r="F321" s="193" t="s">
        <v>2116</v>
      </c>
      <c r="G321" s="194" t="s">
        <v>221</v>
      </c>
      <c r="H321" s="195">
        <v>4</v>
      </c>
      <c r="I321" s="196"/>
      <c r="J321" s="197">
        <f>ROUND(I321*H321,2)</f>
        <v>0</v>
      </c>
      <c r="K321" s="193" t="s">
        <v>1886</v>
      </c>
      <c r="L321" s="39"/>
      <c r="M321" s="198" t="s">
        <v>1</v>
      </c>
      <c r="N321" s="199" t="s">
        <v>39</v>
      </c>
      <c r="O321" s="71"/>
      <c r="P321" s="200">
        <f>O321*H321</f>
        <v>0</v>
      </c>
      <c r="Q321" s="200">
        <v>0</v>
      </c>
      <c r="R321" s="200">
        <f>Q321*H321</f>
        <v>0</v>
      </c>
      <c r="S321" s="200">
        <v>0</v>
      </c>
      <c r="T321" s="201">
        <f>S321*H321</f>
        <v>0</v>
      </c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R321" s="202" t="s">
        <v>573</v>
      </c>
      <c r="AT321" s="202" t="s">
        <v>167</v>
      </c>
      <c r="AU321" s="202" t="s">
        <v>185</v>
      </c>
      <c r="AY321" s="17" t="s">
        <v>165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17" t="s">
        <v>82</v>
      </c>
      <c r="BK321" s="203">
        <f>ROUND(I321*H321,2)</f>
        <v>0</v>
      </c>
      <c r="BL321" s="17" t="s">
        <v>573</v>
      </c>
      <c r="BM321" s="202" t="s">
        <v>2117</v>
      </c>
    </row>
    <row r="322" spans="1:47" s="2" customFormat="1" ht="12">
      <c r="A322" s="34"/>
      <c r="B322" s="35"/>
      <c r="C322" s="36"/>
      <c r="D322" s="204" t="s">
        <v>174</v>
      </c>
      <c r="E322" s="36"/>
      <c r="F322" s="205" t="s">
        <v>2116</v>
      </c>
      <c r="G322" s="36"/>
      <c r="H322" s="36"/>
      <c r="I322" s="206"/>
      <c r="J322" s="36"/>
      <c r="K322" s="36"/>
      <c r="L322" s="39"/>
      <c r="M322" s="207"/>
      <c r="N322" s="208"/>
      <c r="O322" s="71"/>
      <c r="P322" s="71"/>
      <c r="Q322" s="71"/>
      <c r="R322" s="71"/>
      <c r="S322" s="71"/>
      <c r="T322" s="72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T322" s="17" t="s">
        <v>174</v>
      </c>
      <c r="AU322" s="17" t="s">
        <v>185</v>
      </c>
    </row>
    <row r="323" spans="1:65" s="2" customFormat="1" ht="16.5" customHeight="1">
      <c r="A323" s="34"/>
      <c r="B323" s="35"/>
      <c r="C323" s="230" t="s">
        <v>617</v>
      </c>
      <c r="D323" s="230" t="s">
        <v>290</v>
      </c>
      <c r="E323" s="231" t="s">
        <v>2118</v>
      </c>
      <c r="F323" s="232" t="s">
        <v>2119</v>
      </c>
      <c r="G323" s="233" t="s">
        <v>564</v>
      </c>
      <c r="H323" s="234">
        <v>4</v>
      </c>
      <c r="I323" s="235"/>
      <c r="J323" s="236">
        <f>ROUND(I323*H323,2)</f>
        <v>0</v>
      </c>
      <c r="K323" s="232" t="s">
        <v>1886</v>
      </c>
      <c r="L323" s="237"/>
      <c r="M323" s="238" t="s">
        <v>1</v>
      </c>
      <c r="N323" s="239" t="s">
        <v>39</v>
      </c>
      <c r="O323" s="71"/>
      <c r="P323" s="200">
        <f>O323*H323</f>
        <v>0</v>
      </c>
      <c r="Q323" s="200">
        <v>0.0002</v>
      </c>
      <c r="R323" s="200">
        <f>Q323*H323</f>
        <v>0.0008</v>
      </c>
      <c r="S323" s="200">
        <v>0</v>
      </c>
      <c r="T323" s="201">
        <f>S323*H323</f>
        <v>0</v>
      </c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R323" s="202" t="s">
        <v>1963</v>
      </c>
      <c r="AT323" s="202" t="s">
        <v>290</v>
      </c>
      <c r="AU323" s="202" t="s">
        <v>185</v>
      </c>
      <c r="AY323" s="17" t="s">
        <v>165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17" t="s">
        <v>82</v>
      </c>
      <c r="BK323" s="203">
        <f>ROUND(I323*H323,2)</f>
        <v>0</v>
      </c>
      <c r="BL323" s="17" t="s">
        <v>573</v>
      </c>
      <c r="BM323" s="202" t="s">
        <v>2120</v>
      </c>
    </row>
    <row r="324" spans="1:47" s="2" customFormat="1" ht="12">
      <c r="A324" s="34"/>
      <c r="B324" s="35"/>
      <c r="C324" s="36"/>
      <c r="D324" s="204" t="s">
        <v>174</v>
      </c>
      <c r="E324" s="36"/>
      <c r="F324" s="205" t="s">
        <v>2119</v>
      </c>
      <c r="G324" s="36"/>
      <c r="H324" s="36"/>
      <c r="I324" s="206"/>
      <c r="J324" s="36"/>
      <c r="K324" s="36"/>
      <c r="L324" s="39"/>
      <c r="M324" s="207"/>
      <c r="N324" s="208"/>
      <c r="O324" s="71"/>
      <c r="P324" s="71"/>
      <c r="Q324" s="71"/>
      <c r="R324" s="71"/>
      <c r="S324" s="71"/>
      <c r="T324" s="72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T324" s="17" t="s">
        <v>174</v>
      </c>
      <c r="AU324" s="17" t="s">
        <v>185</v>
      </c>
    </row>
    <row r="325" spans="1:65" s="2" customFormat="1" ht="16.5" customHeight="1">
      <c r="A325" s="34"/>
      <c r="B325" s="35"/>
      <c r="C325" s="191" t="s">
        <v>624</v>
      </c>
      <c r="D325" s="191" t="s">
        <v>167</v>
      </c>
      <c r="E325" s="192" t="s">
        <v>2121</v>
      </c>
      <c r="F325" s="193" t="s">
        <v>2116</v>
      </c>
      <c r="G325" s="194" t="s">
        <v>221</v>
      </c>
      <c r="H325" s="195">
        <v>6</v>
      </c>
      <c r="I325" s="196"/>
      <c r="J325" s="197">
        <f>ROUND(I325*H325,2)</f>
        <v>0</v>
      </c>
      <c r="K325" s="193" t="s">
        <v>1886</v>
      </c>
      <c r="L325" s="39"/>
      <c r="M325" s="198" t="s">
        <v>1</v>
      </c>
      <c r="N325" s="199" t="s">
        <v>39</v>
      </c>
      <c r="O325" s="71"/>
      <c r="P325" s="200">
        <f>O325*H325</f>
        <v>0</v>
      </c>
      <c r="Q325" s="200">
        <v>0</v>
      </c>
      <c r="R325" s="200">
        <f>Q325*H325</f>
        <v>0</v>
      </c>
      <c r="S325" s="200">
        <v>0</v>
      </c>
      <c r="T325" s="201">
        <f>S325*H325</f>
        <v>0</v>
      </c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202" t="s">
        <v>172</v>
      </c>
      <c r="AT325" s="202" t="s">
        <v>167</v>
      </c>
      <c r="AU325" s="202" t="s">
        <v>185</v>
      </c>
      <c r="AY325" s="17" t="s">
        <v>165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17" t="s">
        <v>82</v>
      </c>
      <c r="BK325" s="203">
        <f>ROUND(I325*H325,2)</f>
        <v>0</v>
      </c>
      <c r="BL325" s="17" t="s">
        <v>172</v>
      </c>
      <c r="BM325" s="202" t="s">
        <v>2122</v>
      </c>
    </row>
    <row r="326" spans="1:47" s="2" customFormat="1" ht="12">
      <c r="A326" s="34"/>
      <c r="B326" s="35"/>
      <c r="C326" s="36"/>
      <c r="D326" s="204" t="s">
        <v>174</v>
      </c>
      <c r="E326" s="36"/>
      <c r="F326" s="205" t="s">
        <v>2116</v>
      </c>
      <c r="G326" s="36"/>
      <c r="H326" s="36"/>
      <c r="I326" s="206"/>
      <c r="J326" s="36"/>
      <c r="K326" s="36"/>
      <c r="L326" s="39"/>
      <c r="M326" s="207"/>
      <c r="N326" s="208"/>
      <c r="O326" s="71"/>
      <c r="P326" s="71"/>
      <c r="Q326" s="71"/>
      <c r="R326" s="71"/>
      <c r="S326" s="71"/>
      <c r="T326" s="72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174</v>
      </c>
      <c r="AU326" s="17" t="s">
        <v>185</v>
      </c>
    </row>
    <row r="327" spans="1:65" s="2" customFormat="1" ht="16.5" customHeight="1">
      <c r="A327" s="34"/>
      <c r="B327" s="35"/>
      <c r="C327" s="230" t="s">
        <v>629</v>
      </c>
      <c r="D327" s="230" t="s">
        <v>290</v>
      </c>
      <c r="E327" s="231" t="s">
        <v>2123</v>
      </c>
      <c r="F327" s="232" t="s">
        <v>2124</v>
      </c>
      <c r="G327" s="233" t="s">
        <v>221</v>
      </c>
      <c r="H327" s="234">
        <v>6</v>
      </c>
      <c r="I327" s="235"/>
      <c r="J327" s="236">
        <f>ROUND(I327*H327,2)</f>
        <v>0</v>
      </c>
      <c r="K327" s="232" t="s">
        <v>2125</v>
      </c>
      <c r="L327" s="237"/>
      <c r="M327" s="238" t="s">
        <v>1</v>
      </c>
      <c r="N327" s="239" t="s">
        <v>39</v>
      </c>
      <c r="O327" s="71"/>
      <c r="P327" s="200">
        <f>O327*H327</f>
        <v>0</v>
      </c>
      <c r="Q327" s="200">
        <v>0.00066</v>
      </c>
      <c r="R327" s="200">
        <f>Q327*H327</f>
        <v>0.00396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213</v>
      </c>
      <c r="AT327" s="202" t="s">
        <v>290</v>
      </c>
      <c r="AU327" s="202" t="s">
        <v>185</v>
      </c>
      <c r="AY327" s="17" t="s">
        <v>165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82</v>
      </c>
      <c r="BK327" s="203">
        <f>ROUND(I327*H327,2)</f>
        <v>0</v>
      </c>
      <c r="BL327" s="17" t="s">
        <v>172</v>
      </c>
      <c r="BM327" s="202" t="s">
        <v>2126</v>
      </c>
    </row>
    <row r="328" spans="1:47" s="2" customFormat="1" ht="12">
      <c r="A328" s="34"/>
      <c r="B328" s="35"/>
      <c r="C328" s="36"/>
      <c r="D328" s="204" t="s">
        <v>174</v>
      </c>
      <c r="E328" s="36"/>
      <c r="F328" s="205" t="s">
        <v>2124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174</v>
      </c>
      <c r="AU328" s="17" t="s">
        <v>185</v>
      </c>
    </row>
    <row r="329" spans="1:65" s="2" customFormat="1" ht="16.5" customHeight="1">
      <c r="A329" s="34"/>
      <c r="B329" s="35"/>
      <c r="C329" s="191" t="s">
        <v>634</v>
      </c>
      <c r="D329" s="191" t="s">
        <v>167</v>
      </c>
      <c r="E329" s="192" t="s">
        <v>2101</v>
      </c>
      <c r="F329" s="193" t="s">
        <v>2102</v>
      </c>
      <c r="G329" s="194" t="s">
        <v>564</v>
      </c>
      <c r="H329" s="195">
        <v>2</v>
      </c>
      <c r="I329" s="196"/>
      <c r="J329" s="197">
        <f>ROUND(I329*H329,2)</f>
        <v>0</v>
      </c>
      <c r="K329" s="193" t="s">
        <v>1886</v>
      </c>
      <c r="L329" s="39"/>
      <c r="M329" s="198" t="s">
        <v>1</v>
      </c>
      <c r="N329" s="199" t="s">
        <v>39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172</v>
      </c>
      <c r="AT329" s="202" t="s">
        <v>167</v>
      </c>
      <c r="AU329" s="202" t="s">
        <v>185</v>
      </c>
      <c r="AY329" s="17" t="s">
        <v>165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82</v>
      </c>
      <c r="BK329" s="203">
        <f>ROUND(I329*H329,2)</f>
        <v>0</v>
      </c>
      <c r="BL329" s="17" t="s">
        <v>172</v>
      </c>
      <c r="BM329" s="202" t="s">
        <v>2127</v>
      </c>
    </row>
    <row r="330" spans="1:47" s="2" customFormat="1" ht="12">
      <c r="A330" s="34"/>
      <c r="B330" s="35"/>
      <c r="C330" s="36"/>
      <c r="D330" s="204" t="s">
        <v>174</v>
      </c>
      <c r="E330" s="36"/>
      <c r="F330" s="205" t="s">
        <v>2102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174</v>
      </c>
      <c r="AU330" s="17" t="s">
        <v>185</v>
      </c>
    </row>
    <row r="331" spans="1:65" s="2" customFormat="1" ht="16.5" customHeight="1">
      <c r="A331" s="34"/>
      <c r="B331" s="35"/>
      <c r="C331" s="230" t="s">
        <v>639</v>
      </c>
      <c r="D331" s="230" t="s">
        <v>290</v>
      </c>
      <c r="E331" s="231" t="s">
        <v>2128</v>
      </c>
      <c r="F331" s="232" t="s">
        <v>2129</v>
      </c>
      <c r="G331" s="233" t="s">
        <v>564</v>
      </c>
      <c r="H331" s="234">
        <v>2</v>
      </c>
      <c r="I331" s="235"/>
      <c r="J331" s="236">
        <f>ROUND(I331*H331,2)</f>
        <v>0</v>
      </c>
      <c r="K331" s="232" t="s">
        <v>1</v>
      </c>
      <c r="L331" s="237"/>
      <c r="M331" s="238" t="s">
        <v>1</v>
      </c>
      <c r="N331" s="239" t="s">
        <v>39</v>
      </c>
      <c r="O331" s="71"/>
      <c r="P331" s="200">
        <f>O331*H331</f>
        <v>0</v>
      </c>
      <c r="Q331" s="200">
        <v>0</v>
      </c>
      <c r="R331" s="200">
        <f>Q331*H331</f>
        <v>0</v>
      </c>
      <c r="S331" s="200">
        <v>0</v>
      </c>
      <c r="T331" s="201">
        <f>S331*H331</f>
        <v>0</v>
      </c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R331" s="202" t="s">
        <v>213</v>
      </c>
      <c r="AT331" s="202" t="s">
        <v>290</v>
      </c>
      <c r="AU331" s="202" t="s">
        <v>185</v>
      </c>
      <c r="AY331" s="17" t="s">
        <v>165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17" t="s">
        <v>82</v>
      </c>
      <c r="BK331" s="203">
        <f>ROUND(I331*H331,2)</f>
        <v>0</v>
      </c>
      <c r="BL331" s="17" t="s">
        <v>172</v>
      </c>
      <c r="BM331" s="202" t="s">
        <v>2130</v>
      </c>
    </row>
    <row r="332" spans="1:47" s="2" customFormat="1" ht="12">
      <c r="A332" s="34"/>
      <c r="B332" s="35"/>
      <c r="C332" s="36"/>
      <c r="D332" s="204" t="s">
        <v>174</v>
      </c>
      <c r="E332" s="36"/>
      <c r="F332" s="205" t="s">
        <v>2129</v>
      </c>
      <c r="G332" s="36"/>
      <c r="H332" s="36"/>
      <c r="I332" s="206"/>
      <c r="J332" s="36"/>
      <c r="K332" s="36"/>
      <c r="L332" s="39"/>
      <c r="M332" s="207"/>
      <c r="N332" s="208"/>
      <c r="O332" s="71"/>
      <c r="P332" s="71"/>
      <c r="Q332" s="71"/>
      <c r="R332" s="71"/>
      <c r="S332" s="71"/>
      <c r="T332" s="72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T332" s="17" t="s">
        <v>174</v>
      </c>
      <c r="AU332" s="17" t="s">
        <v>185</v>
      </c>
    </row>
    <row r="333" spans="1:65" s="2" customFormat="1" ht="16.5" customHeight="1">
      <c r="A333" s="34"/>
      <c r="B333" s="35"/>
      <c r="C333" s="191" t="s">
        <v>644</v>
      </c>
      <c r="D333" s="191" t="s">
        <v>167</v>
      </c>
      <c r="E333" s="192" t="s">
        <v>2131</v>
      </c>
      <c r="F333" s="193" t="s">
        <v>2132</v>
      </c>
      <c r="G333" s="194" t="s">
        <v>1783</v>
      </c>
      <c r="H333" s="195">
        <v>2</v>
      </c>
      <c r="I333" s="196"/>
      <c r="J333" s="197">
        <f>ROUND(I333*H333,2)</f>
        <v>0</v>
      </c>
      <c r="K333" s="193" t="s">
        <v>1</v>
      </c>
      <c r="L333" s="39"/>
      <c r="M333" s="198" t="s">
        <v>1</v>
      </c>
      <c r="N333" s="199" t="s">
        <v>39</v>
      </c>
      <c r="O333" s="71"/>
      <c r="P333" s="200">
        <f>O333*H333</f>
        <v>0</v>
      </c>
      <c r="Q333" s="200">
        <v>0</v>
      </c>
      <c r="R333" s="200">
        <f>Q333*H333</f>
        <v>0</v>
      </c>
      <c r="S333" s="200">
        <v>0</v>
      </c>
      <c r="T333" s="201">
        <f>S333*H333</f>
        <v>0</v>
      </c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R333" s="202" t="s">
        <v>573</v>
      </c>
      <c r="AT333" s="202" t="s">
        <v>167</v>
      </c>
      <c r="AU333" s="202" t="s">
        <v>185</v>
      </c>
      <c r="AY333" s="17" t="s">
        <v>165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17" t="s">
        <v>82</v>
      </c>
      <c r="BK333" s="203">
        <f>ROUND(I333*H333,2)</f>
        <v>0</v>
      </c>
      <c r="BL333" s="17" t="s">
        <v>573</v>
      </c>
      <c r="BM333" s="202" t="s">
        <v>2133</v>
      </c>
    </row>
    <row r="334" spans="1:47" s="2" customFormat="1" ht="12">
      <c r="A334" s="34"/>
      <c r="B334" s="35"/>
      <c r="C334" s="36"/>
      <c r="D334" s="204" t="s">
        <v>174</v>
      </c>
      <c r="E334" s="36"/>
      <c r="F334" s="205" t="s">
        <v>2132</v>
      </c>
      <c r="G334" s="36"/>
      <c r="H334" s="36"/>
      <c r="I334" s="206"/>
      <c r="J334" s="36"/>
      <c r="K334" s="36"/>
      <c r="L334" s="39"/>
      <c r="M334" s="207"/>
      <c r="N334" s="208"/>
      <c r="O334" s="71"/>
      <c r="P334" s="71"/>
      <c r="Q334" s="71"/>
      <c r="R334" s="71"/>
      <c r="S334" s="71"/>
      <c r="T334" s="72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T334" s="17" t="s">
        <v>174</v>
      </c>
      <c r="AU334" s="17" t="s">
        <v>185</v>
      </c>
    </row>
    <row r="335" spans="1:65" s="2" customFormat="1" ht="16.5" customHeight="1">
      <c r="A335" s="34"/>
      <c r="B335" s="35"/>
      <c r="C335" s="191" t="s">
        <v>649</v>
      </c>
      <c r="D335" s="191" t="s">
        <v>167</v>
      </c>
      <c r="E335" s="192" t="s">
        <v>2134</v>
      </c>
      <c r="F335" s="193" t="s">
        <v>2135</v>
      </c>
      <c r="G335" s="194" t="s">
        <v>564</v>
      </c>
      <c r="H335" s="195">
        <v>2</v>
      </c>
      <c r="I335" s="196"/>
      <c r="J335" s="197">
        <f>ROUND(I335*H335,2)</f>
        <v>0</v>
      </c>
      <c r="K335" s="193" t="s">
        <v>1</v>
      </c>
      <c r="L335" s="39"/>
      <c r="M335" s="198" t="s">
        <v>1</v>
      </c>
      <c r="N335" s="199" t="s">
        <v>39</v>
      </c>
      <c r="O335" s="71"/>
      <c r="P335" s="200">
        <f>O335*H335</f>
        <v>0</v>
      </c>
      <c r="Q335" s="200">
        <v>0</v>
      </c>
      <c r="R335" s="200">
        <f>Q335*H335</f>
        <v>0</v>
      </c>
      <c r="S335" s="200">
        <v>0</v>
      </c>
      <c r="T335" s="201">
        <f>S335*H335</f>
        <v>0</v>
      </c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202" t="s">
        <v>573</v>
      </c>
      <c r="AT335" s="202" t="s">
        <v>167</v>
      </c>
      <c r="AU335" s="202" t="s">
        <v>185</v>
      </c>
      <c r="AY335" s="17" t="s">
        <v>165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17" t="s">
        <v>82</v>
      </c>
      <c r="BK335" s="203">
        <f>ROUND(I335*H335,2)</f>
        <v>0</v>
      </c>
      <c r="BL335" s="17" t="s">
        <v>573</v>
      </c>
      <c r="BM335" s="202" t="s">
        <v>2136</v>
      </c>
    </row>
    <row r="336" spans="1:47" s="2" customFormat="1" ht="12">
      <c r="A336" s="34"/>
      <c r="B336" s="35"/>
      <c r="C336" s="36"/>
      <c r="D336" s="204" t="s">
        <v>174</v>
      </c>
      <c r="E336" s="36"/>
      <c r="F336" s="205" t="s">
        <v>2135</v>
      </c>
      <c r="G336" s="36"/>
      <c r="H336" s="36"/>
      <c r="I336" s="206"/>
      <c r="J336" s="36"/>
      <c r="K336" s="36"/>
      <c r="L336" s="39"/>
      <c r="M336" s="207"/>
      <c r="N336" s="208"/>
      <c r="O336" s="71"/>
      <c r="P336" s="71"/>
      <c r="Q336" s="71"/>
      <c r="R336" s="71"/>
      <c r="S336" s="71"/>
      <c r="T336" s="72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174</v>
      </c>
      <c r="AU336" s="17" t="s">
        <v>185</v>
      </c>
    </row>
    <row r="337" spans="1:65" s="2" customFormat="1" ht="16.5" customHeight="1">
      <c r="A337" s="34"/>
      <c r="B337" s="35"/>
      <c r="C337" s="230" t="s">
        <v>655</v>
      </c>
      <c r="D337" s="230" t="s">
        <v>290</v>
      </c>
      <c r="E337" s="231" t="s">
        <v>2137</v>
      </c>
      <c r="F337" s="232" t="s">
        <v>2138</v>
      </c>
      <c r="G337" s="233" t="s">
        <v>564</v>
      </c>
      <c r="H337" s="234">
        <v>2</v>
      </c>
      <c r="I337" s="235"/>
      <c r="J337" s="236">
        <f>ROUND(I337*H337,2)</f>
        <v>0</v>
      </c>
      <c r="K337" s="232" t="s">
        <v>1</v>
      </c>
      <c r="L337" s="237"/>
      <c r="M337" s="238" t="s">
        <v>1</v>
      </c>
      <c r="N337" s="239" t="s">
        <v>39</v>
      </c>
      <c r="O337" s="71"/>
      <c r="P337" s="200">
        <f>O337*H337</f>
        <v>0</v>
      </c>
      <c r="Q337" s="200">
        <v>0</v>
      </c>
      <c r="R337" s="200">
        <f>Q337*H337</f>
        <v>0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885</v>
      </c>
      <c r="AT337" s="202" t="s">
        <v>290</v>
      </c>
      <c r="AU337" s="202" t="s">
        <v>185</v>
      </c>
      <c r="AY337" s="17" t="s">
        <v>165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82</v>
      </c>
      <c r="BK337" s="203">
        <f>ROUND(I337*H337,2)</f>
        <v>0</v>
      </c>
      <c r="BL337" s="17" t="s">
        <v>885</v>
      </c>
      <c r="BM337" s="202" t="s">
        <v>2139</v>
      </c>
    </row>
    <row r="338" spans="1:47" s="2" customFormat="1" ht="12">
      <c r="A338" s="34"/>
      <c r="B338" s="35"/>
      <c r="C338" s="36"/>
      <c r="D338" s="204" t="s">
        <v>174</v>
      </c>
      <c r="E338" s="36"/>
      <c r="F338" s="205" t="s">
        <v>2138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174</v>
      </c>
      <c r="AU338" s="17" t="s">
        <v>185</v>
      </c>
    </row>
    <row r="339" spans="2:63" s="12" customFormat="1" ht="20.85" customHeight="1">
      <c r="B339" s="175"/>
      <c r="C339" s="176"/>
      <c r="D339" s="177" t="s">
        <v>73</v>
      </c>
      <c r="E339" s="189" t="s">
        <v>2140</v>
      </c>
      <c r="F339" s="189" t="s">
        <v>2141</v>
      </c>
      <c r="G339" s="176"/>
      <c r="H339" s="176"/>
      <c r="I339" s="179"/>
      <c r="J339" s="190">
        <f>BK339</f>
        <v>0</v>
      </c>
      <c r="K339" s="176"/>
      <c r="L339" s="181"/>
      <c r="M339" s="182"/>
      <c r="N339" s="183"/>
      <c r="O339" s="183"/>
      <c r="P339" s="184">
        <f>SUM(P340:P351)</f>
        <v>0</v>
      </c>
      <c r="Q339" s="183"/>
      <c r="R339" s="184">
        <f>SUM(R340:R351)</f>
        <v>0.00021</v>
      </c>
      <c r="S339" s="183"/>
      <c r="T339" s="185">
        <f>SUM(T340:T351)</f>
        <v>0</v>
      </c>
      <c r="AR339" s="186" t="s">
        <v>185</v>
      </c>
      <c r="AT339" s="187" t="s">
        <v>73</v>
      </c>
      <c r="AU339" s="187" t="s">
        <v>84</v>
      </c>
      <c r="AY339" s="186" t="s">
        <v>165</v>
      </c>
      <c r="BK339" s="188">
        <f>SUM(BK340:BK351)</f>
        <v>0</v>
      </c>
    </row>
    <row r="340" spans="1:65" s="2" customFormat="1" ht="16.5" customHeight="1">
      <c r="A340" s="34"/>
      <c r="B340" s="35"/>
      <c r="C340" s="191" t="s">
        <v>659</v>
      </c>
      <c r="D340" s="191" t="s">
        <v>167</v>
      </c>
      <c r="E340" s="192" t="s">
        <v>2093</v>
      </c>
      <c r="F340" s="193" t="s">
        <v>2094</v>
      </c>
      <c r="G340" s="194" t="s">
        <v>221</v>
      </c>
      <c r="H340" s="195">
        <v>2</v>
      </c>
      <c r="I340" s="196"/>
      <c r="J340" s="197">
        <f>ROUND(I340*H340,2)</f>
        <v>0</v>
      </c>
      <c r="K340" s="193" t="s">
        <v>1886</v>
      </c>
      <c r="L340" s="39"/>
      <c r="M340" s="198" t="s">
        <v>1</v>
      </c>
      <c r="N340" s="199" t="s">
        <v>39</v>
      </c>
      <c r="O340" s="71"/>
      <c r="P340" s="200">
        <f>O340*H340</f>
        <v>0</v>
      </c>
      <c r="Q340" s="200">
        <v>0</v>
      </c>
      <c r="R340" s="200">
        <f>Q340*H340</f>
        <v>0</v>
      </c>
      <c r="S340" s="200">
        <v>0</v>
      </c>
      <c r="T340" s="201">
        <f>S340*H340</f>
        <v>0</v>
      </c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202" t="s">
        <v>573</v>
      </c>
      <c r="AT340" s="202" t="s">
        <v>167</v>
      </c>
      <c r="AU340" s="202" t="s">
        <v>185</v>
      </c>
      <c r="AY340" s="17" t="s">
        <v>165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17" t="s">
        <v>82</v>
      </c>
      <c r="BK340" s="203">
        <f>ROUND(I340*H340,2)</f>
        <v>0</v>
      </c>
      <c r="BL340" s="17" t="s">
        <v>573</v>
      </c>
      <c r="BM340" s="202" t="s">
        <v>2142</v>
      </c>
    </row>
    <row r="341" spans="1:47" s="2" customFormat="1" ht="12">
      <c r="A341" s="34"/>
      <c r="B341" s="35"/>
      <c r="C341" s="36"/>
      <c r="D341" s="204" t="s">
        <v>174</v>
      </c>
      <c r="E341" s="36"/>
      <c r="F341" s="205" t="s">
        <v>2094</v>
      </c>
      <c r="G341" s="36"/>
      <c r="H341" s="36"/>
      <c r="I341" s="206"/>
      <c r="J341" s="36"/>
      <c r="K341" s="36"/>
      <c r="L341" s="39"/>
      <c r="M341" s="207"/>
      <c r="N341" s="208"/>
      <c r="O341" s="71"/>
      <c r="P341" s="71"/>
      <c r="Q341" s="71"/>
      <c r="R341" s="71"/>
      <c r="S341" s="71"/>
      <c r="T341" s="72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174</v>
      </c>
      <c r="AU341" s="17" t="s">
        <v>185</v>
      </c>
    </row>
    <row r="342" spans="1:65" s="2" customFormat="1" ht="16.5" customHeight="1">
      <c r="A342" s="34"/>
      <c r="B342" s="35"/>
      <c r="C342" s="191" t="s">
        <v>666</v>
      </c>
      <c r="D342" s="191" t="s">
        <v>167</v>
      </c>
      <c r="E342" s="192" t="s">
        <v>2096</v>
      </c>
      <c r="F342" s="193" t="s">
        <v>2097</v>
      </c>
      <c r="G342" s="194" t="s">
        <v>564</v>
      </c>
      <c r="H342" s="195">
        <v>2</v>
      </c>
      <c r="I342" s="196"/>
      <c r="J342" s="197">
        <f>ROUND(I342*H342,2)</f>
        <v>0</v>
      </c>
      <c r="K342" s="193" t="s">
        <v>1886</v>
      </c>
      <c r="L342" s="39"/>
      <c r="M342" s="198" t="s">
        <v>1</v>
      </c>
      <c r="N342" s="199" t="s">
        <v>39</v>
      </c>
      <c r="O342" s="71"/>
      <c r="P342" s="200">
        <f>O342*H342</f>
        <v>0</v>
      </c>
      <c r="Q342" s="200">
        <v>0</v>
      </c>
      <c r="R342" s="200">
        <f>Q342*H342</f>
        <v>0</v>
      </c>
      <c r="S342" s="200">
        <v>0</v>
      </c>
      <c r="T342" s="201">
        <f>S342*H342</f>
        <v>0</v>
      </c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R342" s="202" t="s">
        <v>573</v>
      </c>
      <c r="AT342" s="202" t="s">
        <v>167</v>
      </c>
      <c r="AU342" s="202" t="s">
        <v>185</v>
      </c>
      <c r="AY342" s="17" t="s">
        <v>165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17" t="s">
        <v>82</v>
      </c>
      <c r="BK342" s="203">
        <f>ROUND(I342*H342,2)</f>
        <v>0</v>
      </c>
      <c r="BL342" s="17" t="s">
        <v>573</v>
      </c>
      <c r="BM342" s="202" t="s">
        <v>2143</v>
      </c>
    </row>
    <row r="343" spans="1:47" s="2" customFormat="1" ht="12">
      <c r="A343" s="34"/>
      <c r="B343" s="35"/>
      <c r="C343" s="36"/>
      <c r="D343" s="204" t="s">
        <v>174</v>
      </c>
      <c r="E343" s="36"/>
      <c r="F343" s="205" t="s">
        <v>2097</v>
      </c>
      <c r="G343" s="36"/>
      <c r="H343" s="36"/>
      <c r="I343" s="206"/>
      <c r="J343" s="36"/>
      <c r="K343" s="36"/>
      <c r="L343" s="39"/>
      <c r="M343" s="207"/>
      <c r="N343" s="208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174</v>
      </c>
      <c r="AU343" s="17" t="s">
        <v>185</v>
      </c>
    </row>
    <row r="344" spans="1:65" s="2" customFormat="1" ht="16.5" customHeight="1">
      <c r="A344" s="34"/>
      <c r="B344" s="35"/>
      <c r="C344" s="191" t="s">
        <v>670</v>
      </c>
      <c r="D344" s="191" t="s">
        <v>167</v>
      </c>
      <c r="E344" s="192" t="s">
        <v>2001</v>
      </c>
      <c r="F344" s="193" t="s">
        <v>2002</v>
      </c>
      <c r="G344" s="194" t="s">
        <v>564</v>
      </c>
      <c r="H344" s="195">
        <v>1</v>
      </c>
      <c r="I344" s="196"/>
      <c r="J344" s="197">
        <f>ROUND(I344*H344,2)</f>
        <v>0</v>
      </c>
      <c r="K344" s="193" t="s">
        <v>1886</v>
      </c>
      <c r="L344" s="39"/>
      <c r="M344" s="198" t="s">
        <v>1</v>
      </c>
      <c r="N344" s="199" t="s">
        <v>39</v>
      </c>
      <c r="O344" s="71"/>
      <c r="P344" s="200">
        <f>O344*H344</f>
        <v>0</v>
      </c>
      <c r="Q344" s="200">
        <v>0</v>
      </c>
      <c r="R344" s="200">
        <f>Q344*H344</f>
        <v>0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573</v>
      </c>
      <c r="AT344" s="202" t="s">
        <v>167</v>
      </c>
      <c r="AU344" s="202" t="s">
        <v>185</v>
      </c>
      <c r="AY344" s="17" t="s">
        <v>165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82</v>
      </c>
      <c r="BK344" s="203">
        <f>ROUND(I344*H344,2)</f>
        <v>0</v>
      </c>
      <c r="BL344" s="17" t="s">
        <v>573</v>
      </c>
      <c r="BM344" s="202" t="s">
        <v>2144</v>
      </c>
    </row>
    <row r="345" spans="1:47" s="2" customFormat="1" ht="12">
      <c r="A345" s="34"/>
      <c r="B345" s="35"/>
      <c r="C345" s="36"/>
      <c r="D345" s="204" t="s">
        <v>174</v>
      </c>
      <c r="E345" s="36"/>
      <c r="F345" s="205" t="s">
        <v>2002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174</v>
      </c>
      <c r="AU345" s="17" t="s">
        <v>185</v>
      </c>
    </row>
    <row r="346" spans="1:65" s="2" customFormat="1" ht="16.5" customHeight="1">
      <c r="A346" s="34"/>
      <c r="B346" s="35"/>
      <c r="C346" s="230" t="s">
        <v>674</v>
      </c>
      <c r="D346" s="230" t="s">
        <v>290</v>
      </c>
      <c r="E346" s="231" t="s">
        <v>2007</v>
      </c>
      <c r="F346" s="232" t="s">
        <v>2008</v>
      </c>
      <c r="G346" s="233" t="s">
        <v>1783</v>
      </c>
      <c r="H346" s="234">
        <v>1</v>
      </c>
      <c r="I346" s="235"/>
      <c r="J346" s="236">
        <f>ROUND(I346*H346,2)</f>
        <v>0</v>
      </c>
      <c r="K346" s="232" t="s">
        <v>1</v>
      </c>
      <c r="L346" s="237"/>
      <c r="M346" s="238" t="s">
        <v>1</v>
      </c>
      <c r="N346" s="239" t="s">
        <v>39</v>
      </c>
      <c r="O346" s="71"/>
      <c r="P346" s="200">
        <f>O346*H346</f>
        <v>0</v>
      </c>
      <c r="Q346" s="200">
        <v>0.00021</v>
      </c>
      <c r="R346" s="200">
        <f>Q346*H346</f>
        <v>0.00021</v>
      </c>
      <c r="S346" s="200">
        <v>0</v>
      </c>
      <c r="T346" s="201">
        <f>S346*H346</f>
        <v>0</v>
      </c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R346" s="202" t="s">
        <v>885</v>
      </c>
      <c r="AT346" s="202" t="s">
        <v>290</v>
      </c>
      <c r="AU346" s="202" t="s">
        <v>185</v>
      </c>
      <c r="AY346" s="17" t="s">
        <v>165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17" t="s">
        <v>82</v>
      </c>
      <c r="BK346" s="203">
        <f>ROUND(I346*H346,2)</f>
        <v>0</v>
      </c>
      <c r="BL346" s="17" t="s">
        <v>885</v>
      </c>
      <c r="BM346" s="202" t="s">
        <v>2145</v>
      </c>
    </row>
    <row r="347" spans="1:47" s="2" customFormat="1" ht="12">
      <c r="A347" s="34"/>
      <c r="B347" s="35"/>
      <c r="C347" s="36"/>
      <c r="D347" s="204" t="s">
        <v>174</v>
      </c>
      <c r="E347" s="36"/>
      <c r="F347" s="205" t="s">
        <v>2008</v>
      </c>
      <c r="G347" s="36"/>
      <c r="H347" s="36"/>
      <c r="I347" s="206"/>
      <c r="J347" s="36"/>
      <c r="K347" s="36"/>
      <c r="L347" s="39"/>
      <c r="M347" s="207"/>
      <c r="N347" s="208"/>
      <c r="O347" s="71"/>
      <c r="P347" s="71"/>
      <c r="Q347" s="71"/>
      <c r="R347" s="71"/>
      <c r="S347" s="71"/>
      <c r="T347" s="72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T347" s="17" t="s">
        <v>174</v>
      </c>
      <c r="AU347" s="17" t="s">
        <v>185</v>
      </c>
    </row>
    <row r="348" spans="1:65" s="2" customFormat="1" ht="16.5" customHeight="1">
      <c r="A348" s="34"/>
      <c r="B348" s="35"/>
      <c r="C348" s="191" t="s">
        <v>678</v>
      </c>
      <c r="D348" s="191" t="s">
        <v>167</v>
      </c>
      <c r="E348" s="192" t="s">
        <v>2101</v>
      </c>
      <c r="F348" s="193" t="s">
        <v>2102</v>
      </c>
      <c r="G348" s="194" t="s">
        <v>564</v>
      </c>
      <c r="H348" s="195">
        <v>4</v>
      </c>
      <c r="I348" s="196"/>
      <c r="J348" s="197">
        <f>ROUND(I348*H348,2)</f>
        <v>0</v>
      </c>
      <c r="K348" s="193" t="s">
        <v>1886</v>
      </c>
      <c r="L348" s="39"/>
      <c r="M348" s="198" t="s">
        <v>1</v>
      </c>
      <c r="N348" s="199" t="s">
        <v>39</v>
      </c>
      <c r="O348" s="71"/>
      <c r="P348" s="200">
        <f>O348*H348</f>
        <v>0</v>
      </c>
      <c r="Q348" s="200">
        <v>0</v>
      </c>
      <c r="R348" s="200">
        <f>Q348*H348</f>
        <v>0</v>
      </c>
      <c r="S348" s="200">
        <v>0</v>
      </c>
      <c r="T348" s="201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2" t="s">
        <v>573</v>
      </c>
      <c r="AT348" s="202" t="s">
        <v>167</v>
      </c>
      <c r="AU348" s="202" t="s">
        <v>185</v>
      </c>
      <c r="AY348" s="17" t="s">
        <v>165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7" t="s">
        <v>82</v>
      </c>
      <c r="BK348" s="203">
        <f>ROUND(I348*H348,2)</f>
        <v>0</v>
      </c>
      <c r="BL348" s="17" t="s">
        <v>573</v>
      </c>
      <c r="BM348" s="202" t="s">
        <v>2146</v>
      </c>
    </row>
    <row r="349" spans="1:47" s="2" customFormat="1" ht="12">
      <c r="A349" s="34"/>
      <c r="B349" s="35"/>
      <c r="C349" s="36"/>
      <c r="D349" s="204" t="s">
        <v>174</v>
      </c>
      <c r="E349" s="36"/>
      <c r="F349" s="205" t="s">
        <v>2102</v>
      </c>
      <c r="G349" s="36"/>
      <c r="H349" s="36"/>
      <c r="I349" s="206"/>
      <c r="J349" s="36"/>
      <c r="K349" s="36"/>
      <c r="L349" s="39"/>
      <c r="M349" s="207"/>
      <c r="N349" s="208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174</v>
      </c>
      <c r="AU349" s="17" t="s">
        <v>185</v>
      </c>
    </row>
    <row r="350" spans="1:65" s="2" customFormat="1" ht="16.5" customHeight="1">
      <c r="A350" s="34"/>
      <c r="B350" s="35"/>
      <c r="C350" s="230" t="s">
        <v>686</v>
      </c>
      <c r="D350" s="230" t="s">
        <v>290</v>
      </c>
      <c r="E350" s="231" t="s">
        <v>2104</v>
      </c>
      <c r="F350" s="232" t="s">
        <v>2105</v>
      </c>
      <c r="G350" s="233" t="s">
        <v>564</v>
      </c>
      <c r="H350" s="234">
        <v>4</v>
      </c>
      <c r="I350" s="235"/>
      <c r="J350" s="236">
        <f>ROUND(I350*H350,2)</f>
        <v>0</v>
      </c>
      <c r="K350" s="232" t="s">
        <v>1</v>
      </c>
      <c r="L350" s="237"/>
      <c r="M350" s="238" t="s">
        <v>1</v>
      </c>
      <c r="N350" s="239" t="s">
        <v>39</v>
      </c>
      <c r="O350" s="71"/>
      <c r="P350" s="200">
        <f>O350*H350</f>
        <v>0</v>
      </c>
      <c r="Q350" s="200">
        <v>0</v>
      </c>
      <c r="R350" s="200">
        <f>Q350*H350</f>
        <v>0</v>
      </c>
      <c r="S350" s="200">
        <v>0</v>
      </c>
      <c r="T350" s="201">
        <f>S350*H350</f>
        <v>0</v>
      </c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202" t="s">
        <v>885</v>
      </c>
      <c r="AT350" s="202" t="s">
        <v>290</v>
      </c>
      <c r="AU350" s="202" t="s">
        <v>185</v>
      </c>
      <c r="AY350" s="17" t="s">
        <v>165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17" t="s">
        <v>82</v>
      </c>
      <c r="BK350" s="203">
        <f>ROUND(I350*H350,2)</f>
        <v>0</v>
      </c>
      <c r="BL350" s="17" t="s">
        <v>885</v>
      </c>
      <c r="BM350" s="202" t="s">
        <v>2147</v>
      </c>
    </row>
    <row r="351" spans="1:47" s="2" customFormat="1" ht="12">
      <c r="A351" s="34"/>
      <c r="B351" s="35"/>
      <c r="C351" s="36"/>
      <c r="D351" s="204" t="s">
        <v>174</v>
      </c>
      <c r="E351" s="36"/>
      <c r="F351" s="205" t="s">
        <v>2105</v>
      </c>
      <c r="G351" s="36"/>
      <c r="H351" s="36"/>
      <c r="I351" s="206"/>
      <c r="J351" s="36"/>
      <c r="K351" s="36"/>
      <c r="L351" s="39"/>
      <c r="M351" s="207"/>
      <c r="N351" s="208"/>
      <c r="O351" s="71"/>
      <c r="P351" s="71"/>
      <c r="Q351" s="71"/>
      <c r="R351" s="71"/>
      <c r="S351" s="71"/>
      <c r="T351" s="72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174</v>
      </c>
      <c r="AU351" s="17" t="s">
        <v>185</v>
      </c>
    </row>
    <row r="352" spans="2:63" s="12" customFormat="1" ht="20.85" customHeight="1">
      <c r="B352" s="175"/>
      <c r="C352" s="176"/>
      <c r="D352" s="177" t="s">
        <v>73</v>
      </c>
      <c r="E352" s="189" t="s">
        <v>2113</v>
      </c>
      <c r="F352" s="189" t="s">
        <v>2114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SUM(P353:P370)</f>
        <v>0</v>
      </c>
      <c r="Q352" s="183"/>
      <c r="R352" s="184">
        <f>SUM(R353:R370)</f>
        <v>0.00476</v>
      </c>
      <c r="S352" s="183"/>
      <c r="T352" s="185">
        <f>SUM(T353:T370)</f>
        <v>0</v>
      </c>
      <c r="AR352" s="186" t="s">
        <v>185</v>
      </c>
      <c r="AT352" s="187" t="s">
        <v>73</v>
      </c>
      <c r="AU352" s="187" t="s">
        <v>84</v>
      </c>
      <c r="AY352" s="186" t="s">
        <v>165</v>
      </c>
      <c r="BK352" s="188">
        <f>SUM(BK353:BK370)</f>
        <v>0</v>
      </c>
    </row>
    <row r="353" spans="1:65" s="2" customFormat="1" ht="16.5" customHeight="1">
      <c r="A353" s="34"/>
      <c r="B353" s="35"/>
      <c r="C353" s="191" t="s">
        <v>691</v>
      </c>
      <c r="D353" s="191" t="s">
        <v>167</v>
      </c>
      <c r="E353" s="192" t="s">
        <v>2115</v>
      </c>
      <c r="F353" s="193" t="s">
        <v>2116</v>
      </c>
      <c r="G353" s="194" t="s">
        <v>221</v>
      </c>
      <c r="H353" s="195">
        <v>4</v>
      </c>
      <c r="I353" s="196"/>
      <c r="J353" s="197">
        <f>ROUND(I353*H353,2)</f>
        <v>0</v>
      </c>
      <c r="K353" s="193" t="s">
        <v>1886</v>
      </c>
      <c r="L353" s="39"/>
      <c r="M353" s="198" t="s">
        <v>1</v>
      </c>
      <c r="N353" s="199" t="s">
        <v>39</v>
      </c>
      <c r="O353" s="71"/>
      <c r="P353" s="200">
        <f>O353*H353</f>
        <v>0</v>
      </c>
      <c r="Q353" s="200">
        <v>0</v>
      </c>
      <c r="R353" s="200">
        <f>Q353*H353</f>
        <v>0</v>
      </c>
      <c r="S353" s="200">
        <v>0</v>
      </c>
      <c r="T353" s="201">
        <f>S353*H353</f>
        <v>0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573</v>
      </c>
      <c r="AT353" s="202" t="s">
        <v>167</v>
      </c>
      <c r="AU353" s="202" t="s">
        <v>185</v>
      </c>
      <c r="AY353" s="17" t="s">
        <v>165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82</v>
      </c>
      <c r="BK353" s="203">
        <f>ROUND(I353*H353,2)</f>
        <v>0</v>
      </c>
      <c r="BL353" s="17" t="s">
        <v>573</v>
      </c>
      <c r="BM353" s="202" t="s">
        <v>2148</v>
      </c>
    </row>
    <row r="354" spans="1:47" s="2" customFormat="1" ht="12">
      <c r="A354" s="34"/>
      <c r="B354" s="35"/>
      <c r="C354" s="36"/>
      <c r="D354" s="204" t="s">
        <v>174</v>
      </c>
      <c r="E354" s="36"/>
      <c r="F354" s="205" t="s">
        <v>2116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174</v>
      </c>
      <c r="AU354" s="17" t="s">
        <v>185</v>
      </c>
    </row>
    <row r="355" spans="1:65" s="2" customFormat="1" ht="16.5" customHeight="1">
      <c r="A355" s="34"/>
      <c r="B355" s="35"/>
      <c r="C355" s="230" t="s">
        <v>697</v>
      </c>
      <c r="D355" s="230" t="s">
        <v>290</v>
      </c>
      <c r="E355" s="231" t="s">
        <v>2118</v>
      </c>
      <c r="F355" s="232" t="s">
        <v>2119</v>
      </c>
      <c r="G355" s="233" t="s">
        <v>564</v>
      </c>
      <c r="H355" s="234">
        <v>4</v>
      </c>
      <c r="I355" s="235"/>
      <c r="J355" s="236">
        <f>ROUND(I355*H355,2)</f>
        <v>0</v>
      </c>
      <c r="K355" s="232" t="s">
        <v>1886</v>
      </c>
      <c r="L355" s="237"/>
      <c r="M355" s="238" t="s">
        <v>1</v>
      </c>
      <c r="N355" s="239" t="s">
        <v>39</v>
      </c>
      <c r="O355" s="71"/>
      <c r="P355" s="200">
        <f>O355*H355</f>
        <v>0</v>
      </c>
      <c r="Q355" s="200">
        <v>0.0002</v>
      </c>
      <c r="R355" s="200">
        <f>Q355*H355</f>
        <v>0.0008</v>
      </c>
      <c r="S355" s="200">
        <v>0</v>
      </c>
      <c r="T355" s="20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2" t="s">
        <v>885</v>
      </c>
      <c r="AT355" s="202" t="s">
        <v>290</v>
      </c>
      <c r="AU355" s="202" t="s">
        <v>185</v>
      </c>
      <c r="AY355" s="17" t="s">
        <v>165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7" t="s">
        <v>82</v>
      </c>
      <c r="BK355" s="203">
        <f>ROUND(I355*H355,2)</f>
        <v>0</v>
      </c>
      <c r="BL355" s="17" t="s">
        <v>885</v>
      </c>
      <c r="BM355" s="202" t="s">
        <v>2149</v>
      </c>
    </row>
    <row r="356" spans="1:47" s="2" customFormat="1" ht="12">
      <c r="A356" s="34"/>
      <c r="B356" s="35"/>
      <c r="C356" s="36"/>
      <c r="D356" s="204" t="s">
        <v>174</v>
      </c>
      <c r="E356" s="36"/>
      <c r="F356" s="205" t="s">
        <v>2119</v>
      </c>
      <c r="G356" s="36"/>
      <c r="H356" s="36"/>
      <c r="I356" s="206"/>
      <c r="J356" s="36"/>
      <c r="K356" s="36"/>
      <c r="L356" s="39"/>
      <c r="M356" s="207"/>
      <c r="N356" s="208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174</v>
      </c>
      <c r="AU356" s="17" t="s">
        <v>185</v>
      </c>
    </row>
    <row r="357" spans="1:65" s="2" customFormat="1" ht="16.5" customHeight="1">
      <c r="A357" s="34"/>
      <c r="B357" s="35"/>
      <c r="C357" s="191" t="s">
        <v>703</v>
      </c>
      <c r="D357" s="191" t="s">
        <v>167</v>
      </c>
      <c r="E357" s="192" t="s">
        <v>2121</v>
      </c>
      <c r="F357" s="193" t="s">
        <v>2116</v>
      </c>
      <c r="G357" s="194" t="s">
        <v>221</v>
      </c>
      <c r="H357" s="195">
        <v>6</v>
      </c>
      <c r="I357" s="196"/>
      <c r="J357" s="197">
        <f>ROUND(I357*H357,2)</f>
        <v>0</v>
      </c>
      <c r="K357" s="193" t="s">
        <v>1886</v>
      </c>
      <c r="L357" s="39"/>
      <c r="M357" s="198" t="s">
        <v>1</v>
      </c>
      <c r="N357" s="199" t="s">
        <v>39</v>
      </c>
      <c r="O357" s="71"/>
      <c r="P357" s="200">
        <f>O357*H357</f>
        <v>0</v>
      </c>
      <c r="Q357" s="200">
        <v>0</v>
      </c>
      <c r="R357" s="200">
        <f>Q357*H357</f>
        <v>0</v>
      </c>
      <c r="S357" s="200">
        <v>0</v>
      </c>
      <c r="T357" s="201">
        <f>S357*H357</f>
        <v>0</v>
      </c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202" t="s">
        <v>573</v>
      </c>
      <c r="AT357" s="202" t="s">
        <v>167</v>
      </c>
      <c r="AU357" s="202" t="s">
        <v>185</v>
      </c>
      <c r="AY357" s="17" t="s">
        <v>165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17" t="s">
        <v>82</v>
      </c>
      <c r="BK357" s="203">
        <f>ROUND(I357*H357,2)</f>
        <v>0</v>
      </c>
      <c r="BL357" s="17" t="s">
        <v>573</v>
      </c>
      <c r="BM357" s="202" t="s">
        <v>2150</v>
      </c>
    </row>
    <row r="358" spans="1:47" s="2" customFormat="1" ht="12">
      <c r="A358" s="34"/>
      <c r="B358" s="35"/>
      <c r="C358" s="36"/>
      <c r="D358" s="204" t="s">
        <v>174</v>
      </c>
      <c r="E358" s="36"/>
      <c r="F358" s="205" t="s">
        <v>2116</v>
      </c>
      <c r="G358" s="36"/>
      <c r="H358" s="36"/>
      <c r="I358" s="206"/>
      <c r="J358" s="36"/>
      <c r="K358" s="36"/>
      <c r="L358" s="39"/>
      <c r="M358" s="207"/>
      <c r="N358" s="208"/>
      <c r="O358" s="71"/>
      <c r="P358" s="71"/>
      <c r="Q358" s="71"/>
      <c r="R358" s="71"/>
      <c r="S358" s="71"/>
      <c r="T358" s="72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174</v>
      </c>
      <c r="AU358" s="17" t="s">
        <v>185</v>
      </c>
    </row>
    <row r="359" spans="1:65" s="2" customFormat="1" ht="16.5" customHeight="1">
      <c r="A359" s="34"/>
      <c r="B359" s="35"/>
      <c r="C359" s="230" t="s">
        <v>712</v>
      </c>
      <c r="D359" s="230" t="s">
        <v>290</v>
      </c>
      <c r="E359" s="231" t="s">
        <v>2123</v>
      </c>
      <c r="F359" s="232" t="s">
        <v>2124</v>
      </c>
      <c r="G359" s="233" t="s">
        <v>221</v>
      </c>
      <c r="H359" s="234">
        <v>6</v>
      </c>
      <c r="I359" s="235"/>
      <c r="J359" s="236">
        <f>ROUND(I359*H359,2)</f>
        <v>0</v>
      </c>
      <c r="K359" s="232" t="s">
        <v>2125</v>
      </c>
      <c r="L359" s="237"/>
      <c r="M359" s="238" t="s">
        <v>1</v>
      </c>
      <c r="N359" s="239" t="s">
        <v>39</v>
      </c>
      <c r="O359" s="71"/>
      <c r="P359" s="200">
        <f>O359*H359</f>
        <v>0</v>
      </c>
      <c r="Q359" s="200">
        <v>0.00066</v>
      </c>
      <c r="R359" s="200">
        <f>Q359*H359</f>
        <v>0.00396</v>
      </c>
      <c r="S359" s="200">
        <v>0</v>
      </c>
      <c r="T359" s="201">
        <f>S359*H359</f>
        <v>0</v>
      </c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202" t="s">
        <v>885</v>
      </c>
      <c r="AT359" s="202" t="s">
        <v>290</v>
      </c>
      <c r="AU359" s="202" t="s">
        <v>185</v>
      </c>
      <c r="AY359" s="17" t="s">
        <v>165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17" t="s">
        <v>82</v>
      </c>
      <c r="BK359" s="203">
        <f>ROUND(I359*H359,2)</f>
        <v>0</v>
      </c>
      <c r="BL359" s="17" t="s">
        <v>885</v>
      </c>
      <c r="BM359" s="202" t="s">
        <v>2151</v>
      </c>
    </row>
    <row r="360" spans="1:47" s="2" customFormat="1" ht="12">
      <c r="A360" s="34"/>
      <c r="B360" s="35"/>
      <c r="C360" s="36"/>
      <c r="D360" s="204" t="s">
        <v>174</v>
      </c>
      <c r="E360" s="36"/>
      <c r="F360" s="205" t="s">
        <v>2124</v>
      </c>
      <c r="G360" s="36"/>
      <c r="H360" s="36"/>
      <c r="I360" s="206"/>
      <c r="J360" s="36"/>
      <c r="K360" s="36"/>
      <c r="L360" s="39"/>
      <c r="M360" s="207"/>
      <c r="N360" s="208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174</v>
      </c>
      <c r="AU360" s="17" t="s">
        <v>185</v>
      </c>
    </row>
    <row r="361" spans="1:65" s="2" customFormat="1" ht="16.5" customHeight="1">
      <c r="A361" s="34"/>
      <c r="B361" s="35"/>
      <c r="C361" s="191" t="s">
        <v>718</v>
      </c>
      <c r="D361" s="191" t="s">
        <v>167</v>
      </c>
      <c r="E361" s="192" t="s">
        <v>2101</v>
      </c>
      <c r="F361" s="193" t="s">
        <v>2102</v>
      </c>
      <c r="G361" s="194" t="s">
        <v>564</v>
      </c>
      <c r="H361" s="195">
        <v>2</v>
      </c>
      <c r="I361" s="196"/>
      <c r="J361" s="197">
        <f>ROUND(I361*H361,2)</f>
        <v>0</v>
      </c>
      <c r="K361" s="193" t="s">
        <v>1886</v>
      </c>
      <c r="L361" s="39"/>
      <c r="M361" s="198" t="s">
        <v>1</v>
      </c>
      <c r="N361" s="199" t="s">
        <v>39</v>
      </c>
      <c r="O361" s="71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573</v>
      </c>
      <c r="AT361" s="202" t="s">
        <v>167</v>
      </c>
      <c r="AU361" s="202" t="s">
        <v>185</v>
      </c>
      <c r="AY361" s="17" t="s">
        <v>165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82</v>
      </c>
      <c r="BK361" s="203">
        <f>ROUND(I361*H361,2)</f>
        <v>0</v>
      </c>
      <c r="BL361" s="17" t="s">
        <v>573</v>
      </c>
      <c r="BM361" s="202" t="s">
        <v>2152</v>
      </c>
    </row>
    <row r="362" spans="1:47" s="2" customFormat="1" ht="12">
      <c r="A362" s="34"/>
      <c r="B362" s="35"/>
      <c r="C362" s="36"/>
      <c r="D362" s="204" t="s">
        <v>174</v>
      </c>
      <c r="E362" s="36"/>
      <c r="F362" s="205" t="s">
        <v>2102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174</v>
      </c>
      <c r="AU362" s="17" t="s">
        <v>185</v>
      </c>
    </row>
    <row r="363" spans="1:65" s="2" customFormat="1" ht="16.5" customHeight="1">
      <c r="A363" s="34"/>
      <c r="B363" s="35"/>
      <c r="C363" s="230" t="s">
        <v>725</v>
      </c>
      <c r="D363" s="230" t="s">
        <v>290</v>
      </c>
      <c r="E363" s="231" t="s">
        <v>2128</v>
      </c>
      <c r="F363" s="232" t="s">
        <v>2129</v>
      </c>
      <c r="G363" s="233" t="s">
        <v>564</v>
      </c>
      <c r="H363" s="234">
        <v>2</v>
      </c>
      <c r="I363" s="235"/>
      <c r="J363" s="236">
        <f>ROUND(I363*H363,2)</f>
        <v>0</v>
      </c>
      <c r="K363" s="232" t="s">
        <v>1</v>
      </c>
      <c r="L363" s="237"/>
      <c r="M363" s="238" t="s">
        <v>1</v>
      </c>
      <c r="N363" s="239" t="s">
        <v>39</v>
      </c>
      <c r="O363" s="71"/>
      <c r="P363" s="200">
        <f>O363*H363</f>
        <v>0</v>
      </c>
      <c r="Q363" s="200">
        <v>0</v>
      </c>
      <c r="R363" s="200">
        <f>Q363*H363</f>
        <v>0</v>
      </c>
      <c r="S363" s="200">
        <v>0</v>
      </c>
      <c r="T363" s="201">
        <f>S363*H363</f>
        <v>0</v>
      </c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R363" s="202" t="s">
        <v>885</v>
      </c>
      <c r="AT363" s="202" t="s">
        <v>290</v>
      </c>
      <c r="AU363" s="202" t="s">
        <v>185</v>
      </c>
      <c r="AY363" s="17" t="s">
        <v>165</v>
      </c>
      <c r="BE363" s="203">
        <f>IF(N363="základní",J363,0)</f>
        <v>0</v>
      </c>
      <c r="BF363" s="203">
        <f>IF(N363="snížená",J363,0)</f>
        <v>0</v>
      </c>
      <c r="BG363" s="203">
        <f>IF(N363="zákl. přenesená",J363,0)</f>
        <v>0</v>
      </c>
      <c r="BH363" s="203">
        <f>IF(N363="sníž. přenesená",J363,0)</f>
        <v>0</v>
      </c>
      <c r="BI363" s="203">
        <f>IF(N363="nulová",J363,0)</f>
        <v>0</v>
      </c>
      <c r="BJ363" s="17" t="s">
        <v>82</v>
      </c>
      <c r="BK363" s="203">
        <f>ROUND(I363*H363,2)</f>
        <v>0</v>
      </c>
      <c r="BL363" s="17" t="s">
        <v>885</v>
      </c>
      <c r="BM363" s="202" t="s">
        <v>2153</v>
      </c>
    </row>
    <row r="364" spans="1:47" s="2" customFormat="1" ht="12">
      <c r="A364" s="34"/>
      <c r="B364" s="35"/>
      <c r="C364" s="36"/>
      <c r="D364" s="204" t="s">
        <v>174</v>
      </c>
      <c r="E364" s="36"/>
      <c r="F364" s="205" t="s">
        <v>2129</v>
      </c>
      <c r="G364" s="36"/>
      <c r="H364" s="36"/>
      <c r="I364" s="206"/>
      <c r="J364" s="36"/>
      <c r="K364" s="36"/>
      <c r="L364" s="39"/>
      <c r="M364" s="207"/>
      <c r="N364" s="208"/>
      <c r="O364" s="71"/>
      <c r="P364" s="71"/>
      <c r="Q364" s="71"/>
      <c r="R364" s="71"/>
      <c r="S364" s="71"/>
      <c r="T364" s="72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T364" s="17" t="s">
        <v>174</v>
      </c>
      <c r="AU364" s="17" t="s">
        <v>185</v>
      </c>
    </row>
    <row r="365" spans="1:65" s="2" customFormat="1" ht="16.5" customHeight="1">
      <c r="A365" s="34"/>
      <c r="B365" s="35"/>
      <c r="C365" s="191" t="s">
        <v>351</v>
      </c>
      <c r="D365" s="191" t="s">
        <v>167</v>
      </c>
      <c r="E365" s="192" t="s">
        <v>2131</v>
      </c>
      <c r="F365" s="193" t="s">
        <v>2132</v>
      </c>
      <c r="G365" s="194" t="s">
        <v>1783</v>
      </c>
      <c r="H365" s="195">
        <v>2</v>
      </c>
      <c r="I365" s="196"/>
      <c r="J365" s="197">
        <f>ROUND(I365*H365,2)</f>
        <v>0</v>
      </c>
      <c r="K365" s="193" t="s">
        <v>1</v>
      </c>
      <c r="L365" s="39"/>
      <c r="M365" s="198" t="s">
        <v>1</v>
      </c>
      <c r="N365" s="199" t="s">
        <v>39</v>
      </c>
      <c r="O365" s="71"/>
      <c r="P365" s="200">
        <f>O365*H365</f>
        <v>0</v>
      </c>
      <c r="Q365" s="200">
        <v>0</v>
      </c>
      <c r="R365" s="200">
        <f>Q365*H365</f>
        <v>0</v>
      </c>
      <c r="S365" s="200">
        <v>0</v>
      </c>
      <c r="T365" s="201">
        <f>S365*H365</f>
        <v>0</v>
      </c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R365" s="202" t="s">
        <v>573</v>
      </c>
      <c r="AT365" s="202" t="s">
        <v>167</v>
      </c>
      <c r="AU365" s="202" t="s">
        <v>185</v>
      </c>
      <c r="AY365" s="17" t="s">
        <v>165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17" t="s">
        <v>82</v>
      </c>
      <c r="BK365" s="203">
        <f>ROUND(I365*H365,2)</f>
        <v>0</v>
      </c>
      <c r="BL365" s="17" t="s">
        <v>573</v>
      </c>
      <c r="BM365" s="202" t="s">
        <v>2154</v>
      </c>
    </row>
    <row r="366" spans="1:47" s="2" customFormat="1" ht="12">
      <c r="A366" s="34"/>
      <c r="B366" s="35"/>
      <c r="C366" s="36"/>
      <c r="D366" s="204" t="s">
        <v>174</v>
      </c>
      <c r="E366" s="36"/>
      <c r="F366" s="205" t="s">
        <v>2132</v>
      </c>
      <c r="G366" s="36"/>
      <c r="H366" s="36"/>
      <c r="I366" s="206"/>
      <c r="J366" s="36"/>
      <c r="K366" s="36"/>
      <c r="L366" s="39"/>
      <c r="M366" s="207"/>
      <c r="N366" s="208"/>
      <c r="O366" s="71"/>
      <c r="P366" s="71"/>
      <c r="Q366" s="71"/>
      <c r="R366" s="71"/>
      <c r="S366" s="71"/>
      <c r="T366" s="72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T366" s="17" t="s">
        <v>174</v>
      </c>
      <c r="AU366" s="17" t="s">
        <v>185</v>
      </c>
    </row>
    <row r="367" spans="1:65" s="2" customFormat="1" ht="16.5" customHeight="1">
      <c r="A367" s="34"/>
      <c r="B367" s="35"/>
      <c r="C367" s="191" t="s">
        <v>736</v>
      </c>
      <c r="D367" s="191" t="s">
        <v>167</v>
      </c>
      <c r="E367" s="192" t="s">
        <v>2134</v>
      </c>
      <c r="F367" s="193" t="s">
        <v>2135</v>
      </c>
      <c r="G367" s="194" t="s">
        <v>564</v>
      </c>
      <c r="H367" s="195">
        <v>2</v>
      </c>
      <c r="I367" s="196"/>
      <c r="J367" s="197">
        <f>ROUND(I367*H367,2)</f>
        <v>0</v>
      </c>
      <c r="K367" s="193" t="s">
        <v>1</v>
      </c>
      <c r="L367" s="39"/>
      <c r="M367" s="198" t="s">
        <v>1</v>
      </c>
      <c r="N367" s="199" t="s">
        <v>39</v>
      </c>
      <c r="O367" s="71"/>
      <c r="P367" s="200">
        <f>O367*H367</f>
        <v>0</v>
      </c>
      <c r="Q367" s="200">
        <v>0</v>
      </c>
      <c r="R367" s="200">
        <f>Q367*H367</f>
        <v>0</v>
      </c>
      <c r="S367" s="200">
        <v>0</v>
      </c>
      <c r="T367" s="201">
        <f>S367*H367</f>
        <v>0</v>
      </c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R367" s="202" t="s">
        <v>573</v>
      </c>
      <c r="AT367" s="202" t="s">
        <v>167</v>
      </c>
      <c r="AU367" s="202" t="s">
        <v>185</v>
      </c>
      <c r="AY367" s="17" t="s">
        <v>165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17" t="s">
        <v>82</v>
      </c>
      <c r="BK367" s="203">
        <f>ROUND(I367*H367,2)</f>
        <v>0</v>
      </c>
      <c r="BL367" s="17" t="s">
        <v>573</v>
      </c>
      <c r="BM367" s="202" t="s">
        <v>2155</v>
      </c>
    </row>
    <row r="368" spans="1:47" s="2" customFormat="1" ht="12">
      <c r="A368" s="34"/>
      <c r="B368" s="35"/>
      <c r="C368" s="36"/>
      <c r="D368" s="204" t="s">
        <v>174</v>
      </c>
      <c r="E368" s="36"/>
      <c r="F368" s="205" t="s">
        <v>2135</v>
      </c>
      <c r="G368" s="36"/>
      <c r="H368" s="36"/>
      <c r="I368" s="206"/>
      <c r="J368" s="36"/>
      <c r="K368" s="36"/>
      <c r="L368" s="39"/>
      <c r="M368" s="207"/>
      <c r="N368" s="208"/>
      <c r="O368" s="71"/>
      <c r="P368" s="71"/>
      <c r="Q368" s="71"/>
      <c r="R368" s="71"/>
      <c r="S368" s="71"/>
      <c r="T368" s="72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T368" s="17" t="s">
        <v>174</v>
      </c>
      <c r="AU368" s="17" t="s">
        <v>185</v>
      </c>
    </row>
    <row r="369" spans="1:65" s="2" customFormat="1" ht="16.5" customHeight="1">
      <c r="A369" s="34"/>
      <c r="B369" s="35"/>
      <c r="C369" s="230" t="s">
        <v>743</v>
      </c>
      <c r="D369" s="230" t="s">
        <v>290</v>
      </c>
      <c r="E369" s="231" t="s">
        <v>2137</v>
      </c>
      <c r="F369" s="232" t="s">
        <v>2138</v>
      </c>
      <c r="G369" s="233" t="s">
        <v>564</v>
      </c>
      <c r="H369" s="234">
        <v>2</v>
      </c>
      <c r="I369" s="235"/>
      <c r="J369" s="236">
        <f>ROUND(I369*H369,2)</f>
        <v>0</v>
      </c>
      <c r="K369" s="232" t="s">
        <v>1</v>
      </c>
      <c r="L369" s="237"/>
      <c r="M369" s="238" t="s">
        <v>1</v>
      </c>
      <c r="N369" s="239" t="s">
        <v>39</v>
      </c>
      <c r="O369" s="71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885</v>
      </c>
      <c r="AT369" s="202" t="s">
        <v>290</v>
      </c>
      <c r="AU369" s="202" t="s">
        <v>185</v>
      </c>
      <c r="AY369" s="17" t="s">
        <v>165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82</v>
      </c>
      <c r="BK369" s="203">
        <f>ROUND(I369*H369,2)</f>
        <v>0</v>
      </c>
      <c r="BL369" s="17" t="s">
        <v>885</v>
      </c>
      <c r="BM369" s="202" t="s">
        <v>2156</v>
      </c>
    </row>
    <row r="370" spans="1:47" s="2" customFormat="1" ht="12">
      <c r="A370" s="34"/>
      <c r="B370" s="35"/>
      <c r="C370" s="36"/>
      <c r="D370" s="204" t="s">
        <v>174</v>
      </c>
      <c r="E370" s="36"/>
      <c r="F370" s="205" t="s">
        <v>2138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174</v>
      </c>
      <c r="AU370" s="17" t="s">
        <v>185</v>
      </c>
    </row>
    <row r="371" spans="2:63" s="12" customFormat="1" ht="22.9" customHeight="1">
      <c r="B371" s="175"/>
      <c r="C371" s="176"/>
      <c r="D371" s="177" t="s">
        <v>73</v>
      </c>
      <c r="E371" s="189" t="s">
        <v>2157</v>
      </c>
      <c r="F371" s="189" t="s">
        <v>2158</v>
      </c>
      <c r="G371" s="176"/>
      <c r="H371" s="176"/>
      <c r="I371" s="179"/>
      <c r="J371" s="190">
        <f>BK371</f>
        <v>0</v>
      </c>
      <c r="K371" s="176"/>
      <c r="L371" s="181"/>
      <c r="M371" s="182"/>
      <c r="N371" s="183"/>
      <c r="O371" s="183"/>
      <c r="P371" s="184">
        <f>SUM(P372:P377)</f>
        <v>0</v>
      </c>
      <c r="Q371" s="183"/>
      <c r="R371" s="184">
        <f>SUM(R372:R377)</f>
        <v>0</v>
      </c>
      <c r="S371" s="183"/>
      <c r="T371" s="185">
        <f>SUM(T372:T377)</f>
        <v>0</v>
      </c>
      <c r="AR371" s="186" t="s">
        <v>84</v>
      </c>
      <c r="AT371" s="187" t="s">
        <v>73</v>
      </c>
      <c r="AU371" s="187" t="s">
        <v>82</v>
      </c>
      <c r="AY371" s="186" t="s">
        <v>165</v>
      </c>
      <c r="BK371" s="188">
        <f>SUM(BK372:BK377)</f>
        <v>0</v>
      </c>
    </row>
    <row r="372" spans="1:65" s="2" customFormat="1" ht="16.5" customHeight="1">
      <c r="A372" s="34"/>
      <c r="B372" s="35"/>
      <c r="C372" s="191" t="s">
        <v>753</v>
      </c>
      <c r="D372" s="191" t="s">
        <v>167</v>
      </c>
      <c r="E372" s="192" t="s">
        <v>2159</v>
      </c>
      <c r="F372" s="193" t="s">
        <v>2160</v>
      </c>
      <c r="G372" s="194" t="s">
        <v>1224</v>
      </c>
      <c r="H372" s="195">
        <v>1</v>
      </c>
      <c r="I372" s="196"/>
      <c r="J372" s="197">
        <f>ROUND(I372*H372,2)</f>
        <v>0</v>
      </c>
      <c r="K372" s="193" t="s">
        <v>1</v>
      </c>
      <c r="L372" s="39"/>
      <c r="M372" s="198" t="s">
        <v>1</v>
      </c>
      <c r="N372" s="199" t="s">
        <v>39</v>
      </c>
      <c r="O372" s="71"/>
      <c r="P372" s="200">
        <f>O372*H372</f>
        <v>0</v>
      </c>
      <c r="Q372" s="200">
        <v>0</v>
      </c>
      <c r="R372" s="200">
        <f>Q372*H372</f>
        <v>0</v>
      </c>
      <c r="S372" s="200">
        <v>0</v>
      </c>
      <c r="T372" s="201">
        <f>S372*H372</f>
        <v>0</v>
      </c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R372" s="202" t="s">
        <v>2161</v>
      </c>
      <c r="AT372" s="202" t="s">
        <v>167</v>
      </c>
      <c r="AU372" s="202" t="s">
        <v>84</v>
      </c>
      <c r="AY372" s="17" t="s">
        <v>165</v>
      </c>
      <c r="BE372" s="203">
        <f>IF(N372="základní",J372,0)</f>
        <v>0</v>
      </c>
      <c r="BF372" s="203">
        <f>IF(N372="snížená",J372,0)</f>
        <v>0</v>
      </c>
      <c r="BG372" s="203">
        <f>IF(N372="zákl. přenesená",J372,0)</f>
        <v>0</v>
      </c>
      <c r="BH372" s="203">
        <f>IF(N372="sníž. přenesená",J372,0)</f>
        <v>0</v>
      </c>
      <c r="BI372" s="203">
        <f>IF(N372="nulová",J372,0)</f>
        <v>0</v>
      </c>
      <c r="BJ372" s="17" t="s">
        <v>82</v>
      </c>
      <c r="BK372" s="203">
        <f>ROUND(I372*H372,2)</f>
        <v>0</v>
      </c>
      <c r="BL372" s="17" t="s">
        <v>2161</v>
      </c>
      <c r="BM372" s="202" t="s">
        <v>2162</v>
      </c>
    </row>
    <row r="373" spans="1:47" s="2" customFormat="1" ht="12">
      <c r="A373" s="34"/>
      <c r="B373" s="35"/>
      <c r="C373" s="36"/>
      <c r="D373" s="204" t="s">
        <v>174</v>
      </c>
      <c r="E373" s="36"/>
      <c r="F373" s="205" t="s">
        <v>2160</v>
      </c>
      <c r="G373" s="36"/>
      <c r="H373" s="36"/>
      <c r="I373" s="206"/>
      <c r="J373" s="36"/>
      <c r="K373" s="36"/>
      <c r="L373" s="39"/>
      <c r="M373" s="207"/>
      <c r="N373" s="208"/>
      <c r="O373" s="71"/>
      <c r="P373" s="71"/>
      <c r="Q373" s="71"/>
      <c r="R373" s="71"/>
      <c r="S373" s="71"/>
      <c r="T373" s="72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T373" s="17" t="s">
        <v>174</v>
      </c>
      <c r="AU373" s="17" t="s">
        <v>84</v>
      </c>
    </row>
    <row r="374" spans="1:47" s="2" customFormat="1" ht="39">
      <c r="A374" s="34"/>
      <c r="B374" s="35"/>
      <c r="C374" s="36"/>
      <c r="D374" s="204" t="s">
        <v>333</v>
      </c>
      <c r="E374" s="36"/>
      <c r="F374" s="240" t="s">
        <v>2163</v>
      </c>
      <c r="G374" s="36"/>
      <c r="H374" s="36"/>
      <c r="I374" s="206"/>
      <c r="J374" s="36"/>
      <c r="K374" s="36"/>
      <c r="L374" s="39"/>
      <c r="M374" s="207"/>
      <c r="N374" s="208"/>
      <c r="O374" s="71"/>
      <c r="P374" s="71"/>
      <c r="Q374" s="71"/>
      <c r="R374" s="71"/>
      <c r="S374" s="71"/>
      <c r="T374" s="72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T374" s="17" t="s">
        <v>333</v>
      </c>
      <c r="AU374" s="17" t="s">
        <v>84</v>
      </c>
    </row>
    <row r="375" spans="1:65" s="2" customFormat="1" ht="21.75" customHeight="1">
      <c r="A375" s="34"/>
      <c r="B375" s="35"/>
      <c r="C375" s="191" t="s">
        <v>762</v>
      </c>
      <c r="D375" s="191" t="s">
        <v>167</v>
      </c>
      <c r="E375" s="192" t="s">
        <v>2164</v>
      </c>
      <c r="F375" s="193" t="s">
        <v>2165</v>
      </c>
      <c r="G375" s="194" t="s">
        <v>1224</v>
      </c>
      <c r="H375" s="195">
        <v>1</v>
      </c>
      <c r="I375" s="196"/>
      <c r="J375" s="197">
        <f>ROUND(I375*H375,2)</f>
        <v>0</v>
      </c>
      <c r="K375" s="193" t="s">
        <v>1</v>
      </c>
      <c r="L375" s="39"/>
      <c r="M375" s="198" t="s">
        <v>1</v>
      </c>
      <c r="N375" s="199" t="s">
        <v>39</v>
      </c>
      <c r="O375" s="71"/>
      <c r="P375" s="200">
        <f>O375*H375</f>
        <v>0</v>
      </c>
      <c r="Q375" s="200">
        <v>0</v>
      </c>
      <c r="R375" s="200">
        <f>Q375*H375</f>
        <v>0</v>
      </c>
      <c r="S375" s="200">
        <v>0</v>
      </c>
      <c r="T375" s="201">
        <f>S375*H375</f>
        <v>0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2" t="s">
        <v>2161</v>
      </c>
      <c r="AT375" s="202" t="s">
        <v>167</v>
      </c>
      <c r="AU375" s="202" t="s">
        <v>84</v>
      </c>
      <c r="AY375" s="17" t="s">
        <v>165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7" t="s">
        <v>82</v>
      </c>
      <c r="BK375" s="203">
        <f>ROUND(I375*H375,2)</f>
        <v>0</v>
      </c>
      <c r="BL375" s="17" t="s">
        <v>2161</v>
      </c>
      <c r="BM375" s="202" t="s">
        <v>2166</v>
      </c>
    </row>
    <row r="376" spans="1:47" s="2" customFormat="1" ht="12">
      <c r="A376" s="34"/>
      <c r="B376" s="35"/>
      <c r="C376" s="36"/>
      <c r="D376" s="204" t="s">
        <v>174</v>
      </c>
      <c r="E376" s="36"/>
      <c r="F376" s="205" t="s">
        <v>2165</v>
      </c>
      <c r="G376" s="36"/>
      <c r="H376" s="36"/>
      <c r="I376" s="206"/>
      <c r="J376" s="36"/>
      <c r="K376" s="36"/>
      <c r="L376" s="39"/>
      <c r="M376" s="207"/>
      <c r="N376" s="208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174</v>
      </c>
      <c r="AU376" s="17" t="s">
        <v>84</v>
      </c>
    </row>
    <row r="377" spans="1:47" s="2" customFormat="1" ht="39">
      <c r="A377" s="34"/>
      <c r="B377" s="35"/>
      <c r="C377" s="36"/>
      <c r="D377" s="204" t="s">
        <v>333</v>
      </c>
      <c r="E377" s="36"/>
      <c r="F377" s="240" t="s">
        <v>2167</v>
      </c>
      <c r="G377" s="36"/>
      <c r="H377" s="36"/>
      <c r="I377" s="206"/>
      <c r="J377" s="36"/>
      <c r="K377" s="36"/>
      <c r="L377" s="39"/>
      <c r="M377" s="244"/>
      <c r="N377" s="245"/>
      <c r="O377" s="246"/>
      <c r="P377" s="246"/>
      <c r="Q377" s="246"/>
      <c r="R377" s="246"/>
      <c r="S377" s="246"/>
      <c r="T377" s="247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333</v>
      </c>
      <c r="AU377" s="17" t="s">
        <v>84</v>
      </c>
    </row>
    <row r="378" spans="1:31" s="2" customFormat="1" ht="6.95" customHeight="1">
      <c r="A378" s="34"/>
      <c r="B378" s="54"/>
      <c r="C378" s="55"/>
      <c r="D378" s="55"/>
      <c r="E378" s="55"/>
      <c r="F378" s="55"/>
      <c r="G378" s="55"/>
      <c r="H378" s="55"/>
      <c r="I378" s="55"/>
      <c r="J378" s="55"/>
      <c r="K378" s="55"/>
      <c r="L378" s="39"/>
      <c r="M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</row>
  </sheetData>
  <sheetProtection algorithmName="SHA-512" hashValue="yqWVRHVX4DzxBMkh2zX3kKdgG+J15qVjtXzIGCudCGNyrhgeY6mA1vhOtxDlM4THSc7bF9xqL4lDTi+WryJeJA==" saltValue="FlE207WknJ49/lpD1DYvVMtMNcPyQ3DSlHg9zm4rV50tzeEWkpvPb/67nVWtfRjfxMKYWtB+tFYzd14+QcS57A==" spinCount="100000" sheet="1" objects="1" scenarios="1" formatColumns="0" formatRows="0" autoFilter="0"/>
  <autoFilter ref="C129:K377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Jannike Sklenarova</dc:creator>
  <cp:keywords/>
  <dc:description/>
  <cp:lastModifiedBy>Vojtěch Příhoda</cp:lastModifiedBy>
  <dcterms:created xsi:type="dcterms:W3CDTF">2021-10-12T10:05:51Z</dcterms:created>
  <dcterms:modified xsi:type="dcterms:W3CDTF">2021-10-12T15:04:58Z</dcterms:modified>
  <cp:category/>
  <cp:version/>
  <cp:contentType/>
  <cp:contentStatus/>
</cp:coreProperties>
</file>