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komunikace" sheetId="2" r:id="rId2"/>
    <sheet name="3 - vedlejší rozpočtové n..." sheetId="3" r:id="rId3"/>
    <sheet name="2 - veřejné osvětlení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komunikace'!$C$89:$K$339</definedName>
    <definedName name="_xlnm.Print_Area" localSheetId="1">'1 - komunikace'!$C$4:$J$39,'1 - komunikace'!$C$45:$J$71,'1 - komunikace'!$C$77:$J$339</definedName>
    <definedName name="_xlnm.Print_Titles" localSheetId="1">'1 - komunikace'!$89:$89</definedName>
    <definedName name="_xlnm._FilterDatabase" localSheetId="2" hidden="1">'3 - vedlejší rozpočtové n...'!$C$86:$K$117</definedName>
    <definedName name="_xlnm.Print_Area" localSheetId="2">'3 - vedlejší rozpočtové n...'!$C$4:$J$39,'3 - vedlejší rozpočtové n...'!$C$45:$J$68,'3 - vedlejší rozpočtové n...'!$C$74:$J$117</definedName>
    <definedName name="_xlnm.Print_Titles" localSheetId="2">'3 - vedlejší rozpočtové n...'!$86:$86</definedName>
    <definedName name="_xlnm._FilterDatabase" localSheetId="3" hidden="1">'2 - veřejné osvětlení'!$C$83:$K$165</definedName>
    <definedName name="_xlnm.Print_Area" localSheetId="3">'2 - veřejné osvětlení'!$C$4:$J$39,'2 - veřejné osvětlení'!$C$45:$J$65,'2 - veřejné osvětlení'!$C$71:$J$165</definedName>
    <definedName name="_xlnm.Print_Titles" localSheetId="3">'2 - veřejné osvětlení'!$83:$83</definedName>
    <definedName name="_xlnm.Print_Area" localSheetId="4">'Seznam figur'!$C$4:$G$117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1"/>
  <c r="J80"/>
  <c r="F78"/>
  <c r="E76"/>
  <c r="J55"/>
  <c r="J54"/>
  <c r="F52"/>
  <c r="E50"/>
  <c r="J18"/>
  <c r="E18"/>
  <c r="F55"/>
  <c r="J17"/>
  <c r="J15"/>
  <c r="E15"/>
  <c r="F54"/>
  <c r="J14"/>
  <c r="J12"/>
  <c r="J78"/>
  <c r="E7"/>
  <c r="E74"/>
  <c i="3" r="J37"/>
  <c r="J36"/>
  <c i="1" r="AY56"/>
  <c i="3" r="J35"/>
  <c i="1" r="AX56"/>
  <c i="3"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T91"/>
  <c r="R92"/>
  <c r="R91"/>
  <c r="P92"/>
  <c r="P91"/>
  <c r="BI90"/>
  <c r="BH90"/>
  <c r="BG90"/>
  <c r="BF90"/>
  <c r="T90"/>
  <c r="T89"/>
  <c r="T88"/>
  <c r="R90"/>
  <c r="R89"/>
  <c r="R88"/>
  <c r="P90"/>
  <c r="P89"/>
  <c r="P88"/>
  <c r="J84"/>
  <c r="J83"/>
  <c r="F81"/>
  <c r="E79"/>
  <c r="J55"/>
  <c r="J54"/>
  <c r="F52"/>
  <c r="E50"/>
  <c r="J18"/>
  <c r="E18"/>
  <c r="F84"/>
  <c r="J17"/>
  <c r="J15"/>
  <c r="E15"/>
  <c r="F83"/>
  <c r="J14"/>
  <c r="J12"/>
  <c r="J81"/>
  <c r="E7"/>
  <c r="E77"/>
  <c i="2" r="J339"/>
  <c r="T338"/>
  <c r="R338"/>
  <c r="P338"/>
  <c r="BK338"/>
  <c r="J338"/>
  <c r="J69"/>
  <c r="J37"/>
  <c r="J36"/>
  <c i="1" r="AY55"/>
  <c i="2" r="J35"/>
  <c i="1" r="AX55"/>
  <c i="2" r="J70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T326"/>
  <c r="R327"/>
  <c r="R326"/>
  <c r="P327"/>
  <c r="P326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4"/>
  <c r="E82"/>
  <c r="J55"/>
  <c r="J54"/>
  <c r="F52"/>
  <c r="E50"/>
  <c r="J18"/>
  <c r="E18"/>
  <c r="F55"/>
  <c r="J17"/>
  <c r="J15"/>
  <c r="E15"/>
  <c r="F54"/>
  <c r="J14"/>
  <c r="J12"/>
  <c r="J84"/>
  <c r="E7"/>
  <c r="E48"/>
  <c i="1" r="L50"/>
  <c r="AM50"/>
  <c r="AM49"/>
  <c r="L49"/>
  <c r="AM47"/>
  <c r="L47"/>
  <c r="L45"/>
  <c r="L44"/>
  <c i="2" r="J313"/>
  <c r="J231"/>
  <c r="J122"/>
  <c r="BK279"/>
  <c r="BK249"/>
  <c r="BK167"/>
  <c r="J284"/>
  <c r="BK210"/>
  <c r="BK101"/>
  <c r="BK239"/>
  <c r="J149"/>
  <c i="3" r="BK100"/>
  <c r="BK109"/>
  <c i="4" r="BK128"/>
  <c r="J86"/>
  <c r="J96"/>
  <c i="2" r="J327"/>
  <c r="BK272"/>
  <c r="BK184"/>
  <c r="J325"/>
  <c r="J253"/>
  <c r="BK145"/>
  <c r="J204"/>
  <c r="BK116"/>
  <c r="BK299"/>
  <c r="J247"/>
  <c r="BK152"/>
  <c i="3" r="J109"/>
  <c r="BK95"/>
  <c i="4" r="BK145"/>
  <c r="BK164"/>
  <c r="BK104"/>
  <c r="BK96"/>
  <c i="2" r="J268"/>
  <c r="BK179"/>
  <c r="BK304"/>
  <c r="BK235"/>
  <c r="BK111"/>
  <c r="J279"/>
  <c r="J235"/>
  <c r="J175"/>
  <c r="J310"/>
  <c r="J225"/>
  <c i="3" r="BK113"/>
  <c r="BK103"/>
  <c r="J94"/>
  <c i="4" r="J110"/>
  <c r="BK118"/>
  <c r="BK135"/>
  <c i="2" r="J316"/>
  <c r="BK265"/>
  <c r="BK125"/>
  <c r="J272"/>
  <c r="BK201"/>
  <c r="J335"/>
  <c r="J259"/>
  <c r="J167"/>
  <c r="BK306"/>
  <c r="J164"/>
  <c r="BK97"/>
  <c i="3" r="BK102"/>
  <c r="J104"/>
  <c i="4" r="BK133"/>
  <c r="BK98"/>
  <c r="J128"/>
  <c r="J156"/>
  <c r="BK116"/>
  <c i="2" r="BK330"/>
  <c r="J267"/>
  <c r="J159"/>
  <c r="J299"/>
  <c r="BK225"/>
  <c r="J113"/>
  <c r="J239"/>
  <c r="BK149"/>
  <c r="J296"/>
  <c r="BK207"/>
  <c r="J108"/>
  <c i="3" r="BK104"/>
  <c r="J100"/>
  <c i="4" r="BK114"/>
  <c r="J137"/>
  <c r="BK152"/>
  <c r="BK141"/>
  <c i="2" r="BK325"/>
  <c r="J262"/>
  <c r="BK170"/>
  <c r="J265"/>
  <c r="BK188"/>
  <c i="1" r="AS54"/>
  <c i="2" r="BK289"/>
  <c r="BK186"/>
  <c r="BK95"/>
  <c i="3" r="J113"/>
  <c r="J95"/>
  <c i="4" r="BK110"/>
  <c r="J119"/>
  <c r="J115"/>
  <c i="2" r="J306"/>
  <c r="J249"/>
  <c r="J99"/>
  <c r="J270"/>
  <c r="BK192"/>
  <c r="J93"/>
  <c r="BK262"/>
  <c r="J132"/>
  <c r="BK264"/>
  <c r="BK173"/>
  <c r="J125"/>
  <c i="3" r="J92"/>
  <c r="J117"/>
  <c i="4" r="BK149"/>
  <c r="J100"/>
  <c r="J161"/>
  <c r="BK93"/>
  <c i="2" r="BK335"/>
  <c r="BK277"/>
  <c r="J257"/>
  <c r="J103"/>
  <c r="J264"/>
  <c r="BK137"/>
  <c r="BK286"/>
  <c r="J213"/>
  <c r="BK103"/>
  <c r="BK261"/>
  <c r="BK140"/>
  <c i="3" r="J115"/>
  <c r="BK90"/>
  <c i="4" r="J118"/>
  <c r="J135"/>
  <c r="J106"/>
  <c r="J117"/>
  <c r="J90"/>
  <c i="2" r="BK296"/>
  <c r="BK183"/>
  <c r="BK327"/>
  <c r="BK267"/>
  <c r="J186"/>
  <c r="BK323"/>
  <c r="BK258"/>
  <c r="BK181"/>
  <c r="J320"/>
  <c r="J216"/>
  <c r="BK132"/>
  <c i="3" r="BK92"/>
  <c i="4" r="J152"/>
  <c r="BK161"/>
  <c r="J103"/>
  <c r="J114"/>
  <c r="BK86"/>
  <c i="2" r="BK310"/>
  <c r="BK253"/>
  <c r="J140"/>
  <c r="BK284"/>
  <c r="J229"/>
  <c r="J173"/>
  <c r="J243"/>
  <c r="BK164"/>
  <c r="BK332"/>
  <c r="J210"/>
  <c r="J137"/>
  <c i="3" r="J107"/>
  <c r="J103"/>
  <c i="4" r="BK115"/>
  <c r="BK90"/>
  <c i="2" r="J332"/>
  <c r="J286"/>
  <c r="J201"/>
  <c r="J116"/>
  <c r="BK255"/>
  <c r="J184"/>
  <c r="J330"/>
  <c r="BK257"/>
  <c r="BK198"/>
  <c r="J97"/>
  <c r="J192"/>
  <c r="BK99"/>
  <c i="3" r="J105"/>
  <c r="J102"/>
  <c i="4" r="J124"/>
  <c r="BK139"/>
  <c r="J141"/>
  <c r="BK112"/>
  <c i="2" r="J304"/>
  <c r="BK204"/>
  <c r="BK313"/>
  <c r="BK247"/>
  <c r="J170"/>
  <c r="BK316"/>
  <c r="J255"/>
  <c r="J183"/>
  <c r="J323"/>
  <c r="J223"/>
  <c r="BK122"/>
  <c i="3" r="BK107"/>
  <c r="BK97"/>
  <c i="4" r="BK109"/>
  <c r="J133"/>
  <c r="J93"/>
  <c r="J139"/>
  <c i="2" r="BK280"/>
  <c r="BK259"/>
  <c r="BK108"/>
  <c r="J261"/>
  <c r="J198"/>
  <c r="J95"/>
  <c r="BK270"/>
  <c r="BK113"/>
  <c r="BK268"/>
  <c r="J181"/>
  <c r="BK93"/>
  <c i="3" r="BK94"/>
  <c r="J90"/>
  <c i="4" r="J104"/>
  <c r="J116"/>
  <c r="BK124"/>
  <c r="J109"/>
  <c i="2" r="J289"/>
  <c r="BK243"/>
  <c r="BK106"/>
  <c r="BK278"/>
  <c r="J207"/>
  <c r="BK229"/>
  <c r="J179"/>
  <c r="J106"/>
  <c r="BK219"/>
  <c r="BK119"/>
  <c i="3" r="J97"/>
  <c r="BK110"/>
  <c i="4" r="BK119"/>
  <c r="J149"/>
  <c r="BK137"/>
  <c i="2" r="BK320"/>
  <c r="J258"/>
  <c r="J152"/>
  <c r="J280"/>
  <c r="BK216"/>
  <c r="BK159"/>
  <c r="BK292"/>
  <c r="BK223"/>
  <c r="J111"/>
  <c r="J292"/>
  <c r="BK213"/>
  <c r="J145"/>
  <c i="3" r="BK117"/>
  <c r="BK105"/>
  <c i="4" r="J112"/>
  <c r="J164"/>
  <c r="BK100"/>
  <c r="BK106"/>
  <c r="BK103"/>
  <c i="2" r="J281"/>
  <c r="BK175"/>
  <c r="BK281"/>
  <c r="J219"/>
  <c r="J101"/>
  <c r="J278"/>
  <c r="BK231"/>
  <c r="J119"/>
  <c r="J277"/>
  <c r="J188"/>
  <c i="3" r="J110"/>
  <c r="BK115"/>
  <c i="4" r="BK156"/>
  <c r="J145"/>
  <c r="BK117"/>
  <c r="J98"/>
  <c i="2" l="1" r="T92"/>
  <c r="BK197"/>
  <c r="J197"/>
  <c r="J63"/>
  <c r="BK242"/>
  <c r="J242"/>
  <c r="J65"/>
  <c r="P329"/>
  <c i="3" r="P99"/>
  <c r="R106"/>
  <c r="R114"/>
  <c i="4" r="T102"/>
  <c r="T85"/>
  <c r="T105"/>
  <c i="2" r="BK92"/>
  <c r="J92"/>
  <c r="J61"/>
  <c r="P197"/>
  <c r="T242"/>
  <c r="T329"/>
  <c i="3" r="BK99"/>
  <c r="J99"/>
  <c r="J64"/>
  <c r="P106"/>
  <c r="BK114"/>
  <c r="J114"/>
  <c r="J67"/>
  <c i="4" r="R102"/>
  <c r="R105"/>
  <c r="P123"/>
  <c r="P122"/>
  <c i="2" r="R92"/>
  <c r="R197"/>
  <c r="R242"/>
  <c r="BK329"/>
  <c r="J329"/>
  <c r="J68"/>
  <c i="3" r="R99"/>
  <c r="R93"/>
  <c r="R87"/>
  <c r="BK106"/>
  <c r="J106"/>
  <c r="J65"/>
  <c r="P114"/>
  <c i="4" r="BK105"/>
  <c r="J105"/>
  <c r="J62"/>
  <c r="P105"/>
  <c r="T123"/>
  <c r="T122"/>
  <c i="2" r="P92"/>
  <c r="P91"/>
  <c r="P90"/>
  <c i="1" r="AU55"/>
  <c i="2" r="T197"/>
  <c r="P242"/>
  <c r="R329"/>
  <c i="3" r="T99"/>
  <c r="T93"/>
  <c r="T87"/>
  <c r="T106"/>
  <c r="T114"/>
  <c i="4" r="BK102"/>
  <c r="J102"/>
  <c r="J61"/>
  <c r="P102"/>
  <c r="P85"/>
  <c r="P84"/>
  <c i="1" r="AU57"/>
  <c i="4" r="BK123"/>
  <c r="J123"/>
  <c r="J64"/>
  <c r="R123"/>
  <c r="R122"/>
  <c i="2" r="BK238"/>
  <c r="J238"/>
  <c r="J64"/>
  <c r="BK191"/>
  <c r="J191"/>
  <c r="J62"/>
  <c r="BK326"/>
  <c r="J326"/>
  <c r="J67"/>
  <c i="3" r="BK89"/>
  <c r="J89"/>
  <c r="J61"/>
  <c r="BK112"/>
  <c r="J112"/>
  <c r="J66"/>
  <c i="4" r="BK85"/>
  <c r="J85"/>
  <c r="J60"/>
  <c i="3" r="BK91"/>
  <c r="J91"/>
  <c r="J62"/>
  <c i="4" r="J52"/>
  <c r="F81"/>
  <c r="BE96"/>
  <c r="BE98"/>
  <c r="BE103"/>
  <c r="BE117"/>
  <c r="BE119"/>
  <c r="BE128"/>
  <c r="BE133"/>
  <c r="BE145"/>
  <c r="BE149"/>
  <c r="BE152"/>
  <c r="BE156"/>
  <c r="E48"/>
  <c r="F80"/>
  <c r="BE106"/>
  <c r="BE109"/>
  <c r="BE110"/>
  <c r="BE114"/>
  <c r="BE135"/>
  <c r="BE141"/>
  <c r="BE90"/>
  <c r="BE93"/>
  <c r="BE112"/>
  <c r="BE118"/>
  <c r="BE124"/>
  <c r="BE164"/>
  <c r="BE86"/>
  <c r="BE100"/>
  <c r="BE104"/>
  <c r="BE115"/>
  <c r="BE116"/>
  <c r="BE137"/>
  <c r="BE139"/>
  <c r="BE161"/>
  <c i="3" r="BE113"/>
  <c r="F54"/>
  <c r="BE94"/>
  <c r="BE95"/>
  <c r="BE97"/>
  <c r="BE100"/>
  <c r="BE104"/>
  <c r="E48"/>
  <c r="J52"/>
  <c r="F55"/>
  <c r="BE90"/>
  <c r="BE92"/>
  <c r="BE103"/>
  <c r="BE107"/>
  <c r="BE109"/>
  <c r="BE110"/>
  <c r="BE115"/>
  <c r="BE117"/>
  <c r="BE102"/>
  <c r="BE105"/>
  <c i="2" r="E80"/>
  <c r="F86"/>
  <c r="BE101"/>
  <c r="BE113"/>
  <c r="BE167"/>
  <c r="BE173"/>
  <c r="BE175"/>
  <c r="BE183"/>
  <c r="BE192"/>
  <c r="BE198"/>
  <c r="BE201"/>
  <c r="BE213"/>
  <c r="BE225"/>
  <c r="BE229"/>
  <c r="BE231"/>
  <c r="BE243"/>
  <c r="BE253"/>
  <c r="BE255"/>
  <c r="BE261"/>
  <c r="BE262"/>
  <c r="BE270"/>
  <c r="BE272"/>
  <c r="BE313"/>
  <c r="BE316"/>
  <c r="BE323"/>
  <c r="BE327"/>
  <c r="J52"/>
  <c r="BE122"/>
  <c r="BE132"/>
  <c r="BE137"/>
  <c r="BE140"/>
  <c r="BE170"/>
  <c r="BE184"/>
  <c r="BE186"/>
  <c r="BE204"/>
  <c r="BE247"/>
  <c r="BE249"/>
  <c r="BE259"/>
  <c r="BE265"/>
  <c r="BE267"/>
  <c r="BE286"/>
  <c r="BE296"/>
  <c r="BE304"/>
  <c r="BE310"/>
  <c r="BE325"/>
  <c r="BE330"/>
  <c r="BE332"/>
  <c r="F87"/>
  <c r="BE97"/>
  <c r="BE99"/>
  <c r="BE106"/>
  <c r="BE108"/>
  <c r="BE116"/>
  <c r="BE119"/>
  <c r="BE125"/>
  <c r="BE145"/>
  <c r="BE149"/>
  <c r="BE179"/>
  <c r="BE181"/>
  <c r="BE210"/>
  <c r="BE219"/>
  <c r="BE239"/>
  <c r="BE257"/>
  <c r="BE258"/>
  <c r="BE278"/>
  <c r="BE289"/>
  <c r="BE292"/>
  <c r="BE306"/>
  <c r="BE320"/>
  <c r="BE93"/>
  <c r="BE95"/>
  <c r="BE103"/>
  <c r="BE111"/>
  <c r="BE152"/>
  <c r="BE159"/>
  <c r="BE164"/>
  <c r="BE188"/>
  <c r="BE207"/>
  <c r="BE216"/>
  <c r="BE223"/>
  <c r="BE235"/>
  <c r="BE264"/>
  <c r="BE268"/>
  <c r="BE277"/>
  <c r="BE279"/>
  <c r="BE280"/>
  <c r="BE281"/>
  <c r="BE284"/>
  <c r="BE299"/>
  <c r="BE335"/>
  <c r="F36"/>
  <c i="1" r="BC55"/>
  <c i="4" r="F34"/>
  <c i="1" r="BA57"/>
  <c i="3" r="F34"/>
  <c i="1" r="BA56"/>
  <c i="4" r="F36"/>
  <c i="1" r="BC57"/>
  <c i="2" r="F37"/>
  <c i="1" r="BD55"/>
  <c i="3" r="F37"/>
  <c i="1" r="BD56"/>
  <c i="3" r="F35"/>
  <c i="1" r="BB56"/>
  <c i="3" r="J34"/>
  <c i="1" r="AW56"/>
  <c i="3" r="F36"/>
  <c i="1" r="BC56"/>
  <c i="4" r="J34"/>
  <c i="1" r="AW57"/>
  <c i="4" r="F37"/>
  <c i="1" r="BD57"/>
  <c i="2" r="J34"/>
  <c i="1" r="AW55"/>
  <c i="4" r="F35"/>
  <c i="1" r="BB57"/>
  <c i="2" r="F34"/>
  <c i="1" r="BA55"/>
  <c i="2" r="F35"/>
  <c i="1" r="BB55"/>
  <c i="4" l="1" r="R85"/>
  <c r="R84"/>
  <c r="T84"/>
  <c i="3" r="P93"/>
  <c r="P87"/>
  <c i="1" r="AU56"/>
  <c i="2" r="R91"/>
  <c r="R90"/>
  <c r="T91"/>
  <c r="T90"/>
  <c r="BK283"/>
  <c r="J283"/>
  <c r="J66"/>
  <c i="3" r="BK93"/>
  <c r="J93"/>
  <c r="J63"/>
  <c r="BK88"/>
  <c r="J88"/>
  <c r="J60"/>
  <c i="4" r="BK122"/>
  <c r="J122"/>
  <c r="J63"/>
  <c i="1" r="AU54"/>
  <c i="4" r="F33"/>
  <c i="1" r="AZ57"/>
  <c i="2" r="J33"/>
  <c i="1" r="AV55"/>
  <c r="AT55"/>
  <c r="BB54"/>
  <c r="W31"/>
  <c i="3" r="F33"/>
  <c i="1" r="AZ56"/>
  <c r="BD54"/>
  <c r="W33"/>
  <c i="3" r="J33"/>
  <c i="1" r="AV56"/>
  <c r="AT56"/>
  <c r="BA54"/>
  <c r="W30"/>
  <c i="4" r="J33"/>
  <c i="1" r="AV57"/>
  <c r="AT57"/>
  <c i="2" r="F33"/>
  <c i="1" r="AZ55"/>
  <c r="BC54"/>
  <c r="W32"/>
  <c i="2" l="1" r="BK91"/>
  <c r="J91"/>
  <c r="J60"/>
  <c i="4" r="BK84"/>
  <c r="J84"/>
  <c r="J59"/>
  <c i="2" r="BK90"/>
  <c r="J90"/>
  <c i="3" r="BK87"/>
  <c r="J87"/>
  <c i="2" r="J30"/>
  <c i="1" r="AG55"/>
  <c i="3" r="J30"/>
  <c i="1" r="AG56"/>
  <c r="AX54"/>
  <c r="AZ54"/>
  <c r="W29"/>
  <c r="AY54"/>
  <c r="AW54"/>
  <c r="AK30"/>
  <c i="2" l="1" r="J39"/>
  <c i="3" r="J39"/>
  <c r="J59"/>
  <c i="2" r="J59"/>
  <c i="1" r="AN55"/>
  <c r="AN56"/>
  <c i="4" r="J30"/>
  <c i="1" r="AG57"/>
  <c r="AG54"/>
  <c r="AK26"/>
  <c r="AV54"/>
  <c r="AK29"/>
  <c i="4" l="1" r="J39"/>
  <c i="1" r="AN57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<sst xmlns="http://schemas.openxmlformats.org/spreadsheetml/2006/main">
  <si>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</si>
  <si>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</si>
  <si>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</si>
  <si>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</si>
  <si>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</si>
  <si>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{f3b7e596-76ca-47c9-ad10-5e870e22f90b}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</si>
  <si>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</si>
  <si>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</si>
  <si>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</si>
  <si>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</si>
  <si>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</si>
  <si>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</si>
  <si>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</si>
  <si>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</si>
  <si>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</si>
  <si>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</si>
  <si>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</si>
  <si>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</si>
  <si>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Dobříš rekonstrukce Levandulové ul.</t>
  </si>
  <si>
    <t>KSO:</t>
  </si>
  <si>
    <t>CC-CZ:</t>
  </si>
  <si>
    <t>Místo:</t>
  </si>
  <si>
    <t>Dobříš</t>
  </si>
  <si>
    <t>Datum:</t>
  </si>
  <si>
    <t>11. 6. 2021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</si>
  <si>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</si>
  <si>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</si>
  <si>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</si>
  <si>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</si>
  <si>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</si>
  <si>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</si>
  <si>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</si>
  <si>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Jan Dudík</t>
  </si>
  <si>
    <t>True</t>
  </si>
  <si>
    <t>Zpracovatel:</t>
  </si>
  <si>
    <t>15856666</t>
  </si>
  <si>
    <t>Ing. Petr Dudík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</si>
  <si>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</si>
  <si>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</si>
  <si>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</si>
  <si>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</si>
  <si>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</si>
  <si>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</si>
  <si>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</si>
  <si>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</si>
  <si>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</si>
  <si>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</si>
  <si>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</si>
  <si>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</si>
  <si>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</si>
  <si>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</si>
  <si>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</si>
  <si>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</si>
  <si>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</si>
  <si>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</si>
  <si>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</si>
  <si>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</si>
  <si>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</si>
  <si>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</si>
  <si>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</si>
  <si>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</si>
  <si>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</si>
  <si>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</si>
  <si>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</si>
  <si>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</si>
  <si>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</si>
  <si>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</si>
  <si>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</si>
  <si>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</si>
  <si>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</si>
  <si>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</si>
  <si>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</si>
  <si>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</si>
  <si>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</si>
  <si>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</si>
  <si>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</si>
  <si>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</si>
  <si>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</si>
  <si>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</si>
  <si>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</si>
  <si>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</si>
  <si>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{aba81c1f-f6ad-40a3-8ad5-a6a269352301}</t>
  </si>
  <si>
    <t>2</t>
  </si>
  <si>
    <t>3</t>
  </si>
  <si>
    <t>vedlejší rozpočtové náklady</t>
  </si>
  <si>
    <t>{d70cf3cc-fe4e-446e-a636-6fcbdae53b07}</t>
  </si>
  <si>
    <t>veřejné osvětlení</t>
  </si>
  <si>
    <t>{89b75d06-63ca-4f6a-a9a7-7ddae442471f}</t>
  </si>
  <si>
    <t>asf</t>
  </si>
  <si>
    <t>asfaltová vozovka</t>
  </si>
  <si>
    <t>m2</t>
  </si>
  <si>
    <t>902,2</t>
  </si>
  <si>
    <t>chod</t>
  </si>
  <si>
    <t>chodník ze zámi. dlažby</t>
  </si>
  <si>
    <t>20,5</t>
  </si>
  <si>
    <t>KRYCÍ LIST SOUPISU PRACÍ</t>
  </si>
  <si>
    <t>lože</t>
  </si>
  <si>
    <t>lože pod potrubí</t>
  </si>
  <si>
    <t>m3</t>
  </si>
  <si>
    <t>3,672</t>
  </si>
  <si>
    <t>nájobr</t>
  </si>
  <si>
    <t>obrubník nájezdový</t>
  </si>
  <si>
    <t>m</t>
  </si>
  <si>
    <t>152,9</t>
  </si>
  <si>
    <t>obs</t>
  </si>
  <si>
    <t>obsyp potrubí</t>
  </si>
  <si>
    <t>16,524</t>
  </si>
  <si>
    <t>odk</t>
  </si>
  <si>
    <t>odkopávky pro konstr. vrstvy</t>
  </si>
  <si>
    <t>433,62</t>
  </si>
  <si>
    <t>Objekt:</t>
  </si>
  <si>
    <t>park</t>
  </si>
  <si>
    <t>parkoviště ze širokospár. dlažby</t>
  </si>
  <si>
    <t>88,8</t>
  </si>
  <si>
    <t>1 - komunikace</t>
  </si>
  <si>
    <t>rýh</t>
  </si>
  <si>
    <t>objem výkopku rýh</t>
  </si>
  <si>
    <t>84,84</t>
  </si>
  <si>
    <t>sjez</t>
  </si>
  <si>
    <t>sjezdy ze zámk. dlažby</t>
  </si>
  <si>
    <t>184,35</t>
  </si>
  <si>
    <t>vodpřem</t>
  </si>
  <si>
    <t>objem přebytečné zeminy</t>
  </si>
  <si>
    <t>483,576</t>
  </si>
  <si>
    <t>zel</t>
  </si>
  <si>
    <t>plocha ozelenění</t>
  </si>
  <si>
    <t>268,5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</si>
  <si>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</si>
  <si>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</si>
  <si>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</si>
  <si>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</si>
  <si>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</si>
  <si>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</si>
  <si>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</si>
  <si>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</si>
  <si>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</si>
  <si>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</si>
  <si>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</si>
  <si>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</si>
  <si>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</si>
  <si>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D6 - zemní práce</t>
  </si>
  <si>
    <t xml:space="preserve">    D3 -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</si>
  <si>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</si>
  <si>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</si>
  <si>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</si>
  <si>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</si>
  <si>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</si>
  <si>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</si>
  <si>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</si>
  <si>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</si>
  <si>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</si>
  <si>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</si>
  <si>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</si>
  <si>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</si>
  <si>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</si>
  <si>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</si>
  <si>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</si>
  <si>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</si>
  <si>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</si>
  <si>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</si>
  <si>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</si>
  <si>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</si>
  <si>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4</t>
  </si>
  <si>
    <t>-1493358428</t>
  </si>
  <si>
    <t>Online PSC</t>
  </si>
  <si>
    <t>https://podminky.urs.cz/item/CS_URS_2023_01/111211101</t>
  </si>
  <si>
    <t>162301501</t>
  </si>
  <si>
    <t>Vodorovné přemístění smýcených křovin do průměru kmene 100 mm na vzdálenost do 5 000 m</t>
  </si>
  <si>
    <t>2124707765</t>
  </si>
  <si>
    <t>https://podminky.urs.cz/item/CS_URS_2023_01/162301501</t>
  </si>
  <si>
    <t>112101122</t>
  </si>
  <si>
    <t>Odstranění stromů s odřezáním kmene a s odvětvením jehličnatých bez odkornění, průměru kmene přes 300 do 500 mm</t>
  </si>
  <si>
    <t>kus</t>
  </si>
  <si>
    <t>-1253144508</t>
  </si>
  <si>
    <t>https://podminky.urs.cz/item/CS_URS_2023_01/112101122</t>
  </si>
  <si>
    <t>112251102</t>
  </si>
  <si>
    <t>Odstranění pařezů strojně s jejich vykopáním nebo vytrháním průměru přes 300 do 500 mm</t>
  </si>
  <si>
    <t>-1052746565</t>
  </si>
  <si>
    <t>https://podminky.urs.cz/item/CS_URS_2023_01/112251102</t>
  </si>
  <si>
    <t>5</t>
  </si>
  <si>
    <t>162201406</t>
  </si>
  <si>
    <t>Vodorovné přemístění větví, kmenů nebo pařezů s naložením, složením a dopravou do 1000 m větví stromů jehličnatých, průměru kmene přes 300 do 500 mm</t>
  </si>
  <si>
    <t>-272269044</t>
  </si>
  <si>
    <t>https://podminky.urs.cz/item/CS_URS_2023_01/162201406</t>
  </si>
  <si>
    <t>6</t>
  </si>
  <si>
    <t>162301942</t>
  </si>
  <si>
    <t>Vodorovné přemístění větví, kmenů nebo pařezů s naložením, složením a dopravou Příplatek k cenám za každých dalších i započatých 1000 m přes 1000 m větví stromů jehličnatých, o průměru kmene přes 300 do 500 mm</t>
  </si>
  <si>
    <t>2087188787</t>
  </si>
  <si>
    <t>https://podminky.urs.cz/item/CS_URS_2023_01/162301942</t>
  </si>
  <si>
    <t>VV</t>
  </si>
  <si>
    <t>7</t>
  </si>
  <si>
    <t>162201416</t>
  </si>
  <si>
    <t>Vodorovné přemístění větví, kmenů nebo pařezů s naložením, složením a dopravou do 1000 m kmenů stromů jehličnatých, průměru přes 300 do 500 mm</t>
  </si>
  <si>
    <t>-322115645</t>
  </si>
  <si>
    <t>https://podminky.urs.cz/item/CS_URS_2023_01/162201416</t>
  </si>
  <si>
    <t>8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</si>
  <si>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</si>
  <si>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</si>
  <si>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523421873</t>
  </si>
  <si>
    <t>https://podminky.urs.cz/item/CS_URS_2023_01/162301962</t>
  </si>
  <si>
    <t>9</t>
  </si>
  <si>
    <t>162201422</t>
  </si>
  <si>
    <t>Vodorovné přemístění větví, kmenů nebo pařezů s naložením, složením a dopravou do 1000 m pařezů kmenů, průměru přes 300 do 500 mm</t>
  </si>
  <si>
    <t>1175026449</t>
  </si>
  <si>
    <t>https://podminky.urs.cz/item/CS_URS_2023_01/162201422</t>
  </si>
  <si>
    <t>10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</si>
  <si>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</si>
  <si>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</si>
  <si>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184583953</t>
  </si>
  <si>
    <t>https://podminky.urs.cz/item/CS_URS_2023_01/162301972</t>
  </si>
  <si>
    <t>11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</si>
  <si>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</si>
  <si>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</si>
  <si>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232920638</t>
  </si>
  <si>
    <t>https://podminky.urs.cz/item/CS_URS_2023_01/119001405</t>
  </si>
  <si>
    <t>3*0,8</t>
  </si>
  <si>
    <t>12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</si>
  <si>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</si>
  <si>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</si>
  <si>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464039604</t>
  </si>
  <si>
    <t>https://podminky.urs.cz/item/CS_URS_2023_01/119001421</t>
  </si>
  <si>
    <t>9*0,8</t>
  </si>
  <si>
    <t>13</t>
  </si>
  <si>
    <t>113107151</t>
  </si>
  <si>
    <t>Odstranění podkladů nebo krytů strojně plochy jednotlivě přes 50 m2 do 200 m2 s přemístěním hmot na skládku na vzdálenost do 20 m nebo s naložením na dopravní prostředek z kameniva těženého, o tl. vrstvy do 100 mm</t>
  </si>
  <si>
    <t>-408055791</t>
  </si>
  <si>
    <t>https://podminky.urs.cz/item/CS_URS_2023_01/113107151</t>
  </si>
  <si>
    <t>"odstraněné stáv. povrchu" 150*3</t>
  </si>
  <si>
    <t>14</t>
  </si>
  <si>
    <t>122251103</t>
  </si>
  <si>
    <t>Odkopávky a prokopávky nezapažené strojně v hornině třídy těžitelnosti I skupiny 3 přes 50 do 100 m3</t>
  </si>
  <si>
    <t>-398228444</t>
  </si>
  <si>
    <t>https://podminky.urs.cz/item/CS_URS_2023_01/122251103</t>
  </si>
  <si>
    <t>"výkopy pro konstrukční vrstvy" (park+asf)*0,41</t>
  </si>
  <si>
    <t>sjez*0,37</t>
  </si>
  <si>
    <t>chod*0,2</t>
  </si>
  <si>
    <t>"odpočet odstr. vrstev " 450*-0,1</t>
  </si>
  <si>
    <t>Součet</t>
  </si>
  <si>
    <t>132251101</t>
  </si>
  <si>
    <t>Hloubení nezapažených rýh šířky do 800 mm strojně s urovnáním dna do předepsaného profilu a spádu v hornině třídy těžitelnosti I skupiny 3 do 20 m3</t>
  </si>
  <si>
    <t>-1098949691</t>
  </si>
  <si>
    <t>https://podminky.urs.cz/item/CS_URS_2023_01/132251101</t>
  </si>
  <si>
    <t>"trativody" (169+17)*0,4*0,4</t>
  </si>
  <si>
    <t>"Přípojky vpustí" (3+1,5+1,5+2+1)*0,8*1,5</t>
  </si>
  <si>
    <t>"přípojky lin vpustí" (4*4+3,5*2+4,6+9,3)*0,8*1,5</t>
  </si>
  <si>
    <t>16</t>
  </si>
  <si>
    <t>129001101</t>
  </si>
  <si>
    <t>Příplatek k cenám vykopávek za ztížení vykopávky v blízkosti podzemního vedení nebo výbušnin v horninách jakékoliv třídy</t>
  </si>
  <si>
    <t>-1674271037</t>
  </si>
  <si>
    <t>https://podminky.urs.cz/item/CS_URS_2023_01/129001101</t>
  </si>
  <si>
    <t>(3+9)*1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</si>
  <si>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</si>
  <si>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</si>
  <si>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</si>
  <si>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-1551978219</t>
  </si>
  <si>
    <t>https://podminky.urs.cz/item/CS_URS_2023_01/162751117</t>
  </si>
  <si>
    <t>odk+rýh</t>
  </si>
  <si>
    <t>"odpočet zásypu"zás*-1</t>
  </si>
  <si>
    <t>18</t>
  </si>
  <si>
    <t>171251201</t>
  </si>
  <si>
    <t>Uložení sypaniny na skládky nebo meziskládky bez hutnění s upravením uložené sypaniny do předepsaného tvaru</t>
  </si>
  <si>
    <t>-180301958</t>
  </si>
  <si>
    <t>https://podminky.urs.cz/item/CS_URS_2023_01/171251201</t>
  </si>
  <si>
    <t>19</t>
  </si>
  <si>
    <t>171201211</t>
  </si>
  <si>
    <t>Uložení sypaniny poplatek za uložení sypaniny na skládce ( skládkovné )</t>
  </si>
  <si>
    <t>t</t>
  </si>
  <si>
    <t>2072463750</t>
  </si>
  <si>
    <t>vodpřem*1,8</t>
  </si>
  <si>
    <t>20</t>
  </si>
  <si>
    <t>174151101</t>
  </si>
  <si>
    <t>Zásyp sypaninou z jakékoliv horniny strojně s uložením výkopku ve vrstvách se zhutněním jam, šachet, rýh nebo kolem objektů v těchto vykopávkách</t>
  </si>
  <si>
    <t>1353578404</t>
  </si>
  <si>
    <t>https://podminky.urs.cz/item/CS_URS_2023_01/174151101</t>
  </si>
  <si>
    <t>"zásyp rýh přípojek vpustí"</t>
  </si>
  <si>
    <t>"odpočet lože a obsypu"(lože+obs)*-1</t>
  </si>
  <si>
    <t>zás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</si>
  <si>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</si>
  <si>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</si>
  <si>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1741695038</t>
  </si>
  <si>
    <t>https://podminky.urs.cz/item/CS_URS_2023_01/175151101</t>
  </si>
  <si>
    <t>"Přípojky vpustí" (3+1,5+1,5+2+1)*0,8*0,45</t>
  </si>
  <si>
    <t>"přípojky lin vpustí" (4*4+3,5*2+4,6+9,3)*0,8*0,45</t>
  </si>
  <si>
    <t>22</t>
  </si>
  <si>
    <t>M</t>
  </si>
  <si>
    <t>58341341</t>
  </si>
  <si>
    <t>kamenivo drcené drobné frakce 0/4</t>
  </si>
  <si>
    <t>665864050</t>
  </si>
  <si>
    <t>obs*1,9</t>
  </si>
  <si>
    <t>23</t>
  </si>
  <si>
    <t>181351113a</t>
  </si>
  <si>
    <t>Rozprostření a urovnání ornice v rovině nebo ve svahu sklonu do 1:5 strojně při souvislé ploše přes 500 m2, tl. vrstvy do 200 mm včetně pořízení ornice</t>
  </si>
  <si>
    <t>-702300939</t>
  </si>
  <si>
    <t>"plochy kolem vozovky vlevo" 6,2+16+16,2+33,4+19,1+79,9</t>
  </si>
  <si>
    <t xml:space="preserve">"vpravo"9,5+7,2+11+14,2+6,1+12,3+32,7+4,7 </t>
  </si>
  <si>
    <t>24</t>
  </si>
  <si>
    <t>181411121</t>
  </si>
  <si>
    <t>Založení trávníku na půdě předem připravené plochy do 1000 m2 výsevem včetně utažení lučního v rovině nebo na svahu do 1:5</t>
  </si>
  <si>
    <t>604547448</t>
  </si>
  <si>
    <t>https://podminky.urs.cz/item/CS_URS_2023_01/181411121</t>
  </si>
  <si>
    <t>25</t>
  </si>
  <si>
    <t>00572472</t>
  </si>
  <si>
    <t>osivo směs travní krajinná-rovinná</t>
  </si>
  <si>
    <t>kg</t>
  </si>
  <si>
    <t>-1033243451</t>
  </si>
  <si>
    <t>zel*0,015</t>
  </si>
  <si>
    <t>26</t>
  </si>
  <si>
    <t>181951111</t>
  </si>
  <si>
    <t>Úprava pláně vyrovnáním výškových rozdílů strojně v hornině třídy těžitelnosti I, skupiny 1 až 3 bez zhutnění</t>
  </si>
  <si>
    <t>1496037480</t>
  </si>
  <si>
    <t>https://podminky.urs.cz/item/CS_URS_2023_01/181951111</t>
  </si>
  <si>
    <t>asf+chod+park+sjez+zel</t>
  </si>
  <si>
    <t>27</t>
  </si>
  <si>
    <t>183151112</t>
  </si>
  <si>
    <t>Hloubení jam pro výsadbu dřevin strojně v rovině nebo ve svahu do 1:5, objem přes 0,20 do 0,30 m3</t>
  </si>
  <si>
    <t>-1743142695</t>
  </si>
  <si>
    <t>https://podminky.urs.cz/item/CS_URS_2023_01/183151112</t>
  </si>
  <si>
    <t>28</t>
  </si>
  <si>
    <t>184201111</t>
  </si>
  <si>
    <t>Výsadba stromů bez balu do předem vyhloubené jamky se zalitím v rovině nebo na svahu do 1:5, při výšce kmene do 1,8 m</t>
  </si>
  <si>
    <t>711996266</t>
  </si>
  <si>
    <t>https://podminky.urs.cz/item/CS_URS_2023_01/184201111</t>
  </si>
  <si>
    <t>29</t>
  </si>
  <si>
    <t>02650461a</t>
  </si>
  <si>
    <t xml:space="preserve">třešeň ptačí </t>
  </si>
  <si>
    <t>-113207593</t>
  </si>
  <si>
    <t>30</t>
  </si>
  <si>
    <t>184215132</t>
  </si>
  <si>
    <t>Ukotvení dřeviny kůly v rovině nebo na svahu do 1:5 třemi kůly, délky přes 1 do 2 m</t>
  </si>
  <si>
    <t>-768694864</t>
  </si>
  <si>
    <t>https://podminky.urs.cz/item/CS_URS_2023_01/184215132</t>
  </si>
  <si>
    <t>31</t>
  </si>
  <si>
    <t>60591253</t>
  </si>
  <si>
    <t>kůl vyvazovací dřevěný impregnovaný D 8cm dl 2m</t>
  </si>
  <si>
    <t>-697460888</t>
  </si>
  <si>
    <t>3*3</t>
  </si>
  <si>
    <t>32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</si>
  <si>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</si>
  <si>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</si>
  <si>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-1660449188</t>
  </si>
  <si>
    <t>https://podminky.urs.cz/item/CS_URS_2023_01/212752101</t>
  </si>
  <si>
    <t>169+17</t>
  </si>
  <si>
    <t>Vodorovné konstrukce</t>
  </si>
  <si>
    <t>33</t>
  </si>
  <si>
    <t>451572111</t>
  </si>
  <si>
    <t>Lože pod potrubí, stoky a drobné objekty v otevřeném výkopu z kameniva drobného těženého 0 až 4 mm</t>
  </si>
  <si>
    <t>-142688564</t>
  </si>
  <si>
    <t>https://podminky.urs.cz/item/CS_URS_2023_01/451572111</t>
  </si>
  <si>
    <t>"Přípojky vpustí" (3+1,5+1,5+2+1)*0,8*0,1</t>
  </si>
  <si>
    <t>"přípojky lin vpustí" (4*4+3,5*2+4,6+9,3)*0,8*0,1</t>
  </si>
  <si>
    <t>Komunikace</t>
  </si>
  <si>
    <t>34</t>
  </si>
  <si>
    <t>564851111</t>
  </si>
  <si>
    <t>Podklad ze štěrkodrti ŠD s rozprostřením a zhutněním plochy přes 100 m2, po zhutnění tl. 150 mm</t>
  </si>
  <si>
    <t>1051057151</t>
  </si>
  <si>
    <t>https://podminky.urs.cz/item/CS_URS_2023_01/564851111</t>
  </si>
  <si>
    <t>asf+park+chod</t>
  </si>
  <si>
    <t>35</t>
  </si>
  <si>
    <t>564851111a</t>
  </si>
  <si>
    <t>Podklad ze štěrkodrti ŠD 0/63 s rozprostřením a zhutněním, po zhutnění tl. 150 mm</t>
  </si>
  <si>
    <t>-1679179099</t>
  </si>
  <si>
    <t>asf+park</t>
  </si>
  <si>
    <t xml:space="preserve">"rozšíření  pro obr. " (155+36)*0,4</t>
  </si>
  <si>
    <t>36</t>
  </si>
  <si>
    <t>564861111</t>
  </si>
  <si>
    <t>Podklad ze štěrkodrti ŠD s rozprostřením a zhutněním plochy přes 100 m2, po zhutnění tl. 200 mm</t>
  </si>
  <si>
    <t>-1293426005</t>
  </si>
  <si>
    <t>https://podminky.urs.cz/item/CS_URS_2023_01/564861111</t>
  </si>
  <si>
    <t>37</t>
  </si>
  <si>
    <t>565155121</t>
  </si>
  <si>
    <t>Asfaltový beton vrstva podkladní ACP 16 (obalované kamenivo střednězrnné - OKS) s rozprostřením a zhutněním v pruhu šířky přes 3 m, po zhutnění tl. 70 mm</t>
  </si>
  <si>
    <t>1026128040</t>
  </si>
  <si>
    <t>https://podminky.urs.cz/item/CS_URS_2023_01/565155121</t>
  </si>
  <si>
    <t>"vozovka" 442,9+459,3</t>
  </si>
  <si>
    <t>38</t>
  </si>
  <si>
    <t>573111111</t>
  </si>
  <si>
    <t>Postřik infiltrační PI z asfaltu silničního s posypem kamenivem, v množství 0,60 kg/m2</t>
  </si>
  <si>
    <t>-1304735545</t>
  </si>
  <si>
    <t>https://podminky.urs.cz/item/CS_URS_2023_01/573111111</t>
  </si>
  <si>
    <t>39</t>
  </si>
  <si>
    <t>573211107</t>
  </si>
  <si>
    <t>Postřik spojovací PS bez posypu kamenivem z asfaltu silničního, v množství 0,30 kg/m2</t>
  </si>
  <si>
    <t>-192994056</t>
  </si>
  <si>
    <t>https://podminky.urs.cz/item/CS_URS_2023_01/573211107</t>
  </si>
  <si>
    <t>40</t>
  </si>
  <si>
    <t>577134121</t>
  </si>
  <si>
    <t>Asfaltový beton vrstva obrusná ACO 11 (ABS) s rozprostřením a se zhutněním z nemodifikovaného asfaltu v pruhu šířky přes 3 m tř. I, po zhutnění tl. 40 mm</t>
  </si>
  <si>
    <t>1468875043</t>
  </si>
  <si>
    <t>https://podminky.urs.cz/item/CS_URS_2023_01/577134121</t>
  </si>
  <si>
    <t>41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</si>
  <si>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</si>
  <si>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</si>
  <si>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-1193995730</t>
  </si>
  <si>
    <t>https://podminky.urs.cz/item/CS_URS_2023_01/596211110</t>
  </si>
  <si>
    <t>"chodník vlevo" 2+3,2+4,6+2,8</t>
  </si>
  <si>
    <t>"chodník vpravo" 2,6+2,8+2,5</t>
  </si>
  <si>
    <t>42</t>
  </si>
  <si>
    <t>59245018</t>
  </si>
  <si>
    <t>dlažba tvar obdélník betonová 200x100x60mm přírodní</t>
  </si>
  <si>
    <t>-227702429</t>
  </si>
  <si>
    <t>chod*1,03</t>
  </si>
  <si>
    <t>43</t>
  </si>
  <si>
    <t>596211212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</si>
  <si>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</si>
  <si>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1650174503</t>
  </si>
  <si>
    <t>https://podminky.urs.cz/item/CS_URS_2023_01/596211212</t>
  </si>
  <si>
    <t>"sjezdy vpravo" 9,5+7,2+11+14,2+6,1+12,3+32,7+4,7</t>
  </si>
  <si>
    <t>"sjezdy vlevo" 3,4+4,75+5,9+12,1+15+17,5+18,3+6,5+3,2</t>
  </si>
  <si>
    <t>44</t>
  </si>
  <si>
    <t>59245005</t>
  </si>
  <si>
    <t>dlažba tvar obdélník betonová 200x100x80mm barevná</t>
  </si>
  <si>
    <t>-768111584</t>
  </si>
  <si>
    <t>sjez*1,03</t>
  </si>
  <si>
    <t>45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</si>
  <si>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</si>
  <si>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</si>
  <si>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1984259757</t>
  </si>
  <si>
    <t>https://podminky.urs.cz/item/CS_URS_2023_01/596211211</t>
  </si>
  <si>
    <t xml:space="preserve">"parkoviště  vlevo" 14,2+31,9</t>
  </si>
  <si>
    <t>"parkoviště vpravo" 22,5+20,2</t>
  </si>
  <si>
    <t>46</t>
  </si>
  <si>
    <t>592452820</t>
  </si>
  <si>
    <t>dlažba betonová, širokospárová tl. 80mm, přírodní</t>
  </si>
  <si>
    <t>-614269715</t>
  </si>
  <si>
    <t>park*1,03</t>
  </si>
  <si>
    <t>Úpravy povrchů, podlahy a osazování výplní</t>
  </si>
  <si>
    <t>47</t>
  </si>
  <si>
    <t>637121111</t>
  </si>
  <si>
    <t>Okapový chodník z kameniva s udusáním a urovnáním povrchu z kačírku tl. 100 mm</t>
  </si>
  <si>
    <t>-1457041077</t>
  </si>
  <si>
    <t>https://podminky.urs.cz/item/CS_URS_2023_01/637121111</t>
  </si>
  <si>
    <t>"za parkovací plochou" 9,6+4,7</t>
  </si>
  <si>
    <t>Trubní vedení</t>
  </si>
  <si>
    <t>48</t>
  </si>
  <si>
    <t>871313121</t>
  </si>
  <si>
    <t>Montáž kanalizačního potrubí z plastů z tvrdého PVC těsněných gumovým kroužkem v otevřeném výkopu ve sklonu do 20 % DN 160</t>
  </si>
  <si>
    <t>2055187273</t>
  </si>
  <si>
    <t>https://podminky.urs.cz/item/CS_URS_2023_01/871313121</t>
  </si>
  <si>
    <t>"Přípojky vpustí"3+1,5+1,5+2+1</t>
  </si>
  <si>
    <t>"přípojky lin vpustí" 4*4+2*3,5+4,6+9,3</t>
  </si>
  <si>
    <t>49</t>
  </si>
  <si>
    <t>28611132</t>
  </si>
  <si>
    <t>trubka kanalizační PVC DN 160x2000mm SN4</t>
  </si>
  <si>
    <t>-758491611</t>
  </si>
  <si>
    <t>45,9*1,01</t>
  </si>
  <si>
    <t>50</t>
  </si>
  <si>
    <t>877315211</t>
  </si>
  <si>
    <t>Montáž tvarovek na kanalizačním potrubí z trub z plastu z tvrdého PVC nebo z polypropylenu v otevřeném výkopu jednoosých DN 160</t>
  </si>
  <si>
    <t>360580042</t>
  </si>
  <si>
    <t>https://podminky.urs.cz/item/CS_URS_2023_01/877315211</t>
  </si>
  <si>
    <t>"příp. vpustí"5*2+9*2</t>
  </si>
  <si>
    <t>51</t>
  </si>
  <si>
    <t>28611361</t>
  </si>
  <si>
    <t>koleno kanalizační PVC KG 160x45°</t>
  </si>
  <si>
    <t>1166748443</t>
  </si>
  <si>
    <t>28*1,01</t>
  </si>
  <si>
    <t>52</t>
  </si>
  <si>
    <t>895941343</t>
  </si>
  <si>
    <t>Osazení vpusti uliční z betonových dílců DN 500 dno vysoké s kalištěm</t>
  </si>
  <si>
    <t>-741204654</t>
  </si>
  <si>
    <t>https://podminky.urs.cz/item/CS_URS_2023_01/895941343</t>
  </si>
  <si>
    <t>53</t>
  </si>
  <si>
    <t>59223822</t>
  </si>
  <si>
    <t>vpusť uliční dno s výtokem betonové 626x495x50mm</t>
  </si>
  <si>
    <t>-1461517904</t>
  </si>
  <si>
    <t>54</t>
  </si>
  <si>
    <t>59223874</t>
  </si>
  <si>
    <t>koš vysoký pro uliční vpusti žárově Pz plech pro rám 500/300mm</t>
  </si>
  <si>
    <t>1524437418</t>
  </si>
  <si>
    <t>55</t>
  </si>
  <si>
    <t>895941351</t>
  </si>
  <si>
    <t>Osazení vpusti uliční z betonových dílců DN 500 skruž horní pro čtvercovou vtokovou mříž</t>
  </si>
  <si>
    <t>-829392772</t>
  </si>
  <si>
    <t>https://podminky.urs.cz/item/CS_URS_2023_01/895941351</t>
  </si>
  <si>
    <t>56</t>
  </si>
  <si>
    <t>59224460</t>
  </si>
  <si>
    <t>vpusť uliční DN 500 betonová 500x190x65mm čtvercový poklop</t>
  </si>
  <si>
    <t>149670684</t>
  </si>
  <si>
    <t>57</t>
  </si>
  <si>
    <t>895941366</t>
  </si>
  <si>
    <t>Osazení vpusti uliční z betonových dílců DN 500 skruž průběžná s výtokem</t>
  </si>
  <si>
    <t>-588984923</t>
  </si>
  <si>
    <t>https://podminky.urs.cz/item/CS_URS_2023_01/895941366</t>
  </si>
  <si>
    <t>58</t>
  </si>
  <si>
    <t>59224464</t>
  </si>
  <si>
    <t>vpusť uliční DN 500 skruž průběžná 500/590x65mm betonová s odtokem 150mm PVC</t>
  </si>
  <si>
    <t>235051</t>
  </si>
  <si>
    <t>59</t>
  </si>
  <si>
    <t>899204112</t>
  </si>
  <si>
    <t>Osazení mříží litinových včetně rámů a košů na bahno pro třídu zatížení D400, E600</t>
  </si>
  <si>
    <t>405542518</t>
  </si>
  <si>
    <t>https://podminky.urs.cz/item/CS_URS_2023_01/899204112</t>
  </si>
  <si>
    <t>60</t>
  </si>
  <si>
    <t>59224480</t>
  </si>
  <si>
    <t>mříž vtoková s rámem pro uliční vpusť 500x500, zatížení 25 tun</t>
  </si>
  <si>
    <t>1239957919</t>
  </si>
  <si>
    <t>61</t>
  </si>
  <si>
    <t>899331111</t>
  </si>
  <si>
    <t>Výšková úprava uličního vstupu nebo vpusti do 200 mm zvýšením poklopu</t>
  </si>
  <si>
    <t>1819288907</t>
  </si>
  <si>
    <t>https://podminky.urs.cz/item/CS_URS_2023_01/899331111</t>
  </si>
  <si>
    <t>62</t>
  </si>
  <si>
    <t>899431111</t>
  </si>
  <si>
    <t>Výšková úprava uličního vstupu nebo vpusti do 200 mm zvýšením krycího hrnce, šoupěte nebo hydrantu bez úpravy armatur</t>
  </si>
  <si>
    <t>-430561570</t>
  </si>
  <si>
    <t>https://podminky.urs.cz/item/CS_URS_2023_01/899431111</t>
  </si>
  <si>
    <t>63</t>
  </si>
  <si>
    <t>935932111</t>
  </si>
  <si>
    <t>Osazení odvodňovacího plastového žlabu s krycím roštem šířky do 200 mm</t>
  </si>
  <si>
    <t>-700231990</t>
  </si>
  <si>
    <t>https://podminky.urs.cz/item/CS_URS_2023_01/935932111</t>
  </si>
  <si>
    <t>3,7+3+4,4+10,1+3,2+2,25+4,85+4</t>
  </si>
  <si>
    <t>4,6</t>
  </si>
  <si>
    <t>64</t>
  </si>
  <si>
    <t>59227006</t>
  </si>
  <si>
    <t>žlab odvodňovací z polymerbetonu se spádem dna 0,5% 130x155/160mm</t>
  </si>
  <si>
    <t>1923425305</t>
  </si>
  <si>
    <t>65</t>
  </si>
  <si>
    <t>56241017</t>
  </si>
  <si>
    <t>rošt mřížkový D400 Pz pro žlab š 100mm</t>
  </si>
  <si>
    <t>-2081789834</t>
  </si>
  <si>
    <t>66</t>
  </si>
  <si>
    <t>56241903</t>
  </si>
  <si>
    <t>adaptér pro napojení svislého odtoku PE/PP š 150mm DN od 160mm</t>
  </si>
  <si>
    <t>159766387</t>
  </si>
  <si>
    <t>67</t>
  </si>
  <si>
    <t>59227027</t>
  </si>
  <si>
    <t>čelo plné na začátek a konec odvodňovacího žlabu polymerbeton š 100mm</t>
  </si>
  <si>
    <t>-888967845</t>
  </si>
  <si>
    <t>68</t>
  </si>
  <si>
    <t>R 17</t>
  </si>
  <si>
    <t>napojení potrubí do stávajícího sedlovou tvarovkou</t>
  </si>
  <si>
    <t>907812974</t>
  </si>
  <si>
    <t>9+5</t>
  </si>
  <si>
    <t>Ostatní konstrukce a práce, bourání</t>
  </si>
  <si>
    <t>69</t>
  </si>
  <si>
    <t>915111111</t>
  </si>
  <si>
    <t>Vodorovné dopravní značení stříkané barvou dělící čára šířky 125 mm souvislá bílá základní</t>
  </si>
  <si>
    <t>1549497562</t>
  </si>
  <si>
    <t>https://podminky.urs.cz/item/CS_URS_2023_01/915111111</t>
  </si>
  <si>
    <t>70</t>
  </si>
  <si>
    <t>915121111</t>
  </si>
  <si>
    <t>Vodorovné dopravní značení stříkané barvou vodící čára bílá šířky 250 mm souvislá základní</t>
  </si>
  <si>
    <t>366891268</t>
  </si>
  <si>
    <t>https://podminky.urs.cz/item/CS_URS_2023_01/915121111</t>
  </si>
  <si>
    <t>3,3+2</t>
  </si>
  <si>
    <t>71</t>
  </si>
  <si>
    <t>915611111</t>
  </si>
  <si>
    <t>Předznačení pro vodorovné značení stříkané barvou nebo prováděné z nátěrových hmot liniové dělicí čáry, vodicí proužky</t>
  </si>
  <si>
    <t>568292772</t>
  </si>
  <si>
    <t>https://podminky.urs.cz/item/CS_URS_2023_01/915611111</t>
  </si>
  <si>
    <t>5+5,3</t>
  </si>
  <si>
    <t>72</t>
  </si>
  <si>
    <t>919735112</t>
  </si>
  <si>
    <t>Řezání stávajícího živičného krytu nebo podkladu hloubky přes 50 do 100 mm</t>
  </si>
  <si>
    <t>-1020112363</t>
  </si>
  <si>
    <t>https://podminky.urs.cz/item/CS_URS_2023_01/919735112</t>
  </si>
  <si>
    <t>"napojení na stáv. asfalt"8,8+3,4+6</t>
  </si>
  <si>
    <t>73</t>
  </si>
  <si>
    <t>599142111</t>
  </si>
  <si>
    <t>Úprava zálivky dilatačních nebo pracovních spár v cementobetonovém krytu, hloubky do 40 mm, šířky přes 20 do 40 mm</t>
  </si>
  <si>
    <t>-1194074832</t>
  </si>
  <si>
    <t>https://podminky.urs.cz/item/CS_URS_2023_01/599142111</t>
  </si>
  <si>
    <t>74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</si>
  <si>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</si>
  <si>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</si>
  <si>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1951512146</t>
  </si>
  <si>
    <t>https://podminky.urs.cz/item/CS_URS_2023_01/916131113</t>
  </si>
  <si>
    <t>"nájezdový vlevo" 3,3+3,2+3,3+1+2,8+19+3*2+1+3+27+3,8</t>
  </si>
  <si>
    <t>"nájezdový vpravo" 1+13,8+3,7+3+17,6+2,5+1,1+2*2+2,3+4,9+1+5,8+9,3+6,5+3</t>
  </si>
  <si>
    <t>75</t>
  </si>
  <si>
    <t>59217029</t>
  </si>
  <si>
    <t>obrubník betonový silniční nájezdový 1000x150x150mm</t>
  </si>
  <si>
    <t>-293125217</t>
  </si>
  <si>
    <t>nájobr*1,01</t>
  </si>
  <si>
    <t>76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</si>
  <si>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</si>
  <si>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</si>
  <si>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-1790856910</t>
  </si>
  <si>
    <t>https://podminky.urs.cz/item/CS_URS_2023_01/916131213</t>
  </si>
  <si>
    <t>"vlevo" 8,5+0,8+16,5+14+21,8+10,9+17+40,7</t>
  </si>
  <si>
    <t>"Vpravo"23,5+18,5+16,8+10+11+12,5+18,8+14,7+5,5+24,3+6,5+25</t>
  </si>
  <si>
    <t>77</t>
  </si>
  <si>
    <t>59217031</t>
  </si>
  <si>
    <t>obrubník betonový silniční 1000x150x250mm</t>
  </si>
  <si>
    <t>-1777068636</t>
  </si>
  <si>
    <t>317,3*1,01</t>
  </si>
  <si>
    <t>"odpočet přechodových" 8*1,01*-1</t>
  </si>
  <si>
    <t>78</t>
  </si>
  <si>
    <t>59217030</t>
  </si>
  <si>
    <t>obrubník betonový silniční přechodový 1000x150x150-250mm</t>
  </si>
  <si>
    <t>1427607538</t>
  </si>
  <si>
    <t>"přechodové" 8*1,01</t>
  </si>
  <si>
    <t>79</t>
  </si>
  <si>
    <t>916331112</t>
  </si>
  <si>
    <t>Osazení zahradního obrubníku betonového s ložem tl. od 50 do 100 mm z betonu prostého tř. C 12/15 s boční opěrou z betonu prostého tř. C 12/15</t>
  </si>
  <si>
    <t>1909025809</t>
  </si>
  <si>
    <t>https://podminky.urs.cz/item/CS_URS_2023_01/916331112</t>
  </si>
  <si>
    <t>"vlevo"2*2,3</t>
  </si>
  <si>
    <t>"vpravo" 2*2,6+3*2,5+2*1+6,3</t>
  </si>
  <si>
    <t>80</t>
  </si>
  <si>
    <t>59217001</t>
  </si>
  <si>
    <t>obrubník betonový zahradní 1000x50x250mm</t>
  </si>
  <si>
    <t>1142589772</t>
  </si>
  <si>
    <t>25,6*1,01</t>
  </si>
  <si>
    <t>81</t>
  </si>
  <si>
    <t>912111112</t>
  </si>
  <si>
    <t>Montáž zábrany parkovací tvaru sloupku do výšky 800 mm se zabetonovanou patkou</t>
  </si>
  <si>
    <t>-1761588939</t>
  </si>
  <si>
    <t>https://podminky.urs.cz/item/CS_URS_2023_01/912111112</t>
  </si>
  <si>
    <t>82</t>
  </si>
  <si>
    <t>74910166</t>
  </si>
  <si>
    <t>sloupek parkovací sklopný 60x60x800mm bílý komaxit motýlek zámek vložkový</t>
  </si>
  <si>
    <t>128</t>
  </si>
  <si>
    <t>141817617</t>
  </si>
  <si>
    <t>99</t>
  </si>
  <si>
    <t>Přesun hmot</t>
  </si>
  <si>
    <t>83</t>
  </si>
  <si>
    <t>998225111</t>
  </si>
  <si>
    <t>Přesun hmot pro komunikace s krytem z kameniva, monolitickým betonovým nebo živičným dopravní vzdálenost do 200 m jakékoliv délky objektu</t>
  </si>
  <si>
    <t>187887066</t>
  </si>
  <si>
    <t>https://podminky.urs.cz/item/CS_URS_2023_01/998225111</t>
  </si>
  <si>
    <t>997</t>
  </si>
  <si>
    <t>Přesun sutě</t>
  </si>
  <si>
    <t>84</t>
  </si>
  <si>
    <t>997006512</t>
  </si>
  <si>
    <t>Vodorovná doprava suti na skládku s naložením na dopravní prostředek a složením přes 100 m do 1 km</t>
  </si>
  <si>
    <t>1673788919</t>
  </si>
  <si>
    <t>https://podminky.urs.cz/item/CS_URS_2023_01/997006512</t>
  </si>
  <si>
    <t>85</t>
  </si>
  <si>
    <t>997006519</t>
  </si>
  <si>
    <t>Vodorovná doprava suti na skládku Příplatek k ceně -6512 za každý další i započatý 1 km</t>
  </si>
  <si>
    <t>-1926076402</t>
  </si>
  <si>
    <t>https://podminky.urs.cz/item/CS_URS_2023_01/997006519</t>
  </si>
  <si>
    <t>81*10</t>
  </si>
  <si>
    <t>86</t>
  </si>
  <si>
    <t>997221855</t>
  </si>
  <si>
    <t>Poplatek za uložení stavebního odpadu na skládce (skládkovné) z kameniva</t>
  </si>
  <si>
    <t>1805423562</t>
  </si>
  <si>
    <t>D6</t>
  </si>
  <si>
    <t>zemní práce</t>
  </si>
  <si>
    <t>D3</t>
  </si>
  <si>
    <t>materiál</t>
  </si>
  <si>
    <t>3 -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</si>
  <si>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</si>
  <si>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</si>
  <si>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</si>
  <si>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</si>
  <si>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</si>
  <si>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</si>
  <si>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</si>
  <si>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</si>
  <si>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</si>
  <si>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-236722090</t>
  </si>
  <si>
    <t>OST</t>
  </si>
  <si>
    <t>Ostatní</t>
  </si>
  <si>
    <t>O001</t>
  </si>
  <si>
    <t>Vytýčení stávajících sítí před zahájením zemních prací</t>
  </si>
  <si>
    <t>-1069715964</t>
  </si>
  <si>
    <t>VRN</t>
  </si>
  <si>
    <t>Vedlejší rozpočtové náklady</t>
  </si>
  <si>
    <t>01115</t>
  </si>
  <si>
    <t>pasportizace okolních objektů</t>
  </si>
  <si>
    <t>kpl</t>
  </si>
  <si>
    <t>1024</t>
  </si>
  <si>
    <t>-1690929778</t>
  </si>
  <si>
    <t>032002000</t>
  </si>
  <si>
    <t>Vybavení staveniště</t>
  </si>
  <si>
    <t>…</t>
  </si>
  <si>
    <t>1209228505</t>
  </si>
  <si>
    <t>https://podminky.urs.cz/item/CS_URS_2023_01/032002000</t>
  </si>
  <si>
    <t>034503000</t>
  </si>
  <si>
    <t>Informační tabule na staveništi</t>
  </si>
  <si>
    <t>1055288268</t>
  </si>
  <si>
    <t>https://podminky.urs.cz/item/CS_URS_2023_01/034503000</t>
  </si>
  <si>
    <t>VRN1</t>
  </si>
  <si>
    <t>Průzkumné, geodetické a projektové práce</t>
  </si>
  <si>
    <t>011314000</t>
  </si>
  <si>
    <t>Archeologický dohled</t>
  </si>
  <si>
    <t>-819978273</t>
  </si>
  <si>
    <t>https://podminky.urs.cz/item/CS_URS_2023_01/011314000</t>
  </si>
  <si>
    <t>012103000</t>
  </si>
  <si>
    <t>Průzkumné, geodetické a projektové práce geodetické práce před výstavbou</t>
  </si>
  <si>
    <t>465726280</t>
  </si>
  <si>
    <t>012203000</t>
  </si>
  <si>
    <t>Průzkumné, geodetické a projektové práce geodetické práce při provádění stavby</t>
  </si>
  <si>
    <t>1736249588</t>
  </si>
  <si>
    <t>012303000</t>
  </si>
  <si>
    <t>Průzkumné, geodetické a projektové práce geodetické práce po výstavbě</t>
  </si>
  <si>
    <t>2081648620</t>
  </si>
  <si>
    <t>013254000</t>
  </si>
  <si>
    <t>Průzkumné, geodetické a projektové práce projektové práce dokumentace stavby (výkresová a textová) skutečného provedení stavby</t>
  </si>
  <si>
    <t>-354887552</t>
  </si>
  <si>
    <t>VRN4</t>
  </si>
  <si>
    <t>Inženýrská činnost</t>
  </si>
  <si>
    <t>042503000</t>
  </si>
  <si>
    <t>Plán BOZP na staveništi</t>
  </si>
  <si>
    <t>184192860</t>
  </si>
  <si>
    <t>https://podminky.urs.cz/item/CS_URS_2023_01/042503000</t>
  </si>
  <si>
    <t>043002000.1</t>
  </si>
  <si>
    <t>Hlavní tituly průvodních činností a nákladů inženýrská činnost zkoušky a ostatní měření-zátěžové zkoušky</t>
  </si>
  <si>
    <t>1006848471</t>
  </si>
  <si>
    <t>043194000</t>
  </si>
  <si>
    <t>Ostatní zkoušky</t>
  </si>
  <si>
    <t>-769410746</t>
  </si>
  <si>
    <t>https://podminky.urs.cz/item/CS_URS_2023_01/043194000</t>
  </si>
  <si>
    <t>VRN6</t>
  </si>
  <si>
    <t>Územní vlivy</t>
  </si>
  <si>
    <t>065002000.1</t>
  </si>
  <si>
    <t>Hlavní tituly průvodních činností a nákladů územní vlivy mimostaveništní doprava materiálů a výrobků</t>
  </si>
  <si>
    <t>695090204</t>
  </si>
  <si>
    <t>VRN7</t>
  </si>
  <si>
    <t>Provozní vlivy</t>
  </si>
  <si>
    <t>071103000</t>
  </si>
  <si>
    <t>Provoz investora</t>
  </si>
  <si>
    <t>-94610988</t>
  </si>
  <si>
    <t>https://podminky.urs.cz/item/CS_URS_2023_01/071103000</t>
  </si>
  <si>
    <t>072103011</t>
  </si>
  <si>
    <t xml:space="preserve">Zajištění DIO komunikace místní- jednoduché </t>
  </si>
  <si>
    <t>…kpl</t>
  </si>
  <si>
    <t>-1773010561</t>
  </si>
  <si>
    <t>2 - veřejné osvětlení</t>
  </si>
  <si>
    <t>21-M - Elektromontáže</t>
  </si>
  <si>
    <t xml:space="preserve">    D7 - ostatní</t>
  </si>
  <si>
    <t>M - Práce a dodávky M</t>
  </si>
  <si>
    <t xml:space="preserve">    46-M - Zemní práce při extr.mont.pracích</t>
  </si>
  <si>
    <t>21-M</t>
  </si>
  <si>
    <t>Elektromontáže</t>
  </si>
  <si>
    <t>218204002</t>
  </si>
  <si>
    <t>Demontáž stožárů osvětlení parkových ocelových</t>
  </si>
  <si>
    <t>-250933207</t>
  </si>
  <si>
    <t>https://podminky.urs.cz/item/CS_URS_2023_01/218204002</t>
  </si>
  <si>
    <t>"posun stožáru" 3</t>
  </si>
  <si>
    <t>"výměna stožáru"2</t>
  </si>
  <si>
    <t>210204002</t>
  </si>
  <si>
    <t>Montáž stožárů osvětlení, bez zemních prací parkových ocelových</t>
  </si>
  <si>
    <t>-119680965</t>
  </si>
  <si>
    <t>"nový stožár"2</t>
  </si>
  <si>
    <t>210204201</t>
  </si>
  <si>
    <t>Montáž elektrovýzbroje stožárů osvětlení 1 okruh</t>
  </si>
  <si>
    <t>1843938637</t>
  </si>
  <si>
    <t>210100151</t>
  </si>
  <si>
    <t>Ukončení kabelů smršťovací záklopkou nebo páskou se zapojením bez letování počtu a průřezu žil do 4 x 16 mm2</t>
  </si>
  <si>
    <t>-1475414329</t>
  </si>
  <si>
    <t>https://podminky.urs.cz/item/CS_URS_2023_01/210100151</t>
  </si>
  <si>
    <t>210220020</t>
  </si>
  <si>
    <t>Montáž uzemňovacího vedení s upevněním, propojením a připojením pomocí svorek v zemi s izolací spojů vodičů FeZn páskou průřezu do 120 mm2 v městské zástavbě</t>
  </si>
  <si>
    <t>822170035</t>
  </si>
  <si>
    <t>https://podminky.urs.cz/item/CS_URS_2023_01/210220020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</si>
  <si>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</si>
  <si>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</si>
  <si>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1349422040</t>
  </si>
  <si>
    <t>https://podminky.urs.cz/item/CS_URS_2023_01/741120101</t>
  </si>
  <si>
    <t>D7</t>
  </si>
  <si>
    <t>ostatní</t>
  </si>
  <si>
    <t>210060241</t>
  </si>
  <si>
    <t>35 Výchozí revize</t>
  </si>
  <si>
    <t>ks</t>
  </si>
  <si>
    <t>-1569024725</t>
  </si>
  <si>
    <t>HZS.3</t>
  </si>
  <si>
    <t>Práce nezahrnuté v cenících 21M.46M, zapsané do montážního deníku a potvrzené investorem</t>
  </si>
  <si>
    <t>hod</t>
  </si>
  <si>
    <t>-1935701846</t>
  </si>
  <si>
    <t>31674067</t>
  </si>
  <si>
    <t>stožár osvětlovací i se svítidlem</t>
  </si>
  <si>
    <t>644162620</t>
  </si>
  <si>
    <t>"výměna" 2</t>
  </si>
  <si>
    <t>460490012</t>
  </si>
  <si>
    <t>Folie výstražná červená š. 17,5 cm</t>
  </si>
  <si>
    <t>-1640077685</t>
  </si>
  <si>
    <t>156152350</t>
  </si>
  <si>
    <t xml:space="preserve">drát pozinkovaný  d 10mm</t>
  </si>
  <si>
    <t>242893253</t>
  </si>
  <si>
    <t>8*0,8</t>
  </si>
  <si>
    <t>354411200</t>
  </si>
  <si>
    <t>svorka spojovací pro pásek FeZn</t>
  </si>
  <si>
    <t>1822884817</t>
  </si>
  <si>
    <t>Pol14</t>
  </si>
  <si>
    <t xml:space="preserve"> Směs betonová tř. 01</t>
  </si>
  <si>
    <t>-481525980</t>
  </si>
  <si>
    <t>34571465</t>
  </si>
  <si>
    <t xml:space="preserve">Trubka  (plastová) 700/330 mm</t>
  </si>
  <si>
    <t>-1844630802</t>
  </si>
  <si>
    <t>Pol17</t>
  </si>
  <si>
    <t xml:space="preserve"> Plech ocelový 250x250x5 mm</t>
  </si>
  <si>
    <t>-1254479291</t>
  </si>
  <si>
    <t>34111080</t>
  </si>
  <si>
    <t>kabel silový s Cu jádrem 1kV 4x16mm2</t>
  </si>
  <si>
    <t>1192420356</t>
  </si>
  <si>
    <t>345713550</t>
  </si>
  <si>
    <t>Chránička flexibiní kopoflex 50mm</t>
  </si>
  <si>
    <t>-861592772</t>
  </si>
  <si>
    <t>354412000</t>
  </si>
  <si>
    <t>pásek uzemnění FeZn 30/4 (0,96kg/m)</t>
  </si>
  <si>
    <t>1869301380</t>
  </si>
  <si>
    <t>180*0,96</t>
  </si>
  <si>
    <t>Práce a dodávky M</t>
  </si>
  <si>
    <t>46-M</t>
  </si>
  <si>
    <t>Zemní práce při extr.mont.pracích</t>
  </si>
  <si>
    <t>460010024.1</t>
  </si>
  <si>
    <t>Vytyčení trasy vedení kabelového (podzemního) v zastavěném prostoru</t>
  </si>
  <si>
    <t>km</t>
  </si>
  <si>
    <t>1902064268</t>
  </si>
  <si>
    <t>https://podminky.urs.cz/item/CS_URS_2023_01/460010024.1</t>
  </si>
  <si>
    <t>(125+55)*0,001</t>
  </si>
  <si>
    <t>460141113</t>
  </si>
  <si>
    <t>Hloubení nezapažených jam strojně včetně urovnáním dna s přemístěním výkopku do vzdálenosti 3 m od okraje jámy nebo s naložením na dopravní prostředek v hornině třídy těžitelnosti II skupiny 4</t>
  </si>
  <si>
    <t>972637005</t>
  </si>
  <si>
    <t>https://podminky.urs.cz/item/CS_URS_2023_01/460141113</t>
  </si>
  <si>
    <t>"příprava na stožár"2</t>
  </si>
  <si>
    <t>460171113</t>
  </si>
  <si>
    <t>Hloubení nezapažených kabelových rýh strojně včetně urovnání dna s přemístěním výkopku do vzdálenosti 3 m od okraje jámy nebo s naložením na dopravní prostředek šířky 35 cm hloubky 20 cm v hornině třídy těžitelnosti II skupiny 4</t>
  </si>
  <si>
    <t>-1771421989</t>
  </si>
  <si>
    <t>https://podminky.urs.cz/item/CS_URS_2023_01/460171113</t>
  </si>
  <si>
    <t>460661112</t>
  </si>
  <si>
    <t>Kabelové lože z písku včetně podsypu, zhutnění a urovnání povrchu pro kabely nn bez zakrytí, šířky přes 35 do 50 cm</t>
  </si>
  <si>
    <t>450019492</t>
  </si>
  <si>
    <t>https://podminky.urs.cz/item/CS_URS_2023_01/460661112</t>
  </si>
  <si>
    <t>460411123</t>
  </si>
  <si>
    <t>Zásyp jam strojně s uložením výkopku ve vrstvách a urovnáním povrchu s přemístění sypaniny ze vzdálenosti do 10 m se zhutněním z horniny třídy těžitelnosti II skupiny 4</t>
  </si>
  <si>
    <t>-696576544</t>
  </si>
  <si>
    <t>https://podminky.urs.cz/item/CS_URS_2023_01/460411123</t>
  </si>
  <si>
    <t>460371123</t>
  </si>
  <si>
    <t>Naložení výkopku strojně z hornin třídy těžitelnosti II skupiny 4 až 5</t>
  </si>
  <si>
    <t>-967581604</t>
  </si>
  <si>
    <t>https://podminky.urs.cz/item/CS_URS_2023_01/460371123</t>
  </si>
  <si>
    <t>460341113</t>
  </si>
  <si>
    <t>Vodorovné přemístění (odvoz) horniny dopravními prostředky včetně složení, bez naložení a rozprostření jakékoliv třídy, na vzdálenost přes 500 do 1000 m</t>
  </si>
  <si>
    <t>1050387432</t>
  </si>
  <si>
    <t>https://podminky.urs.cz/item/CS_URS_2023_01/460341113</t>
  </si>
  <si>
    <t>180*0,35*0,2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</si>
  <si>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</si>
  <si>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</si>
  <si>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-1857767208</t>
  </si>
  <si>
    <t>https://podminky.urs.cz/item/CS_URS_2023_01/460341121</t>
  </si>
  <si>
    <t>12,6</t>
  </si>
  <si>
    <t>12,6*9 'Přepočtené koeficientem množství</t>
  </si>
  <si>
    <t>460361121</t>
  </si>
  <si>
    <t>Poplatek (skládkovné) za uložení zeminy na recyklační skládce zatříděné do Katalogu odpadů pod kódem 17 05 04</t>
  </si>
  <si>
    <t>444270611</t>
  </si>
  <si>
    <t>https://podminky.urs.cz/item/CS_URS_2023_01/460361121</t>
  </si>
  <si>
    <t>12,6*1,8</t>
  </si>
  <si>
    <t>460541121</t>
  </si>
  <si>
    <t>Úprava pláně strojně v hornině třídy těžitelnosti II skupiny 4 a 5 bez zhutnění</t>
  </si>
  <si>
    <t>-1227214899</t>
  </si>
  <si>
    <t>https://podminky.urs.cz/item/CS_URS_2023_01/460541121</t>
  </si>
  <si>
    <t>180*0,35</t>
  </si>
  <si>
    <t>460641123</t>
  </si>
  <si>
    <t>Základové konstrukce základ bez bednění do rostlé zeminy z monolitického železobetonu bez výztuže bez zvláštních nároků na prostředí tř. C 16/20</t>
  </si>
  <si>
    <t>-507102846</t>
  </si>
  <si>
    <t>https://podminky.urs.cz/item/CS_URS_2023_01/460641123</t>
  </si>
  <si>
    <t>"posun" 3*0,3*0,3*1</t>
  </si>
  <si>
    <t>"Příprava" 2*0,3*0,3*1</t>
  </si>
  <si>
    <t>460641411</t>
  </si>
  <si>
    <t>Základové konstrukce bednění s případnými vzpěrami nezabudované zřízení</t>
  </si>
  <si>
    <t>340497207</t>
  </si>
  <si>
    <t>https://podminky.urs.cz/item/CS_URS_2023_01/460641411</t>
  </si>
  <si>
    <t>4*0,3*2*1*3</t>
  </si>
  <si>
    <t>460641412</t>
  </si>
  <si>
    <t>Základové konstrukce bednění s případnými vzpěrami nezabudované odstranění</t>
  </si>
  <si>
    <t>2097541810</t>
  </si>
  <si>
    <t>https://podminky.urs.cz/item/CS_URS_2023_01/460641412</t>
  </si>
  <si>
    <t>SEZNAM FIGUR</t>
  </si>
  <si>
    <t>Výměra</t>
  </si>
  <si>
    <t xml:space="preserve"> 1</t>
  </si>
  <si>
    <t>Použití figury:</t>
  </si>
  <si>
    <t>Asfaltový beton vrstva podkladní ACP 16 (obalované kamenivo OKS) tl 70 mm š přes 3 m</t>
  </si>
  <si>
    <t>Odkopávky a prokopávky nezapažené v hornině třídy těžitelnosti I skupiny 3 objem do 100 m3 strojně</t>
  </si>
  <si>
    <t>Úprava pláně v hornině třídy těžitelnosti I skupiny 1 až 3 bez zhutnění strojně</t>
  </si>
  <si>
    <t>Podklad ze štěrkodrtě ŠD plochy přes 100 m2 tl 150 mm</t>
  </si>
  <si>
    <t>Podklad ze štěrkodrtě ŠD 0/63 tl 150 mm</t>
  </si>
  <si>
    <t>Postřik živičný infiltrační s posypem z asfaltu množství 0,60 kg/m2</t>
  </si>
  <si>
    <t>Postřik živičný spojovací z asfaltu v množství 0,30 kg/m2</t>
  </si>
  <si>
    <t>Asfaltový beton vrstva obrusná ACO 11 (ABS) tř. I tl 40 mm š přes 3 m z nemodifikovaného asfaltu</t>
  </si>
  <si>
    <t>Kladení zámkové dlažby komunikací pro pěší ručně tl 60 mm skupiny A pl do 50 m2</t>
  </si>
  <si>
    <t>Lože pod potrubí otevřený výkop z kameniva drobného těženého</t>
  </si>
  <si>
    <t>Zásyp jam, šachet rýh nebo kolem objektů sypaninou se zhutněním</t>
  </si>
  <si>
    <t>Osazení silničního obrubníku betonového ležatého s boční opěrou do lože z betonu prostého</t>
  </si>
  <si>
    <t>Obsypání potrubí strojně sypaninou bez prohození, uloženou do 3 m</t>
  </si>
  <si>
    <t>Vodorovné přemístění přes 9 000 do 10000 m výkopku/sypaniny z horniny třídy těžitelnosti I skupiny 1 až 3</t>
  </si>
  <si>
    <t>Kladení zámkové dlažby komunikací pro pěší ručně tl 80 mm skupiny A pl přes 50 do 100 m2</t>
  </si>
  <si>
    <t>dlažba betonová širokospárová tl.80mm přírodní</t>
  </si>
  <si>
    <t>Hloubení rýh nezapažených š do 800 mm v hornině třídy těžitelnosti I skupiny 3 objem do 20 m3 strojně</t>
  </si>
  <si>
    <t>Kladení zámkové dlažby komunikací pro pěší ručně tl 80 mm skupiny A pl přes 100 do 300 m2</t>
  </si>
  <si>
    <t>Podklad ze štěrkodrtě ŠD plochy přes 100 m2 tl 200 mm</t>
  </si>
  <si>
    <t>Poplatek za uložení odpadu ze sypaniny na skládce (skládkovné)</t>
  </si>
  <si>
    <t>Uložení sypaniny na skládky nebo meziskládky</t>
  </si>
  <si>
    <t>objem zásypu rýh přípojek vpustí</t>
  </si>
  <si>
    <t>Založení lučního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</si>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</sst>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8" fillId="0" borderId="20" xfId="0" applyFont="1" applyBorder="1" applyAlignment="1"/>
    <xf numFmtId="0" fontId="8" fillId="0" borderId="21" xfId="0" applyFont="1" applyBorder="1" applyAlignment="1"/>
    <xf numFmtId="166" fontId="8" fillId="0" borderId="21" xfId="0" applyNumberFormat="1" applyFont="1" applyBorder="1" applyAlignment="1"/>
    <xf numFmtId="166" fontId="8" fillId="0" borderId="22" xfId="0" applyNumberFormat="1" applyFont="1" applyBorder="1" applyAlignment="1"/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62301501" TargetMode="External" /><Relationship Id="rId3" Type="http://schemas.openxmlformats.org/officeDocument/2006/relationships/hyperlink" Target="https://podminky.urs.cz/item/CS_URS_2023_01/112101122" TargetMode="External" /><Relationship Id="rId4" Type="http://schemas.openxmlformats.org/officeDocument/2006/relationships/hyperlink" Target="https://podminky.urs.cz/item/CS_URS_2023_01/112251102" TargetMode="External" /><Relationship Id="rId5" Type="http://schemas.openxmlformats.org/officeDocument/2006/relationships/hyperlink" Target="https://podminky.urs.cz/item/CS_URS_2023_01/162201406" TargetMode="External" /><Relationship Id="rId6" Type="http://schemas.openxmlformats.org/officeDocument/2006/relationships/hyperlink" Target="https://podminky.urs.cz/item/CS_URS_2023_01/162301942" TargetMode="External" /><Relationship Id="rId7" Type="http://schemas.openxmlformats.org/officeDocument/2006/relationships/hyperlink" Target="https://podminky.urs.cz/item/CS_URS_2023_01/162201416" TargetMode="External" /><Relationship Id="rId8" Type="http://schemas.openxmlformats.org/officeDocument/2006/relationships/hyperlink" Target="https://podminky.urs.cz/item/CS_URS_2023_01/162301962" TargetMode="External" /><Relationship Id="rId9" Type="http://schemas.openxmlformats.org/officeDocument/2006/relationships/hyperlink" Target="https://podminky.urs.cz/item/CS_URS_2023_01/162201422" TargetMode="External" /><Relationship Id="rId10" Type="http://schemas.openxmlformats.org/officeDocument/2006/relationships/hyperlink" Target="https://podminky.urs.cz/item/CS_URS_2023_01/162301972" TargetMode="External" /><Relationship Id="rId11" Type="http://schemas.openxmlformats.org/officeDocument/2006/relationships/hyperlink" Target="https://podminky.urs.cz/item/CS_URS_2023_01/119001405" TargetMode="External" /><Relationship Id="rId12" Type="http://schemas.openxmlformats.org/officeDocument/2006/relationships/hyperlink" Target="https://podminky.urs.cz/item/CS_URS_2023_01/119001421" TargetMode="External" /><Relationship Id="rId13" Type="http://schemas.openxmlformats.org/officeDocument/2006/relationships/hyperlink" Target="https://podminky.urs.cz/item/CS_URS_2023_01/113107151" TargetMode="External" /><Relationship Id="rId14" Type="http://schemas.openxmlformats.org/officeDocument/2006/relationships/hyperlink" Target="https://podminky.urs.cz/item/CS_URS_2023_01/122251103" TargetMode="External" /><Relationship Id="rId15" Type="http://schemas.openxmlformats.org/officeDocument/2006/relationships/hyperlink" Target="https://podminky.urs.cz/item/CS_URS_2023_01/132251101" TargetMode="External" /><Relationship Id="rId16" Type="http://schemas.openxmlformats.org/officeDocument/2006/relationships/hyperlink" Target="https://podminky.urs.cz/item/CS_URS_2023_01/129001101" TargetMode="External" /><Relationship Id="rId17" Type="http://schemas.openxmlformats.org/officeDocument/2006/relationships/hyperlink" Target="https://podminky.urs.cz/item/CS_URS_2023_01/162751117" TargetMode="External" /><Relationship Id="rId18" Type="http://schemas.openxmlformats.org/officeDocument/2006/relationships/hyperlink" Target="https://podminky.urs.cz/item/CS_URS_2023_01/171251201" TargetMode="External" /><Relationship Id="rId19" Type="http://schemas.openxmlformats.org/officeDocument/2006/relationships/hyperlink" Target="https://podminky.urs.cz/item/CS_URS_2023_01/174151101" TargetMode="External" /><Relationship Id="rId20" Type="http://schemas.openxmlformats.org/officeDocument/2006/relationships/hyperlink" Target="https://podminky.urs.cz/item/CS_URS_2023_01/175151101" TargetMode="External" /><Relationship Id="rId21" Type="http://schemas.openxmlformats.org/officeDocument/2006/relationships/hyperlink" Target="https://podminky.urs.cz/item/CS_URS_2023_01/181411121" TargetMode="External" /><Relationship Id="rId22" Type="http://schemas.openxmlformats.org/officeDocument/2006/relationships/hyperlink" Target="https://podminky.urs.cz/item/CS_URS_2023_01/181951111" TargetMode="External" /><Relationship Id="rId23" Type="http://schemas.openxmlformats.org/officeDocument/2006/relationships/hyperlink" Target="https://podminky.urs.cz/item/CS_URS_2023_01/183151112" TargetMode="External" /><Relationship Id="rId24" Type="http://schemas.openxmlformats.org/officeDocument/2006/relationships/hyperlink" Target="https://podminky.urs.cz/item/CS_URS_2023_01/184201111" TargetMode="External" /><Relationship Id="rId25" Type="http://schemas.openxmlformats.org/officeDocument/2006/relationships/hyperlink" Target="https://podminky.urs.cz/item/CS_URS_2023_01/184215132" TargetMode="External" /><Relationship Id="rId26" Type="http://schemas.openxmlformats.org/officeDocument/2006/relationships/hyperlink" Target="https://podminky.urs.cz/item/CS_URS_2023_01/212752101" TargetMode="External" /><Relationship Id="rId27" Type="http://schemas.openxmlformats.org/officeDocument/2006/relationships/hyperlink" Target="https://podminky.urs.cz/item/CS_URS_2023_01/451572111" TargetMode="External" /><Relationship Id="rId28" Type="http://schemas.openxmlformats.org/officeDocument/2006/relationships/hyperlink" Target="https://podminky.urs.cz/item/CS_URS_2023_01/564851111" TargetMode="External" /><Relationship Id="rId29" Type="http://schemas.openxmlformats.org/officeDocument/2006/relationships/hyperlink" Target="https://podminky.urs.cz/item/CS_URS_2023_01/564861111" TargetMode="External" /><Relationship Id="rId30" Type="http://schemas.openxmlformats.org/officeDocument/2006/relationships/hyperlink" Target="https://podminky.urs.cz/item/CS_URS_2023_01/565155121" TargetMode="External" /><Relationship Id="rId31" Type="http://schemas.openxmlformats.org/officeDocument/2006/relationships/hyperlink" Target="https://podminky.urs.cz/item/CS_URS_2023_01/573111111" TargetMode="External" /><Relationship Id="rId32" Type="http://schemas.openxmlformats.org/officeDocument/2006/relationships/hyperlink" Target="https://podminky.urs.cz/item/CS_URS_2023_01/573211107" TargetMode="External" /><Relationship Id="rId33" Type="http://schemas.openxmlformats.org/officeDocument/2006/relationships/hyperlink" Target="https://podminky.urs.cz/item/CS_URS_2023_01/577134121" TargetMode="External" /><Relationship Id="rId34" Type="http://schemas.openxmlformats.org/officeDocument/2006/relationships/hyperlink" Target="https://podminky.urs.cz/item/CS_URS_2023_01/596211110" TargetMode="External" /><Relationship Id="rId35" Type="http://schemas.openxmlformats.org/officeDocument/2006/relationships/hyperlink" Target="https://podminky.urs.cz/item/CS_URS_2023_01/596211212" TargetMode="External" /><Relationship Id="rId36" Type="http://schemas.openxmlformats.org/officeDocument/2006/relationships/hyperlink" Target="https://podminky.urs.cz/item/CS_URS_2023_01/596211211" TargetMode="External" /><Relationship Id="rId37" Type="http://schemas.openxmlformats.org/officeDocument/2006/relationships/hyperlink" Target="https://podminky.urs.cz/item/CS_URS_2023_01/637121111" TargetMode="External" /><Relationship Id="rId38" Type="http://schemas.openxmlformats.org/officeDocument/2006/relationships/hyperlink" Target="https://podminky.urs.cz/item/CS_URS_2023_01/871313121" TargetMode="External" /><Relationship Id="rId39" Type="http://schemas.openxmlformats.org/officeDocument/2006/relationships/hyperlink" Target="https://podminky.urs.cz/item/CS_URS_2023_01/877315211" TargetMode="External" /><Relationship Id="rId40" Type="http://schemas.openxmlformats.org/officeDocument/2006/relationships/hyperlink" Target="https://podminky.urs.cz/item/CS_URS_2023_01/895941343" TargetMode="External" /><Relationship Id="rId41" Type="http://schemas.openxmlformats.org/officeDocument/2006/relationships/hyperlink" Target="https://podminky.urs.cz/item/CS_URS_2023_01/895941351" TargetMode="External" /><Relationship Id="rId42" Type="http://schemas.openxmlformats.org/officeDocument/2006/relationships/hyperlink" Target="https://podminky.urs.cz/item/CS_URS_2023_01/895941366" TargetMode="External" /><Relationship Id="rId43" Type="http://schemas.openxmlformats.org/officeDocument/2006/relationships/hyperlink" Target="https://podminky.urs.cz/item/CS_URS_2023_01/899204112" TargetMode="External" /><Relationship Id="rId44" Type="http://schemas.openxmlformats.org/officeDocument/2006/relationships/hyperlink" Target="https://podminky.urs.cz/item/CS_URS_2023_01/899331111" TargetMode="External" /><Relationship Id="rId45" Type="http://schemas.openxmlformats.org/officeDocument/2006/relationships/hyperlink" Target="https://podminky.urs.cz/item/CS_URS_2023_01/899431111" TargetMode="External" /><Relationship Id="rId46" Type="http://schemas.openxmlformats.org/officeDocument/2006/relationships/hyperlink" Target="https://podminky.urs.cz/item/CS_URS_2023_01/935932111" TargetMode="External" /><Relationship Id="rId47" Type="http://schemas.openxmlformats.org/officeDocument/2006/relationships/hyperlink" Target="https://podminky.urs.cz/item/CS_URS_2023_01/915111111" TargetMode="External" /><Relationship Id="rId48" Type="http://schemas.openxmlformats.org/officeDocument/2006/relationships/hyperlink" Target="https://podminky.urs.cz/item/CS_URS_2023_01/915121111" TargetMode="External" /><Relationship Id="rId49" Type="http://schemas.openxmlformats.org/officeDocument/2006/relationships/hyperlink" Target="https://podminky.urs.cz/item/CS_URS_2023_01/915611111" TargetMode="External" /><Relationship Id="rId50" Type="http://schemas.openxmlformats.org/officeDocument/2006/relationships/hyperlink" Target="https://podminky.urs.cz/item/CS_URS_2023_01/919735112" TargetMode="External" /><Relationship Id="rId51" Type="http://schemas.openxmlformats.org/officeDocument/2006/relationships/hyperlink" Target="https://podminky.urs.cz/item/CS_URS_2023_01/599142111" TargetMode="External" /><Relationship Id="rId52" Type="http://schemas.openxmlformats.org/officeDocument/2006/relationships/hyperlink" Target="https://podminky.urs.cz/item/CS_URS_2023_01/916131113" TargetMode="External" /><Relationship Id="rId53" Type="http://schemas.openxmlformats.org/officeDocument/2006/relationships/hyperlink" Target="https://podminky.urs.cz/item/CS_URS_2023_01/916131213" TargetMode="External" /><Relationship Id="rId54" Type="http://schemas.openxmlformats.org/officeDocument/2006/relationships/hyperlink" Target="https://podminky.urs.cz/item/CS_URS_2023_01/916331112" TargetMode="External" /><Relationship Id="rId55" Type="http://schemas.openxmlformats.org/officeDocument/2006/relationships/hyperlink" Target="https://podminky.urs.cz/item/CS_URS_2023_01/912111112" TargetMode="External" /><Relationship Id="rId56" Type="http://schemas.openxmlformats.org/officeDocument/2006/relationships/hyperlink" Target="https://podminky.urs.cz/item/CS_URS_2023_01/998225111" TargetMode="External" /><Relationship Id="rId57" Type="http://schemas.openxmlformats.org/officeDocument/2006/relationships/hyperlink" Target="https://podminky.urs.cz/item/CS_URS_2023_01/997006512" TargetMode="External" /><Relationship Id="rId58" Type="http://schemas.openxmlformats.org/officeDocument/2006/relationships/hyperlink" Target="https://podminky.urs.cz/item/CS_URS_2023_01/997006519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2002000" TargetMode="External" /><Relationship Id="rId2" Type="http://schemas.openxmlformats.org/officeDocument/2006/relationships/hyperlink" Target="https://podminky.urs.cz/item/CS_URS_2023_01/034503000" TargetMode="External" /><Relationship Id="rId3" Type="http://schemas.openxmlformats.org/officeDocument/2006/relationships/hyperlink" Target="https://podminky.urs.cz/item/CS_URS_2023_01/011314000" TargetMode="External" /><Relationship Id="rId4" Type="http://schemas.openxmlformats.org/officeDocument/2006/relationships/hyperlink" Target="https://podminky.urs.cz/item/CS_URS_2023_01/042503000" TargetMode="External" /><Relationship Id="rId5" Type="http://schemas.openxmlformats.org/officeDocument/2006/relationships/hyperlink" Target="https://podminky.urs.cz/item/CS_URS_2023_01/043194000" TargetMode="External" /><Relationship Id="rId6" Type="http://schemas.openxmlformats.org/officeDocument/2006/relationships/hyperlink" Target="https://podminky.urs.cz/item/CS_URS_2023_01/071103000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218204002" TargetMode="External" /><Relationship Id="rId2" Type="http://schemas.openxmlformats.org/officeDocument/2006/relationships/hyperlink" Target="https://podminky.urs.cz/item/CS_URS_2023_01/210100151" TargetMode="External" /><Relationship Id="rId3" Type="http://schemas.openxmlformats.org/officeDocument/2006/relationships/hyperlink" Target="https://podminky.urs.cz/item/CS_URS_2023_01/210220020" TargetMode="External" /><Relationship Id="rId4" Type="http://schemas.openxmlformats.org/officeDocument/2006/relationships/hyperlink" Target="https://podminky.urs.cz/item/CS_URS_2023_01/741120101" TargetMode="External" /><Relationship Id="rId5" Type="http://schemas.openxmlformats.org/officeDocument/2006/relationships/hyperlink" Target="https://podminky.urs.cz/item/CS_URS_2023_01/460010024.1" TargetMode="External" /><Relationship Id="rId6" Type="http://schemas.openxmlformats.org/officeDocument/2006/relationships/hyperlink" Target="https://podminky.urs.cz/item/CS_URS_2023_01/460141113" TargetMode="External" /><Relationship Id="rId7" Type="http://schemas.openxmlformats.org/officeDocument/2006/relationships/hyperlink" Target="https://podminky.urs.cz/item/CS_URS_2023_01/460171113" TargetMode="External" /><Relationship Id="rId8" Type="http://schemas.openxmlformats.org/officeDocument/2006/relationships/hyperlink" Target="https://podminky.urs.cz/item/CS_URS_2023_01/460661112" TargetMode="External" /><Relationship Id="rId9" Type="http://schemas.openxmlformats.org/officeDocument/2006/relationships/hyperlink" Target="https://podminky.urs.cz/item/CS_URS_2023_01/460411123" TargetMode="External" /><Relationship Id="rId10" Type="http://schemas.openxmlformats.org/officeDocument/2006/relationships/hyperlink" Target="https://podminky.urs.cz/item/CS_URS_2023_01/460371123" TargetMode="External" /><Relationship Id="rId11" Type="http://schemas.openxmlformats.org/officeDocument/2006/relationships/hyperlink" Target="https://podminky.urs.cz/item/CS_URS_2023_01/460341113" TargetMode="External" /><Relationship Id="rId12" Type="http://schemas.openxmlformats.org/officeDocument/2006/relationships/hyperlink" Target="https://podminky.urs.cz/item/CS_URS_2023_01/460341121" TargetMode="External" /><Relationship Id="rId13" Type="http://schemas.openxmlformats.org/officeDocument/2006/relationships/hyperlink" Target="https://podminky.urs.cz/item/CS_URS_2023_01/460361121" TargetMode="External" /><Relationship Id="rId14" Type="http://schemas.openxmlformats.org/officeDocument/2006/relationships/hyperlink" Target="https://podminky.urs.cz/item/CS_URS_2023_01/460541121" TargetMode="External" /><Relationship Id="rId15" Type="http://schemas.openxmlformats.org/officeDocument/2006/relationships/hyperlink" Target="https://podminky.urs.cz/item/CS_URS_2023_01/460641123" TargetMode="External" /><Relationship Id="rId16" Type="http://schemas.openxmlformats.org/officeDocument/2006/relationships/hyperlink" Target="https://podminky.urs.cz/item/CS_URS_2023_01/460641411" TargetMode="External" /><Relationship Id="rId17" Type="http://schemas.openxmlformats.org/officeDocument/2006/relationships/hyperlink" Target="https://podminky.urs.cz/item/CS_URS_2023_01/460641412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35</v>
      </c>
      <c r="AR19" s="22"/>
      <c r="BE19" s="31"/>
      <c r="BS19" s="19" t="s">
        <v>7</v>
      </c>
    </row>
    <row r="20" s="1" customFormat="1" ht="18.48" customHeight="1">
      <c r="B20" s="22"/>
      <c r="E20" s="27" t="s">
        <v>36</v>
      </c>
      <c r="AK20" s="32" t="s">
        <v>28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47.25" customHeight="1">
      <c r="B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209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Dobříš rekonstrukce Levandulové ul.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Dobříš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11. 6. 2021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>Ing. Jan Dudík</v>
      </c>
      <c r="AN49" s="4"/>
      <c r="AO49" s="4"/>
      <c r="AP49" s="4"/>
      <c r="AQ49" s="38"/>
      <c r="AR49" s="39"/>
      <c r="AS49" s="66" t="s">
        <v>53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>Ing. Petr Dudík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54</v>
      </c>
      <c r="D52" s="75"/>
      <c r="E52" s="75"/>
      <c r="F52" s="75"/>
      <c r="G52" s="75"/>
      <c r="H52" s="76"/>
      <c r="I52" s="77" t="s">
        <v>55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56</v>
      </c>
      <c r="AH52" s="75"/>
      <c r="AI52" s="75"/>
      <c r="AJ52" s="75"/>
      <c r="AK52" s="75"/>
      <c r="AL52" s="75"/>
      <c r="AM52" s="75"/>
      <c r="AN52" s="77" t="s">
        <v>57</v>
      </c>
      <c r="AO52" s="75"/>
      <c r="AP52" s="75"/>
      <c r="AQ52" s="79" t="s">
        <v>58</v>
      </c>
      <c r="AR52" s="39"/>
      <c r="AS52" s="80" t="s">
        <v>59</v>
      </c>
      <c r="AT52" s="81" t="s">
        <v>60</v>
      </c>
      <c r="AU52" s="81" t="s">
        <v>61</v>
      </c>
      <c r="AV52" s="81" t="s">
        <v>62</v>
      </c>
      <c r="AW52" s="81" t="s">
        <v>63</v>
      </c>
      <c r="AX52" s="81" t="s">
        <v>64</v>
      </c>
      <c r="AY52" s="81" t="s">
        <v>65</v>
      </c>
      <c r="AZ52" s="81" t="s">
        <v>66</v>
      </c>
      <c r="BA52" s="81" t="s">
        <v>67</v>
      </c>
      <c r="BB52" s="81" t="s">
        <v>68</v>
      </c>
      <c r="BC52" s="81" t="s">
        <v>69</v>
      </c>
      <c r="BD52" s="82" t="s">
        <v>70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71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72</v>
      </c>
      <c r="BT54" s="96" t="s">
        <v>73</v>
      </c>
      <c r="BU54" s="97" t="s">
        <v>74</v>
      </c>
      <c r="BV54" s="96" t="s">
        <v>75</v>
      </c>
      <c r="BW54" s="96" t="s">
        <v>5</v>
      </c>
      <c r="BX54" s="96" t="s">
        <v>76</v>
      </c>
      <c r="CL54" s="96" t="s">
        <v>3</v>
      </c>
    </row>
    <row r="55" s="7" customFormat="1" ht="16.5" customHeight="1">
      <c r="A55" s="98" t="s">
        <v>77</v>
      </c>
      <c r="B55" s="99"/>
      <c r="C55" s="100"/>
      <c r="D55" s="101" t="s">
        <v>78</v>
      </c>
      <c r="E55" s="101"/>
      <c r="F55" s="101"/>
      <c r="G55" s="101"/>
      <c r="H55" s="101"/>
      <c r="I55" s="102"/>
      <c r="J55" s="101" t="s">
        <v>79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'1 - komunikace'!J30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80</v>
      </c>
      <c r="AR55" s="99"/>
      <c r="AS55" s="105">
        <v>0</v>
      </c>
      <c r="AT55" s="106">
        <f>ROUND(SUM(AV55:AW55),2)</f>
        <v>0</v>
      </c>
      <c r="AU55" s="107">
        <f>'1 - komunikace'!P90</f>
        <v>0</v>
      </c>
      <c r="AV55" s="106">
        <f>'1 - komunikace'!J33</f>
        <v>0</v>
      </c>
      <c r="AW55" s="106">
        <f>'1 - komunikace'!J34</f>
        <v>0</v>
      </c>
      <c r="AX55" s="106">
        <f>'1 - komunikace'!J35</f>
        <v>0</v>
      </c>
      <c r="AY55" s="106">
        <f>'1 - komunikace'!J36</f>
        <v>0</v>
      </c>
      <c r="AZ55" s="106">
        <f>'1 - komunikace'!F33</f>
        <v>0</v>
      </c>
      <c r="BA55" s="106">
        <f>'1 - komunikace'!F34</f>
        <v>0</v>
      </c>
      <c r="BB55" s="106">
        <f>'1 - komunikace'!F35</f>
        <v>0</v>
      </c>
      <c r="BC55" s="106">
        <f>'1 - komunikace'!F36</f>
        <v>0</v>
      </c>
      <c r="BD55" s="108">
        <f>'1 - komunikace'!F37</f>
        <v>0</v>
      </c>
      <c r="BE55" s="7"/>
      <c r="BT55" s="109" t="s">
        <v>78</v>
      </c>
      <c r="BV55" s="109" t="s">
        <v>75</v>
      </c>
      <c r="BW55" s="109" t="s">
        <v>81</v>
      </c>
      <c r="BX55" s="109" t="s">
        <v>5</v>
      </c>
      <c r="CL55" s="109" t="s">
        <v>3</v>
      </c>
      <c r="CM55" s="109" t="s">
        <v>82</v>
      </c>
    </row>
    <row r="56" s="7" customFormat="1" ht="16.5" customHeight="1">
      <c r="A56" s="98" t="s">
        <v>77</v>
      </c>
      <c r="B56" s="99"/>
      <c r="C56" s="100"/>
      <c r="D56" s="101" t="s">
        <v>83</v>
      </c>
      <c r="E56" s="101"/>
      <c r="F56" s="101"/>
      <c r="G56" s="101"/>
      <c r="H56" s="101"/>
      <c r="I56" s="102"/>
      <c r="J56" s="101" t="s">
        <v>84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'3 - vedlejší rozpočtové n...'!J30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80</v>
      </c>
      <c r="AR56" s="99"/>
      <c r="AS56" s="105">
        <v>0</v>
      </c>
      <c r="AT56" s="106">
        <f>ROUND(SUM(AV56:AW56),2)</f>
        <v>0</v>
      </c>
      <c r="AU56" s="107">
        <f>'3 - vedlejší rozpočtové n...'!P87</f>
        <v>0</v>
      </c>
      <c r="AV56" s="106">
        <f>'3 - vedlejší rozpočtové n...'!J33</f>
        <v>0</v>
      </c>
      <c r="AW56" s="106">
        <f>'3 - vedlejší rozpočtové n...'!J34</f>
        <v>0</v>
      </c>
      <c r="AX56" s="106">
        <f>'3 - vedlejší rozpočtové n...'!J35</f>
        <v>0</v>
      </c>
      <c r="AY56" s="106">
        <f>'3 - vedlejší rozpočtové n...'!J36</f>
        <v>0</v>
      </c>
      <c r="AZ56" s="106">
        <f>'3 - vedlejší rozpočtové n...'!F33</f>
        <v>0</v>
      </c>
      <c r="BA56" s="106">
        <f>'3 - vedlejší rozpočtové n...'!F34</f>
        <v>0</v>
      </c>
      <c r="BB56" s="106">
        <f>'3 - vedlejší rozpočtové n...'!F35</f>
        <v>0</v>
      </c>
      <c r="BC56" s="106">
        <f>'3 - vedlejší rozpočtové n...'!F36</f>
        <v>0</v>
      </c>
      <c r="BD56" s="108">
        <f>'3 - vedlejší rozpočtové n...'!F37</f>
        <v>0</v>
      </c>
      <c r="BE56" s="7"/>
      <c r="BT56" s="109" t="s">
        <v>78</v>
      </c>
      <c r="BV56" s="109" t="s">
        <v>75</v>
      </c>
      <c r="BW56" s="109" t="s">
        <v>85</v>
      </c>
      <c r="BX56" s="109" t="s">
        <v>5</v>
      </c>
      <c r="CL56" s="109" t="s">
        <v>3</v>
      </c>
      <c r="CM56" s="109" t="s">
        <v>82</v>
      </c>
    </row>
    <row r="57" s="7" customFormat="1" ht="16.5" customHeight="1">
      <c r="A57" s="98" t="s">
        <v>77</v>
      </c>
      <c r="B57" s="99"/>
      <c r="C57" s="100"/>
      <c r="D57" s="101" t="s">
        <v>82</v>
      </c>
      <c r="E57" s="101"/>
      <c r="F57" s="101"/>
      <c r="G57" s="101"/>
      <c r="H57" s="101"/>
      <c r="I57" s="102"/>
      <c r="J57" s="101" t="s">
        <v>86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'2 - veřejné osvětlení'!J30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80</v>
      </c>
      <c r="AR57" s="99"/>
      <c r="AS57" s="110">
        <v>0</v>
      </c>
      <c r="AT57" s="111">
        <f>ROUND(SUM(AV57:AW57),2)</f>
        <v>0</v>
      </c>
      <c r="AU57" s="112">
        <f>'2 - veřejné osvětlení'!P84</f>
        <v>0</v>
      </c>
      <c r="AV57" s="111">
        <f>'2 - veřejné osvětlení'!J33</f>
        <v>0</v>
      </c>
      <c r="AW57" s="111">
        <f>'2 - veřejné osvětlení'!J34</f>
        <v>0</v>
      </c>
      <c r="AX57" s="111">
        <f>'2 - veřejné osvětlení'!J35</f>
        <v>0</v>
      </c>
      <c r="AY57" s="111">
        <f>'2 - veřejné osvětlení'!J36</f>
        <v>0</v>
      </c>
      <c r="AZ57" s="111">
        <f>'2 - veřejné osvětlení'!F33</f>
        <v>0</v>
      </c>
      <c r="BA57" s="111">
        <f>'2 - veřejné osvětlení'!F34</f>
        <v>0</v>
      </c>
      <c r="BB57" s="111">
        <f>'2 - veřejné osvětlení'!F35</f>
        <v>0</v>
      </c>
      <c r="BC57" s="111">
        <f>'2 - veřejné osvětlení'!F36</f>
        <v>0</v>
      </c>
      <c r="BD57" s="113">
        <f>'2 - veřejné osvětlení'!F37</f>
        <v>0</v>
      </c>
      <c r="BE57" s="7"/>
      <c r="BT57" s="109" t="s">
        <v>78</v>
      </c>
      <c r="BV57" s="109" t="s">
        <v>75</v>
      </c>
      <c r="BW57" s="109" t="s">
        <v>87</v>
      </c>
      <c r="BX57" s="109" t="s">
        <v>5</v>
      </c>
      <c r="CL57" s="109" t="s">
        <v>3</v>
      </c>
      <c r="CM57" s="109" t="s">
        <v>82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komunikace'!C2" display="/"/>
    <hyperlink ref="A56" location="'3 - vedlejší rozpočtové n...'!C2" display="/"/>
    <hyperlink ref="A57" location="'2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14" t="s">
        <v>88</v>
      </c>
      <c r="BA2" s="114" t="s">
        <v>89</v>
      </c>
      <c r="BB2" s="114" t="s">
        <v>90</v>
      </c>
      <c r="BC2" s="114" t="s">
        <v>91</v>
      </c>
      <c r="BD2" s="114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  <c r="AZ3" s="114" t="s">
        <v>92</v>
      </c>
      <c r="BA3" s="114" t="s">
        <v>93</v>
      </c>
      <c r="BB3" s="114" t="s">
        <v>90</v>
      </c>
      <c r="BC3" s="114" t="s">
        <v>94</v>
      </c>
      <c r="BD3" s="114" t="s">
        <v>82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  <c r="AZ4" s="114" t="s">
        <v>96</v>
      </c>
      <c r="BA4" s="114" t="s">
        <v>97</v>
      </c>
      <c r="BB4" s="114" t="s">
        <v>98</v>
      </c>
      <c r="BC4" s="114" t="s">
        <v>99</v>
      </c>
      <c r="BD4" s="114" t="s">
        <v>82</v>
      </c>
    </row>
    <row r="5" s="1" customFormat="1" ht="6.96" customHeight="1">
      <c r="B5" s="22"/>
      <c r="L5" s="22"/>
      <c r="AZ5" s="114" t="s">
        <v>100</v>
      </c>
      <c r="BA5" s="114" t="s">
        <v>101</v>
      </c>
      <c r="BB5" s="114" t="s">
        <v>102</v>
      </c>
      <c r="BC5" s="114" t="s">
        <v>103</v>
      </c>
      <c r="BD5" s="114" t="s">
        <v>82</v>
      </c>
    </row>
    <row r="6" s="1" customFormat="1" ht="12" customHeight="1">
      <c r="B6" s="22"/>
      <c r="D6" s="32" t="s">
        <v>17</v>
      </c>
      <c r="L6" s="22"/>
      <c r="AZ6" s="114" t="s">
        <v>104</v>
      </c>
      <c r="BA6" s="114" t="s">
        <v>105</v>
      </c>
      <c r="BB6" s="114" t="s">
        <v>98</v>
      </c>
      <c r="BC6" s="114" t="s">
        <v>106</v>
      </c>
      <c r="BD6" s="114" t="s">
        <v>82</v>
      </c>
    </row>
    <row r="7" s="1" customFormat="1" ht="16.5" customHeight="1">
      <c r="B7" s="22"/>
      <c r="E7" s="116" t="str">
        <f>'Rekapitulace stavby'!K6</f>
        <v>Dobříš rekonstrukce Levandulové ul.</v>
      </c>
      <c r="F7" s="32"/>
      <c r="G7" s="32"/>
      <c r="H7" s="32"/>
      <c r="L7" s="22"/>
      <c r="AZ7" s="114" t="s">
        <v>107</v>
      </c>
      <c r="BA7" s="114" t="s">
        <v>108</v>
      </c>
      <c r="BB7" s="114" t="s">
        <v>98</v>
      </c>
      <c r="BC7" s="114" t="s">
        <v>109</v>
      </c>
      <c r="BD7" s="114" t="s">
        <v>82</v>
      </c>
    </row>
    <row r="8" s="2" customFormat="1" ht="12" customHeight="1">
      <c r="A8" s="38"/>
      <c r="B8" s="39"/>
      <c r="C8" s="38"/>
      <c r="D8" s="32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14" t="s">
        <v>111</v>
      </c>
      <c r="BA8" s="114" t="s">
        <v>112</v>
      </c>
      <c r="BB8" s="114" t="s">
        <v>90</v>
      </c>
      <c r="BC8" s="114" t="s">
        <v>113</v>
      </c>
      <c r="BD8" s="114" t="s">
        <v>82</v>
      </c>
    </row>
    <row r="9" s="2" customFormat="1" ht="16.5" customHeight="1">
      <c r="A9" s="38"/>
      <c r="B9" s="39"/>
      <c r="C9" s="38"/>
      <c r="D9" s="38"/>
      <c r="E9" s="62" t="s">
        <v>114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14" t="s">
        <v>115</v>
      </c>
      <c r="BA9" s="114" t="s">
        <v>116</v>
      </c>
      <c r="BB9" s="114" t="s">
        <v>98</v>
      </c>
      <c r="BC9" s="114" t="s">
        <v>117</v>
      </c>
      <c r="BD9" s="114" t="s">
        <v>82</v>
      </c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14" t="s">
        <v>118</v>
      </c>
      <c r="BA10" s="114" t="s">
        <v>119</v>
      </c>
      <c r="BB10" s="114" t="s">
        <v>90</v>
      </c>
      <c r="BC10" s="114" t="s">
        <v>120</v>
      </c>
      <c r="BD10" s="114" t="s">
        <v>82</v>
      </c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14" t="s">
        <v>121</v>
      </c>
      <c r="BA11" s="114" t="s">
        <v>122</v>
      </c>
      <c r="BB11" s="114" t="s">
        <v>98</v>
      </c>
      <c r="BC11" s="114" t="s">
        <v>123</v>
      </c>
      <c r="BD11" s="114" t="s">
        <v>82</v>
      </c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11. 6. 2021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14" t="s">
        <v>124</v>
      </c>
      <c r="BA12" s="114" t="s">
        <v>125</v>
      </c>
      <c r="BB12" s="114" t="s">
        <v>90</v>
      </c>
      <c r="BC12" s="114" t="s">
        <v>126</v>
      </c>
      <c r="BD12" s="114" t="s">
        <v>82</v>
      </c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35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28</v>
      </c>
      <c r="J24" s="27" t="s">
        <v>3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39</v>
      </c>
      <c r="E30" s="38"/>
      <c r="F30" s="38"/>
      <c r="G30" s="38"/>
      <c r="H30" s="38"/>
      <c r="I30" s="38"/>
      <c r="J30" s="90">
        <f>ROUND(J90,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43</v>
      </c>
      <c r="E33" s="32" t="s">
        <v>44</v>
      </c>
      <c r="F33" s="123">
        <f>ROUND((SUM(BE90:BE339)),  2)</f>
        <v>0</v>
      </c>
      <c r="G33" s="38"/>
      <c r="H33" s="38"/>
      <c r="I33" s="124">
        <v>0.20999999999999999</v>
      </c>
      <c r="J33" s="123">
        <f>ROUND(((SUM(BE90:BE339))*I33),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3">
        <f>ROUND((SUM(BF90:BF339)),  2)</f>
        <v>0</v>
      </c>
      <c r="G34" s="38"/>
      <c r="H34" s="38"/>
      <c r="I34" s="124">
        <v>0.14999999999999999</v>
      </c>
      <c r="J34" s="123">
        <f>ROUND(((SUM(BF90:BF339))*I34),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3">
        <f>ROUND((SUM(BG90:BG339)),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3">
        <f>ROUND((SUM(BH90:BH339)),  2)</f>
        <v>0</v>
      </c>
      <c r="G36" s="38"/>
      <c r="H36" s="38"/>
      <c r="I36" s="124">
        <v>0.14999999999999999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3">
        <f>ROUND((SUM(BI90:BI339)),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49</v>
      </c>
      <c r="E39" s="76"/>
      <c r="F39" s="76"/>
      <c r="G39" s="127" t="s">
        <v>50</v>
      </c>
      <c r="H39" s="128" t="s">
        <v>51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127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6" t="str">
        <f>E7</f>
        <v>Dobříš rekonstrukce Levandulové ul.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110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1 - komunikace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Dobříš</v>
      </c>
      <c r="G52" s="38"/>
      <c r="H52" s="38"/>
      <c r="I52" s="32" t="s">
        <v>23</v>
      </c>
      <c r="J52" s="64" t="str">
        <f>IF(J12="","",J12)</f>
        <v>11. 6. 2021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31</v>
      </c>
      <c r="J54" s="36" t="str">
        <f>E21</f>
        <v>Ing. Jan Dudík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Ing. Petr Dudík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128</v>
      </c>
      <c r="D57" s="125"/>
      <c r="E57" s="125"/>
      <c r="F57" s="125"/>
      <c r="G57" s="125"/>
      <c r="H57" s="125"/>
      <c r="I57" s="125"/>
      <c r="J57" s="132" t="s">
        <v>129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71</v>
      </c>
      <c r="D59" s="38"/>
      <c r="E59" s="38"/>
      <c r="F59" s="38"/>
      <c r="G59" s="38"/>
      <c r="H59" s="38"/>
      <c r="I59" s="38"/>
      <c r="J59" s="90">
        <f>J90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130</v>
      </c>
    </row>
    <row r="60" s="9" customFormat="1" ht="24.96" customHeight="1">
      <c r="A60" s="9"/>
      <c r="B60" s="134"/>
      <c r="C60" s="9"/>
      <c r="D60" s="135" t="s">
        <v>131</v>
      </c>
      <c r="E60" s="136"/>
      <c r="F60" s="136"/>
      <c r="G60" s="136"/>
      <c r="H60" s="136"/>
      <c r="I60" s="136"/>
      <c r="J60" s="137">
        <f>J91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132</v>
      </c>
      <c r="E61" s="140"/>
      <c r="F61" s="140"/>
      <c r="G61" s="140"/>
      <c r="H61" s="140"/>
      <c r="I61" s="140"/>
      <c r="J61" s="141">
        <f>J92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133</v>
      </c>
      <c r="E62" s="140"/>
      <c r="F62" s="140"/>
      <c r="G62" s="140"/>
      <c r="H62" s="140"/>
      <c r="I62" s="140"/>
      <c r="J62" s="141">
        <f>J191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134</v>
      </c>
      <c r="E63" s="140"/>
      <c r="F63" s="140"/>
      <c r="G63" s="140"/>
      <c r="H63" s="140"/>
      <c r="I63" s="140"/>
      <c r="J63" s="141">
        <f>J197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135</v>
      </c>
      <c r="E64" s="140"/>
      <c r="F64" s="140"/>
      <c r="G64" s="140"/>
      <c r="H64" s="140"/>
      <c r="I64" s="140"/>
      <c r="J64" s="141">
        <f>J238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136</v>
      </c>
      <c r="E65" s="140"/>
      <c r="F65" s="140"/>
      <c r="G65" s="140"/>
      <c r="H65" s="140"/>
      <c r="I65" s="140"/>
      <c r="J65" s="141">
        <f>J242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137</v>
      </c>
      <c r="E66" s="140"/>
      <c r="F66" s="140"/>
      <c r="G66" s="140"/>
      <c r="H66" s="140"/>
      <c r="I66" s="140"/>
      <c r="J66" s="141">
        <f>J283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38"/>
      <c r="C67" s="10"/>
      <c r="D67" s="139" t="s">
        <v>138</v>
      </c>
      <c r="E67" s="140"/>
      <c r="F67" s="140"/>
      <c r="G67" s="140"/>
      <c r="H67" s="140"/>
      <c r="I67" s="140"/>
      <c r="J67" s="141">
        <f>J326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139</v>
      </c>
      <c r="E68" s="140"/>
      <c r="F68" s="140"/>
      <c r="G68" s="140"/>
      <c r="H68" s="140"/>
      <c r="I68" s="140"/>
      <c r="J68" s="141">
        <f>J329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4"/>
      <c r="C69" s="9"/>
      <c r="D69" s="135" t="s">
        <v>140</v>
      </c>
      <c r="E69" s="136"/>
      <c r="F69" s="136"/>
      <c r="G69" s="136"/>
      <c r="H69" s="136"/>
      <c r="I69" s="136"/>
      <c r="J69" s="137">
        <f>J338</f>
        <v>0</v>
      </c>
      <c r="K69" s="9"/>
      <c r="L69" s="13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8"/>
      <c r="C70" s="10"/>
      <c r="D70" s="139" t="s">
        <v>141</v>
      </c>
      <c r="E70" s="140"/>
      <c r="F70" s="140"/>
      <c r="G70" s="140"/>
      <c r="H70" s="140"/>
      <c r="I70" s="140"/>
      <c r="J70" s="141">
        <f>J339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38"/>
      <c r="E77" s="38"/>
      <c r="F77" s="38"/>
      <c r="G77" s="38"/>
      <c r="H77" s="38"/>
      <c r="I77" s="38"/>
      <c r="J77" s="38"/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17</v>
      </c>
      <c r="D79" s="38"/>
      <c r="E79" s="38"/>
      <c r="F79" s="38"/>
      <c r="G79" s="38"/>
      <c r="H79" s="38"/>
      <c r="I79" s="38"/>
      <c r="J79" s="38"/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38"/>
      <c r="D80" s="38"/>
      <c r="E80" s="116" t="str">
        <f>E7</f>
        <v>Dobříš rekonstrukce Levandulové ul.</v>
      </c>
      <c r="F80" s="32"/>
      <c r="G80" s="32"/>
      <c r="H80" s="32"/>
      <c r="I80" s="38"/>
      <c r="J80" s="38"/>
      <c r="K80" s="38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110</v>
      </c>
      <c r="D81" s="38"/>
      <c r="E81" s="38"/>
      <c r="F81" s="38"/>
      <c r="G81" s="38"/>
      <c r="H81" s="38"/>
      <c r="I81" s="38"/>
      <c r="J81" s="38"/>
      <c r="K81" s="38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62" t="str">
        <f>E9</f>
        <v>1 - komunikace</v>
      </c>
      <c r="F82" s="38"/>
      <c r="G82" s="38"/>
      <c r="H82" s="38"/>
      <c r="I82" s="38"/>
      <c r="J82" s="38"/>
      <c r="K82" s="38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38"/>
      <c r="E84" s="38"/>
      <c r="F84" s="27" t="str">
        <f>F12</f>
        <v>Dobříš</v>
      </c>
      <c r="G84" s="38"/>
      <c r="H84" s="38"/>
      <c r="I84" s="32" t="s">
        <v>23</v>
      </c>
      <c r="J84" s="64" t="str">
        <f>IF(J12="","",J12)</f>
        <v>11. 6. 2021</v>
      </c>
      <c r="K84" s="38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38"/>
      <c r="E86" s="38"/>
      <c r="F86" s="27" t="str">
        <f>E15</f>
        <v xml:space="preserve"> </v>
      </c>
      <c r="G86" s="38"/>
      <c r="H86" s="38"/>
      <c r="I86" s="32" t="s">
        <v>31</v>
      </c>
      <c r="J86" s="36" t="str">
        <f>E21</f>
        <v>Ing. Jan Dudík</v>
      </c>
      <c r="K86" s="38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38"/>
      <c r="E87" s="38"/>
      <c r="F87" s="27" t="str">
        <f>IF(E18="","",E18)</f>
        <v>Vyplň údaj</v>
      </c>
      <c r="G87" s="38"/>
      <c r="H87" s="38"/>
      <c r="I87" s="32" t="s">
        <v>34</v>
      </c>
      <c r="J87" s="36" t="str">
        <f>E24</f>
        <v>Ing. Petr Dudík</v>
      </c>
      <c r="K87" s="38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42"/>
      <c r="B89" s="143"/>
      <c r="C89" s="144" t="s">
        <v>143</v>
      </c>
      <c r="D89" s="145" t="s">
        <v>58</v>
      </c>
      <c r="E89" s="145" t="s">
        <v>54</v>
      </c>
      <c r="F89" s="145" t="s">
        <v>55</v>
      </c>
      <c r="G89" s="145" t="s">
        <v>144</v>
      </c>
      <c r="H89" s="145" t="s">
        <v>145</v>
      </c>
      <c r="I89" s="145" t="s">
        <v>146</v>
      </c>
      <c r="J89" s="146" t="s">
        <v>129</v>
      </c>
      <c r="K89" s="147" t="s">
        <v>147</v>
      </c>
      <c r="L89" s="148"/>
      <c r="M89" s="80" t="s">
        <v>3</v>
      </c>
      <c r="N89" s="81" t="s">
        <v>43</v>
      </c>
      <c r="O89" s="81" t="s">
        <v>148</v>
      </c>
      <c r="P89" s="81" t="s">
        <v>149</v>
      </c>
      <c r="Q89" s="81" t="s">
        <v>150</v>
      </c>
      <c r="R89" s="81" t="s">
        <v>151</v>
      </c>
      <c r="S89" s="81" t="s">
        <v>152</v>
      </c>
      <c r="T89" s="82" t="s">
        <v>153</v>
      </c>
      <c r="U89" s="142"/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</row>
    <row r="90" s="2" customFormat="1" ht="22.8" customHeight="1">
      <c r="A90" s="38"/>
      <c r="B90" s="39"/>
      <c r="C90" s="87" t="s">
        <v>154</v>
      </c>
      <c r="D90" s="38"/>
      <c r="E90" s="38"/>
      <c r="F90" s="38"/>
      <c r="G90" s="38"/>
      <c r="H90" s="38"/>
      <c r="I90" s="38"/>
      <c r="J90" s="149">
        <f>BK90</f>
        <v>0</v>
      </c>
      <c r="K90" s="38"/>
      <c r="L90" s="39"/>
      <c r="M90" s="83"/>
      <c r="N90" s="68"/>
      <c r="O90" s="84"/>
      <c r="P90" s="150">
        <f>P91+P338</f>
        <v>0</v>
      </c>
      <c r="Q90" s="84"/>
      <c r="R90" s="150">
        <f>R91+R338</f>
        <v>587.10674409000012</v>
      </c>
      <c r="S90" s="84"/>
      <c r="T90" s="151">
        <f>T91+T338</f>
        <v>81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72</v>
      </c>
      <c r="AU90" s="19" t="s">
        <v>130</v>
      </c>
      <c r="BK90" s="152">
        <f>BK91+BK338</f>
        <v>0</v>
      </c>
    </row>
    <row r="91" s="12" customFormat="1" ht="25.92" customHeight="1">
      <c r="A91" s="12"/>
      <c r="B91" s="153"/>
      <c r="C91" s="12"/>
      <c r="D91" s="154" t="s">
        <v>72</v>
      </c>
      <c r="E91" s="155" t="s">
        <v>155</v>
      </c>
      <c r="F91" s="155" t="s">
        <v>156</v>
      </c>
      <c r="G91" s="12"/>
      <c r="H91" s="12"/>
      <c r="I91" s="156"/>
      <c r="J91" s="157">
        <f>BK91</f>
        <v>0</v>
      </c>
      <c r="K91" s="12"/>
      <c r="L91" s="153"/>
      <c r="M91" s="158"/>
      <c r="N91" s="159"/>
      <c r="O91" s="159"/>
      <c r="P91" s="160">
        <f>P92+P191+P197+P238+P242+P283+P329</f>
        <v>0</v>
      </c>
      <c r="Q91" s="159"/>
      <c r="R91" s="160">
        <f>R92+R191+R197+R238+R242+R283+R329</f>
        <v>587.10674409000012</v>
      </c>
      <c r="S91" s="159"/>
      <c r="T91" s="161">
        <f>T92+T191+T197+T238+T242+T283+T329</f>
        <v>81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4" t="s">
        <v>78</v>
      </c>
      <c r="AT91" s="162" t="s">
        <v>72</v>
      </c>
      <c r="AU91" s="162" t="s">
        <v>73</v>
      </c>
      <c r="AY91" s="154" t="s">
        <v>157</v>
      </c>
      <c r="BK91" s="163">
        <f>BK92+BK191+BK197+BK238+BK242+BK283+BK329</f>
        <v>0</v>
      </c>
    </row>
    <row r="92" s="12" customFormat="1" ht="22.8" customHeight="1">
      <c r="A92" s="12"/>
      <c r="B92" s="153"/>
      <c r="C92" s="12"/>
      <c r="D92" s="154" t="s">
        <v>72</v>
      </c>
      <c r="E92" s="164" t="s">
        <v>78</v>
      </c>
      <c r="F92" s="164" t="s">
        <v>158</v>
      </c>
      <c r="G92" s="12"/>
      <c r="H92" s="12"/>
      <c r="I92" s="156"/>
      <c r="J92" s="165">
        <f>BK92</f>
        <v>0</v>
      </c>
      <c r="K92" s="12"/>
      <c r="L92" s="153"/>
      <c r="M92" s="158"/>
      <c r="N92" s="159"/>
      <c r="O92" s="159"/>
      <c r="P92" s="160">
        <f>SUM(P93:P190)</f>
        <v>0</v>
      </c>
      <c r="Q92" s="159"/>
      <c r="R92" s="160">
        <f>SUM(R93:R190)</f>
        <v>69.896238000000011</v>
      </c>
      <c r="S92" s="159"/>
      <c r="T92" s="161">
        <f>SUM(T93:T190)</f>
        <v>81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4" t="s">
        <v>78</v>
      </c>
      <c r="AT92" s="162" t="s">
        <v>72</v>
      </c>
      <c r="AU92" s="162" t="s">
        <v>78</v>
      </c>
      <c r="AY92" s="154" t="s">
        <v>157</v>
      </c>
      <c r="BK92" s="163">
        <f>SUM(BK93:BK190)</f>
        <v>0</v>
      </c>
    </row>
    <row r="93" s="2" customFormat="1" ht="44.25" customHeight="1">
      <c r="A93" s="38"/>
      <c r="B93" s="166"/>
      <c r="C93" s="167" t="s">
        <v>78</v>
      </c>
      <c r="D93" s="167" t="s">
        <v>159</v>
      </c>
      <c r="E93" s="168" t="s">
        <v>160</v>
      </c>
      <c r="F93" s="169" t="s">
        <v>161</v>
      </c>
      <c r="G93" s="170" t="s">
        <v>90</v>
      </c>
      <c r="H93" s="171">
        <v>10</v>
      </c>
      <c r="I93" s="172"/>
      <c r="J93" s="173">
        <f>ROUND(I93*H93,2)</f>
        <v>0</v>
      </c>
      <c r="K93" s="174"/>
      <c r="L93" s="39"/>
      <c r="M93" s="175" t="s">
        <v>3</v>
      </c>
      <c r="N93" s="176" t="s">
        <v>44</v>
      </c>
      <c r="O93" s="72"/>
      <c r="P93" s="177">
        <f>O93*H93</f>
        <v>0</v>
      </c>
      <c r="Q93" s="177">
        <v>0</v>
      </c>
      <c r="R93" s="177">
        <f>Q93*H93</f>
        <v>0</v>
      </c>
      <c r="S93" s="177">
        <v>0</v>
      </c>
      <c r="T93" s="17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9" t="s">
        <v>162</v>
      </c>
      <c r="AT93" s="179" t="s">
        <v>159</v>
      </c>
      <c r="AU93" s="179" t="s">
        <v>82</v>
      </c>
      <c r="AY93" s="19" t="s">
        <v>157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19" t="s">
        <v>78</v>
      </c>
      <c r="BK93" s="180">
        <f>ROUND(I93*H93,2)</f>
        <v>0</v>
      </c>
      <c r="BL93" s="19" t="s">
        <v>162</v>
      </c>
      <c r="BM93" s="179" t="s">
        <v>163</v>
      </c>
    </row>
    <row r="94" s="2" customFormat="1">
      <c r="A94" s="38"/>
      <c r="B94" s="39"/>
      <c r="C94" s="38"/>
      <c r="D94" s="181" t="s">
        <v>164</v>
      </c>
      <c r="E94" s="38"/>
      <c r="F94" s="182" t="s">
        <v>165</v>
      </c>
      <c r="G94" s="38"/>
      <c r="H94" s="38"/>
      <c r="I94" s="183"/>
      <c r="J94" s="38"/>
      <c r="K94" s="38"/>
      <c r="L94" s="39"/>
      <c r="M94" s="184"/>
      <c r="N94" s="185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164</v>
      </c>
      <c r="AU94" s="19" t="s">
        <v>82</v>
      </c>
    </row>
    <row r="95" s="2" customFormat="1" ht="33" customHeight="1">
      <c r="A95" s="38"/>
      <c r="B95" s="166"/>
      <c r="C95" s="167" t="s">
        <v>82</v>
      </c>
      <c r="D95" s="167" t="s">
        <v>159</v>
      </c>
      <c r="E95" s="168" t="s">
        <v>166</v>
      </c>
      <c r="F95" s="169" t="s">
        <v>167</v>
      </c>
      <c r="G95" s="170" t="s">
        <v>90</v>
      </c>
      <c r="H95" s="171">
        <v>10</v>
      </c>
      <c r="I95" s="172"/>
      <c r="J95" s="173">
        <f>ROUND(I95*H95,2)</f>
        <v>0</v>
      </c>
      <c r="K95" s="174"/>
      <c r="L95" s="39"/>
      <c r="M95" s="175" t="s">
        <v>3</v>
      </c>
      <c r="N95" s="176" t="s">
        <v>44</v>
      </c>
      <c r="O95" s="72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9" t="s">
        <v>162</v>
      </c>
      <c r="AT95" s="179" t="s">
        <v>159</v>
      </c>
      <c r="AU95" s="179" t="s">
        <v>82</v>
      </c>
      <c r="AY95" s="19" t="s">
        <v>157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9" t="s">
        <v>78</v>
      </c>
      <c r="BK95" s="180">
        <f>ROUND(I95*H95,2)</f>
        <v>0</v>
      </c>
      <c r="BL95" s="19" t="s">
        <v>162</v>
      </c>
      <c r="BM95" s="179" t="s">
        <v>168</v>
      </c>
    </row>
    <row r="96" s="2" customFormat="1">
      <c r="A96" s="38"/>
      <c r="B96" s="39"/>
      <c r="C96" s="38"/>
      <c r="D96" s="181" t="s">
        <v>164</v>
      </c>
      <c r="E96" s="38"/>
      <c r="F96" s="182" t="s">
        <v>169</v>
      </c>
      <c r="G96" s="38"/>
      <c r="H96" s="38"/>
      <c r="I96" s="183"/>
      <c r="J96" s="38"/>
      <c r="K96" s="38"/>
      <c r="L96" s="39"/>
      <c r="M96" s="184"/>
      <c r="N96" s="185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164</v>
      </c>
      <c r="AU96" s="19" t="s">
        <v>82</v>
      </c>
    </row>
    <row r="97" s="2" customFormat="1" ht="37.8" customHeight="1">
      <c r="A97" s="38"/>
      <c r="B97" s="166"/>
      <c r="C97" s="167" t="s">
        <v>83</v>
      </c>
      <c r="D97" s="167" t="s">
        <v>159</v>
      </c>
      <c r="E97" s="168" t="s">
        <v>170</v>
      </c>
      <c r="F97" s="169" t="s">
        <v>171</v>
      </c>
      <c r="G97" s="170" t="s">
        <v>172</v>
      </c>
      <c r="H97" s="171">
        <v>1</v>
      </c>
      <c r="I97" s="172"/>
      <c r="J97" s="173">
        <f>ROUND(I97*H97,2)</f>
        <v>0</v>
      </c>
      <c r="K97" s="174"/>
      <c r="L97" s="39"/>
      <c r="M97" s="175" t="s">
        <v>3</v>
      </c>
      <c r="N97" s="176" t="s">
        <v>44</v>
      </c>
      <c r="O97" s="72"/>
      <c r="P97" s="177">
        <f>O97*H97</f>
        <v>0</v>
      </c>
      <c r="Q97" s="177">
        <v>0</v>
      </c>
      <c r="R97" s="177">
        <f>Q97*H97</f>
        <v>0</v>
      </c>
      <c r="S97" s="177">
        <v>0</v>
      </c>
      <c r="T97" s="17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9" t="s">
        <v>162</v>
      </c>
      <c r="AT97" s="179" t="s">
        <v>159</v>
      </c>
      <c r="AU97" s="179" t="s">
        <v>82</v>
      </c>
      <c r="AY97" s="19" t="s">
        <v>157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9" t="s">
        <v>78</v>
      </c>
      <c r="BK97" s="180">
        <f>ROUND(I97*H97,2)</f>
        <v>0</v>
      </c>
      <c r="BL97" s="19" t="s">
        <v>162</v>
      </c>
      <c r="BM97" s="179" t="s">
        <v>173</v>
      </c>
    </row>
    <row r="98" s="2" customFormat="1">
      <c r="A98" s="38"/>
      <c r="B98" s="39"/>
      <c r="C98" s="38"/>
      <c r="D98" s="181" t="s">
        <v>164</v>
      </c>
      <c r="E98" s="38"/>
      <c r="F98" s="182" t="s">
        <v>174</v>
      </c>
      <c r="G98" s="38"/>
      <c r="H98" s="38"/>
      <c r="I98" s="183"/>
      <c r="J98" s="38"/>
      <c r="K98" s="38"/>
      <c r="L98" s="39"/>
      <c r="M98" s="184"/>
      <c r="N98" s="185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164</v>
      </c>
      <c r="AU98" s="19" t="s">
        <v>82</v>
      </c>
    </row>
    <row r="99" s="2" customFormat="1" ht="24.15" customHeight="1">
      <c r="A99" s="38"/>
      <c r="B99" s="166"/>
      <c r="C99" s="167" t="s">
        <v>162</v>
      </c>
      <c r="D99" s="167" t="s">
        <v>159</v>
      </c>
      <c r="E99" s="168" t="s">
        <v>175</v>
      </c>
      <c r="F99" s="169" t="s">
        <v>176</v>
      </c>
      <c r="G99" s="170" t="s">
        <v>172</v>
      </c>
      <c r="H99" s="171">
        <v>1</v>
      </c>
      <c r="I99" s="172"/>
      <c r="J99" s="173">
        <f>ROUND(I99*H99,2)</f>
        <v>0</v>
      </c>
      <c r="K99" s="174"/>
      <c r="L99" s="39"/>
      <c r="M99" s="175" t="s">
        <v>3</v>
      </c>
      <c r="N99" s="176" t="s">
        <v>44</v>
      </c>
      <c r="O99" s="72"/>
      <c r="P99" s="177">
        <f>O99*H99</f>
        <v>0</v>
      </c>
      <c r="Q99" s="177">
        <v>0</v>
      </c>
      <c r="R99" s="177">
        <f>Q99*H99</f>
        <v>0</v>
      </c>
      <c r="S99" s="177">
        <v>0</v>
      </c>
      <c r="T99" s="17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9" t="s">
        <v>162</v>
      </c>
      <c r="AT99" s="179" t="s">
        <v>159</v>
      </c>
      <c r="AU99" s="179" t="s">
        <v>82</v>
      </c>
      <c r="AY99" s="19" t="s">
        <v>157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19" t="s">
        <v>78</v>
      </c>
      <c r="BK99" s="180">
        <f>ROUND(I99*H99,2)</f>
        <v>0</v>
      </c>
      <c r="BL99" s="19" t="s">
        <v>162</v>
      </c>
      <c r="BM99" s="179" t="s">
        <v>177</v>
      </c>
    </row>
    <row r="100" s="2" customFormat="1">
      <c r="A100" s="38"/>
      <c r="B100" s="39"/>
      <c r="C100" s="38"/>
      <c r="D100" s="181" t="s">
        <v>164</v>
      </c>
      <c r="E100" s="38"/>
      <c r="F100" s="182" t="s">
        <v>178</v>
      </c>
      <c r="G100" s="38"/>
      <c r="H100" s="38"/>
      <c r="I100" s="183"/>
      <c r="J100" s="38"/>
      <c r="K100" s="38"/>
      <c r="L100" s="39"/>
      <c r="M100" s="184"/>
      <c r="N100" s="185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164</v>
      </c>
      <c r="AU100" s="19" t="s">
        <v>82</v>
      </c>
    </row>
    <row r="101" s="2" customFormat="1" ht="49.05" customHeight="1">
      <c r="A101" s="38"/>
      <c r="B101" s="166"/>
      <c r="C101" s="167" t="s">
        <v>179</v>
      </c>
      <c r="D101" s="167" t="s">
        <v>159</v>
      </c>
      <c r="E101" s="168" t="s">
        <v>180</v>
      </c>
      <c r="F101" s="169" t="s">
        <v>181</v>
      </c>
      <c r="G101" s="170" t="s">
        <v>172</v>
      </c>
      <c r="H101" s="171">
        <v>1</v>
      </c>
      <c r="I101" s="172"/>
      <c r="J101" s="173">
        <f>ROUND(I101*H101,2)</f>
        <v>0</v>
      </c>
      <c r="K101" s="174"/>
      <c r="L101" s="39"/>
      <c r="M101" s="175" t="s">
        <v>3</v>
      </c>
      <c r="N101" s="176" t="s">
        <v>44</v>
      </c>
      <c r="O101" s="72"/>
      <c r="P101" s="177">
        <f>O101*H101</f>
        <v>0</v>
      </c>
      <c r="Q101" s="177">
        <v>0</v>
      </c>
      <c r="R101" s="177">
        <f>Q101*H101</f>
        <v>0</v>
      </c>
      <c r="S101" s="177">
        <v>0</v>
      </c>
      <c r="T101" s="17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79" t="s">
        <v>162</v>
      </c>
      <c r="AT101" s="179" t="s">
        <v>159</v>
      </c>
      <c r="AU101" s="179" t="s">
        <v>82</v>
      </c>
      <c r="AY101" s="19" t="s">
        <v>157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19" t="s">
        <v>78</v>
      </c>
      <c r="BK101" s="180">
        <f>ROUND(I101*H101,2)</f>
        <v>0</v>
      </c>
      <c r="BL101" s="19" t="s">
        <v>162</v>
      </c>
      <c r="BM101" s="179" t="s">
        <v>182</v>
      </c>
    </row>
    <row r="102" s="2" customFormat="1">
      <c r="A102" s="38"/>
      <c r="B102" s="39"/>
      <c r="C102" s="38"/>
      <c r="D102" s="181" t="s">
        <v>164</v>
      </c>
      <c r="E102" s="38"/>
      <c r="F102" s="182" t="s">
        <v>183</v>
      </c>
      <c r="G102" s="38"/>
      <c r="H102" s="38"/>
      <c r="I102" s="183"/>
      <c r="J102" s="38"/>
      <c r="K102" s="38"/>
      <c r="L102" s="39"/>
      <c r="M102" s="184"/>
      <c r="N102" s="185"/>
      <c r="O102" s="72"/>
      <c r="P102" s="72"/>
      <c r="Q102" s="72"/>
      <c r="R102" s="72"/>
      <c r="S102" s="72"/>
      <c r="T102" s="73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9" t="s">
        <v>164</v>
      </c>
      <c r="AU102" s="19" t="s">
        <v>82</v>
      </c>
    </row>
    <row r="103" s="2" customFormat="1" ht="62.7" customHeight="1">
      <c r="A103" s="38"/>
      <c r="B103" s="166"/>
      <c r="C103" s="167" t="s">
        <v>184</v>
      </c>
      <c r="D103" s="167" t="s">
        <v>159</v>
      </c>
      <c r="E103" s="168" t="s">
        <v>185</v>
      </c>
      <c r="F103" s="169" t="s">
        <v>186</v>
      </c>
      <c r="G103" s="170" t="s">
        <v>172</v>
      </c>
      <c r="H103" s="171">
        <v>2</v>
      </c>
      <c r="I103" s="172"/>
      <c r="J103" s="173">
        <f>ROUND(I103*H103,2)</f>
        <v>0</v>
      </c>
      <c r="K103" s="174"/>
      <c r="L103" s="39"/>
      <c r="M103" s="175" t="s">
        <v>3</v>
      </c>
      <c r="N103" s="176" t="s">
        <v>44</v>
      </c>
      <c r="O103" s="72"/>
      <c r="P103" s="177">
        <f>O103*H103</f>
        <v>0</v>
      </c>
      <c r="Q103" s="177">
        <v>0</v>
      </c>
      <c r="R103" s="177">
        <f>Q103*H103</f>
        <v>0</v>
      </c>
      <c r="S103" s="177">
        <v>0</v>
      </c>
      <c r="T103" s="17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9" t="s">
        <v>162</v>
      </c>
      <c r="AT103" s="179" t="s">
        <v>159</v>
      </c>
      <c r="AU103" s="179" t="s">
        <v>82</v>
      </c>
      <c r="AY103" s="19" t="s">
        <v>157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9" t="s">
        <v>78</v>
      </c>
      <c r="BK103" s="180">
        <f>ROUND(I103*H103,2)</f>
        <v>0</v>
      </c>
      <c r="BL103" s="19" t="s">
        <v>162</v>
      </c>
      <c r="BM103" s="179" t="s">
        <v>187</v>
      </c>
    </row>
    <row r="104" s="2" customFormat="1">
      <c r="A104" s="38"/>
      <c r="B104" s="39"/>
      <c r="C104" s="38"/>
      <c r="D104" s="181" t="s">
        <v>164</v>
      </c>
      <c r="E104" s="38"/>
      <c r="F104" s="182" t="s">
        <v>188</v>
      </c>
      <c r="G104" s="38"/>
      <c r="H104" s="38"/>
      <c r="I104" s="183"/>
      <c r="J104" s="38"/>
      <c r="K104" s="38"/>
      <c r="L104" s="39"/>
      <c r="M104" s="184"/>
      <c r="N104" s="185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164</v>
      </c>
      <c r="AU104" s="19" t="s">
        <v>82</v>
      </c>
    </row>
    <row r="105" s="13" customFormat="1">
      <c r="A105" s="13"/>
      <c r="B105" s="186"/>
      <c r="C105" s="13"/>
      <c r="D105" s="187" t="s">
        <v>189</v>
      </c>
      <c r="E105" s="188" t="s">
        <v>3</v>
      </c>
      <c r="F105" s="189" t="s">
        <v>82</v>
      </c>
      <c r="G105" s="13"/>
      <c r="H105" s="190">
        <v>2</v>
      </c>
      <c r="I105" s="191"/>
      <c r="J105" s="13"/>
      <c r="K105" s="13"/>
      <c r="L105" s="186"/>
      <c r="M105" s="192"/>
      <c r="N105" s="193"/>
      <c r="O105" s="193"/>
      <c r="P105" s="193"/>
      <c r="Q105" s="193"/>
      <c r="R105" s="193"/>
      <c r="S105" s="193"/>
      <c r="T105" s="19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8" t="s">
        <v>189</v>
      </c>
      <c r="AU105" s="188" t="s">
        <v>82</v>
      </c>
      <c r="AV105" s="13" t="s">
        <v>82</v>
      </c>
      <c r="AW105" s="13" t="s">
        <v>33</v>
      </c>
      <c r="AX105" s="13" t="s">
        <v>73</v>
      </c>
      <c r="AY105" s="188" t="s">
        <v>157</v>
      </c>
    </row>
    <row r="106" s="2" customFormat="1" ht="44.25" customHeight="1">
      <c r="A106" s="38"/>
      <c r="B106" s="166"/>
      <c r="C106" s="167" t="s">
        <v>190</v>
      </c>
      <c r="D106" s="167" t="s">
        <v>159</v>
      </c>
      <c r="E106" s="168" t="s">
        <v>191</v>
      </c>
      <c r="F106" s="169" t="s">
        <v>192</v>
      </c>
      <c r="G106" s="170" t="s">
        <v>172</v>
      </c>
      <c r="H106" s="171">
        <v>1</v>
      </c>
      <c r="I106" s="172"/>
      <c r="J106" s="173">
        <f>ROUND(I106*H106,2)</f>
        <v>0</v>
      </c>
      <c r="K106" s="174"/>
      <c r="L106" s="39"/>
      <c r="M106" s="175" t="s">
        <v>3</v>
      </c>
      <c r="N106" s="176" t="s">
        <v>44</v>
      </c>
      <c r="O106" s="72"/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9" t="s">
        <v>162</v>
      </c>
      <c r="AT106" s="179" t="s">
        <v>159</v>
      </c>
      <c r="AU106" s="179" t="s">
        <v>82</v>
      </c>
      <c r="AY106" s="19" t="s">
        <v>157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9" t="s">
        <v>78</v>
      </c>
      <c r="BK106" s="180">
        <f>ROUND(I106*H106,2)</f>
        <v>0</v>
      </c>
      <c r="BL106" s="19" t="s">
        <v>162</v>
      </c>
      <c r="BM106" s="179" t="s">
        <v>193</v>
      </c>
    </row>
    <row r="107" s="2" customFormat="1">
      <c r="A107" s="38"/>
      <c r="B107" s="39"/>
      <c r="C107" s="38"/>
      <c r="D107" s="181" t="s">
        <v>164</v>
      </c>
      <c r="E107" s="38"/>
      <c r="F107" s="182" t="s">
        <v>194</v>
      </c>
      <c r="G107" s="38"/>
      <c r="H107" s="38"/>
      <c r="I107" s="183"/>
      <c r="J107" s="38"/>
      <c r="K107" s="38"/>
      <c r="L107" s="39"/>
      <c r="M107" s="184"/>
      <c r="N107" s="185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164</v>
      </c>
      <c r="AU107" s="19" t="s">
        <v>82</v>
      </c>
    </row>
    <row r="108" s="2" customFormat="1" ht="62.7" customHeight="1">
      <c r="A108" s="38"/>
      <c r="B108" s="166"/>
      <c r="C108" s="167" t="s">
        <v>195</v>
      </c>
      <c r="D108" s="167" t="s">
        <v>159</v>
      </c>
      <c r="E108" s="168" t="s">
        <v>196</v>
      </c>
      <c r="F108" s="169" t="s">
        <v>197</v>
      </c>
      <c r="G108" s="170" t="s">
        <v>172</v>
      </c>
      <c r="H108" s="171">
        <v>2</v>
      </c>
      <c r="I108" s="172"/>
      <c r="J108" s="173">
        <f>ROUND(I108*H108,2)</f>
        <v>0</v>
      </c>
      <c r="K108" s="174"/>
      <c r="L108" s="39"/>
      <c r="M108" s="175" t="s">
        <v>3</v>
      </c>
      <c r="N108" s="176" t="s">
        <v>44</v>
      </c>
      <c r="O108" s="72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9" t="s">
        <v>162</v>
      </c>
      <c r="AT108" s="179" t="s">
        <v>159</v>
      </c>
      <c r="AU108" s="179" t="s">
        <v>82</v>
      </c>
      <c r="AY108" s="19" t="s">
        <v>157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9" t="s">
        <v>78</v>
      </c>
      <c r="BK108" s="180">
        <f>ROUND(I108*H108,2)</f>
        <v>0</v>
      </c>
      <c r="BL108" s="19" t="s">
        <v>162</v>
      </c>
      <c r="BM108" s="179" t="s">
        <v>198</v>
      </c>
    </row>
    <row r="109" s="2" customFormat="1">
      <c r="A109" s="38"/>
      <c r="B109" s="39"/>
      <c r="C109" s="38"/>
      <c r="D109" s="181" t="s">
        <v>164</v>
      </c>
      <c r="E109" s="38"/>
      <c r="F109" s="182" t="s">
        <v>199</v>
      </c>
      <c r="G109" s="38"/>
      <c r="H109" s="38"/>
      <c r="I109" s="183"/>
      <c r="J109" s="38"/>
      <c r="K109" s="38"/>
      <c r="L109" s="39"/>
      <c r="M109" s="184"/>
      <c r="N109" s="185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164</v>
      </c>
      <c r="AU109" s="19" t="s">
        <v>82</v>
      </c>
    </row>
    <row r="110" s="13" customFormat="1">
      <c r="A110" s="13"/>
      <c r="B110" s="186"/>
      <c r="C110" s="13"/>
      <c r="D110" s="187" t="s">
        <v>189</v>
      </c>
      <c r="E110" s="188" t="s">
        <v>3</v>
      </c>
      <c r="F110" s="189" t="s">
        <v>82</v>
      </c>
      <c r="G110" s="13"/>
      <c r="H110" s="190">
        <v>2</v>
      </c>
      <c r="I110" s="191"/>
      <c r="J110" s="13"/>
      <c r="K110" s="13"/>
      <c r="L110" s="186"/>
      <c r="M110" s="192"/>
      <c r="N110" s="193"/>
      <c r="O110" s="193"/>
      <c r="P110" s="193"/>
      <c r="Q110" s="193"/>
      <c r="R110" s="193"/>
      <c r="S110" s="193"/>
      <c r="T110" s="19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8" t="s">
        <v>189</v>
      </c>
      <c r="AU110" s="188" t="s">
        <v>82</v>
      </c>
      <c r="AV110" s="13" t="s">
        <v>82</v>
      </c>
      <c r="AW110" s="13" t="s">
        <v>33</v>
      </c>
      <c r="AX110" s="13" t="s">
        <v>73</v>
      </c>
      <c r="AY110" s="188" t="s">
        <v>157</v>
      </c>
    </row>
    <row r="111" s="2" customFormat="1" ht="37.8" customHeight="1">
      <c r="A111" s="38"/>
      <c r="B111" s="166"/>
      <c r="C111" s="167" t="s">
        <v>200</v>
      </c>
      <c r="D111" s="167" t="s">
        <v>159</v>
      </c>
      <c r="E111" s="168" t="s">
        <v>201</v>
      </c>
      <c r="F111" s="169" t="s">
        <v>202</v>
      </c>
      <c r="G111" s="170" t="s">
        <v>172</v>
      </c>
      <c r="H111" s="171">
        <v>1</v>
      </c>
      <c r="I111" s="172"/>
      <c r="J111" s="173">
        <f>ROUND(I111*H111,2)</f>
        <v>0</v>
      </c>
      <c r="K111" s="174"/>
      <c r="L111" s="39"/>
      <c r="M111" s="175" t="s">
        <v>3</v>
      </c>
      <c r="N111" s="176" t="s">
        <v>44</v>
      </c>
      <c r="O111" s="72"/>
      <c r="P111" s="177">
        <f>O111*H111</f>
        <v>0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9" t="s">
        <v>162</v>
      </c>
      <c r="AT111" s="179" t="s">
        <v>159</v>
      </c>
      <c r="AU111" s="179" t="s">
        <v>82</v>
      </c>
      <c r="AY111" s="19" t="s">
        <v>157</v>
      </c>
      <c r="BE111" s="180">
        <f>IF(N111="základní",J111,0)</f>
        <v>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9" t="s">
        <v>78</v>
      </c>
      <c r="BK111" s="180">
        <f>ROUND(I111*H111,2)</f>
        <v>0</v>
      </c>
      <c r="BL111" s="19" t="s">
        <v>162</v>
      </c>
      <c r="BM111" s="179" t="s">
        <v>203</v>
      </c>
    </row>
    <row r="112" s="2" customFormat="1">
      <c r="A112" s="38"/>
      <c r="B112" s="39"/>
      <c r="C112" s="38"/>
      <c r="D112" s="181" t="s">
        <v>164</v>
      </c>
      <c r="E112" s="38"/>
      <c r="F112" s="182" t="s">
        <v>204</v>
      </c>
      <c r="G112" s="38"/>
      <c r="H112" s="38"/>
      <c r="I112" s="183"/>
      <c r="J112" s="38"/>
      <c r="K112" s="38"/>
      <c r="L112" s="39"/>
      <c r="M112" s="184"/>
      <c r="N112" s="185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164</v>
      </c>
      <c r="AU112" s="19" t="s">
        <v>82</v>
      </c>
    </row>
    <row r="113" s="2" customFormat="1" ht="55.5" customHeight="1">
      <c r="A113" s="38"/>
      <c r="B113" s="166"/>
      <c r="C113" s="167" t="s">
        <v>205</v>
      </c>
      <c r="D113" s="167" t="s">
        <v>159</v>
      </c>
      <c r="E113" s="168" t="s">
        <v>206</v>
      </c>
      <c r="F113" s="169" t="s">
        <v>207</v>
      </c>
      <c r="G113" s="170" t="s">
        <v>172</v>
      </c>
      <c r="H113" s="171">
        <v>2</v>
      </c>
      <c r="I113" s="172"/>
      <c r="J113" s="173">
        <f>ROUND(I113*H113,2)</f>
        <v>0</v>
      </c>
      <c r="K113" s="174"/>
      <c r="L113" s="39"/>
      <c r="M113" s="175" t="s">
        <v>3</v>
      </c>
      <c r="N113" s="176" t="s">
        <v>44</v>
      </c>
      <c r="O113" s="72"/>
      <c r="P113" s="177">
        <f>O113*H113</f>
        <v>0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9" t="s">
        <v>162</v>
      </c>
      <c r="AT113" s="179" t="s">
        <v>159</v>
      </c>
      <c r="AU113" s="179" t="s">
        <v>82</v>
      </c>
      <c r="AY113" s="19" t="s">
        <v>157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9" t="s">
        <v>78</v>
      </c>
      <c r="BK113" s="180">
        <f>ROUND(I113*H113,2)</f>
        <v>0</v>
      </c>
      <c r="BL113" s="19" t="s">
        <v>162</v>
      </c>
      <c r="BM113" s="179" t="s">
        <v>208</v>
      </c>
    </row>
    <row r="114" s="2" customFormat="1">
      <c r="A114" s="38"/>
      <c r="B114" s="39"/>
      <c r="C114" s="38"/>
      <c r="D114" s="181" t="s">
        <v>164</v>
      </c>
      <c r="E114" s="38"/>
      <c r="F114" s="182" t="s">
        <v>209</v>
      </c>
      <c r="G114" s="38"/>
      <c r="H114" s="38"/>
      <c r="I114" s="183"/>
      <c r="J114" s="38"/>
      <c r="K114" s="38"/>
      <c r="L114" s="39"/>
      <c r="M114" s="184"/>
      <c r="N114" s="185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164</v>
      </c>
      <c r="AU114" s="19" t="s">
        <v>82</v>
      </c>
    </row>
    <row r="115" s="13" customFormat="1">
      <c r="A115" s="13"/>
      <c r="B115" s="186"/>
      <c r="C115" s="13"/>
      <c r="D115" s="187" t="s">
        <v>189</v>
      </c>
      <c r="E115" s="188" t="s">
        <v>3</v>
      </c>
      <c r="F115" s="189" t="s">
        <v>82</v>
      </c>
      <c r="G115" s="13"/>
      <c r="H115" s="190">
        <v>2</v>
      </c>
      <c r="I115" s="191"/>
      <c r="J115" s="13"/>
      <c r="K115" s="13"/>
      <c r="L115" s="186"/>
      <c r="M115" s="192"/>
      <c r="N115" s="193"/>
      <c r="O115" s="193"/>
      <c r="P115" s="193"/>
      <c r="Q115" s="193"/>
      <c r="R115" s="193"/>
      <c r="S115" s="193"/>
      <c r="T115" s="19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8" t="s">
        <v>189</v>
      </c>
      <c r="AU115" s="188" t="s">
        <v>82</v>
      </c>
      <c r="AV115" s="13" t="s">
        <v>82</v>
      </c>
      <c r="AW115" s="13" t="s">
        <v>33</v>
      </c>
      <c r="AX115" s="13" t="s">
        <v>73</v>
      </c>
      <c r="AY115" s="188" t="s">
        <v>157</v>
      </c>
    </row>
    <row r="116" s="2" customFormat="1" ht="90" customHeight="1">
      <c r="A116" s="38"/>
      <c r="B116" s="166"/>
      <c r="C116" s="167" t="s">
        <v>210</v>
      </c>
      <c r="D116" s="167" t="s">
        <v>159</v>
      </c>
      <c r="E116" s="168" t="s">
        <v>211</v>
      </c>
      <c r="F116" s="169" t="s">
        <v>212</v>
      </c>
      <c r="G116" s="170" t="s">
        <v>102</v>
      </c>
      <c r="H116" s="171">
        <v>2.3999999999999999</v>
      </c>
      <c r="I116" s="172"/>
      <c r="J116" s="173">
        <f>ROUND(I116*H116,2)</f>
        <v>0</v>
      </c>
      <c r="K116" s="174"/>
      <c r="L116" s="39"/>
      <c r="M116" s="175" t="s">
        <v>3</v>
      </c>
      <c r="N116" s="176" t="s">
        <v>44</v>
      </c>
      <c r="O116" s="72"/>
      <c r="P116" s="177">
        <f>O116*H116</f>
        <v>0</v>
      </c>
      <c r="Q116" s="177">
        <v>0.036900000000000002</v>
      </c>
      <c r="R116" s="177">
        <f>Q116*H116</f>
        <v>0.08856</v>
      </c>
      <c r="S116" s="177">
        <v>0</v>
      </c>
      <c r="T116" s="17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9" t="s">
        <v>162</v>
      </c>
      <c r="AT116" s="179" t="s">
        <v>159</v>
      </c>
      <c r="AU116" s="179" t="s">
        <v>82</v>
      </c>
      <c r="AY116" s="19" t="s">
        <v>157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9" t="s">
        <v>78</v>
      </c>
      <c r="BK116" s="180">
        <f>ROUND(I116*H116,2)</f>
        <v>0</v>
      </c>
      <c r="BL116" s="19" t="s">
        <v>162</v>
      </c>
      <c r="BM116" s="179" t="s">
        <v>213</v>
      </c>
    </row>
    <row r="117" s="2" customFormat="1">
      <c r="A117" s="38"/>
      <c r="B117" s="39"/>
      <c r="C117" s="38"/>
      <c r="D117" s="181" t="s">
        <v>164</v>
      </c>
      <c r="E117" s="38"/>
      <c r="F117" s="182" t="s">
        <v>214</v>
      </c>
      <c r="G117" s="38"/>
      <c r="H117" s="38"/>
      <c r="I117" s="183"/>
      <c r="J117" s="38"/>
      <c r="K117" s="38"/>
      <c r="L117" s="39"/>
      <c r="M117" s="184"/>
      <c r="N117" s="185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164</v>
      </c>
      <c r="AU117" s="19" t="s">
        <v>82</v>
      </c>
    </row>
    <row r="118" s="13" customFormat="1">
      <c r="A118" s="13"/>
      <c r="B118" s="186"/>
      <c r="C118" s="13"/>
      <c r="D118" s="187" t="s">
        <v>189</v>
      </c>
      <c r="E118" s="188" t="s">
        <v>3</v>
      </c>
      <c r="F118" s="189" t="s">
        <v>215</v>
      </c>
      <c r="G118" s="13"/>
      <c r="H118" s="190">
        <v>2.3999999999999999</v>
      </c>
      <c r="I118" s="191"/>
      <c r="J118" s="13"/>
      <c r="K118" s="13"/>
      <c r="L118" s="186"/>
      <c r="M118" s="192"/>
      <c r="N118" s="193"/>
      <c r="O118" s="193"/>
      <c r="P118" s="193"/>
      <c r="Q118" s="193"/>
      <c r="R118" s="193"/>
      <c r="S118" s="193"/>
      <c r="T118" s="19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8" t="s">
        <v>189</v>
      </c>
      <c r="AU118" s="188" t="s">
        <v>82</v>
      </c>
      <c r="AV118" s="13" t="s">
        <v>82</v>
      </c>
      <c r="AW118" s="13" t="s">
        <v>33</v>
      </c>
      <c r="AX118" s="13" t="s">
        <v>73</v>
      </c>
      <c r="AY118" s="188" t="s">
        <v>157</v>
      </c>
    </row>
    <row r="119" s="2" customFormat="1" ht="90" customHeight="1">
      <c r="A119" s="38"/>
      <c r="B119" s="166"/>
      <c r="C119" s="167" t="s">
        <v>216</v>
      </c>
      <c r="D119" s="167" t="s">
        <v>159</v>
      </c>
      <c r="E119" s="168" t="s">
        <v>217</v>
      </c>
      <c r="F119" s="169" t="s">
        <v>218</v>
      </c>
      <c r="G119" s="170" t="s">
        <v>102</v>
      </c>
      <c r="H119" s="171">
        <v>7.2000000000000002</v>
      </c>
      <c r="I119" s="172"/>
      <c r="J119" s="173">
        <f>ROUND(I119*H119,2)</f>
        <v>0</v>
      </c>
      <c r="K119" s="174"/>
      <c r="L119" s="39"/>
      <c r="M119" s="175" t="s">
        <v>3</v>
      </c>
      <c r="N119" s="176" t="s">
        <v>44</v>
      </c>
      <c r="O119" s="72"/>
      <c r="P119" s="177">
        <f>O119*H119</f>
        <v>0</v>
      </c>
      <c r="Q119" s="177">
        <v>0.036900000000000002</v>
      </c>
      <c r="R119" s="177">
        <f>Q119*H119</f>
        <v>0.26568000000000003</v>
      </c>
      <c r="S119" s="177">
        <v>0</v>
      </c>
      <c r="T119" s="17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9" t="s">
        <v>162</v>
      </c>
      <c r="AT119" s="179" t="s">
        <v>159</v>
      </c>
      <c r="AU119" s="179" t="s">
        <v>82</v>
      </c>
      <c r="AY119" s="19" t="s">
        <v>157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9" t="s">
        <v>78</v>
      </c>
      <c r="BK119" s="180">
        <f>ROUND(I119*H119,2)</f>
        <v>0</v>
      </c>
      <c r="BL119" s="19" t="s">
        <v>162</v>
      </c>
      <c r="BM119" s="179" t="s">
        <v>219</v>
      </c>
    </row>
    <row r="120" s="2" customFormat="1">
      <c r="A120" s="38"/>
      <c r="B120" s="39"/>
      <c r="C120" s="38"/>
      <c r="D120" s="181" t="s">
        <v>164</v>
      </c>
      <c r="E120" s="38"/>
      <c r="F120" s="182" t="s">
        <v>220</v>
      </c>
      <c r="G120" s="38"/>
      <c r="H120" s="38"/>
      <c r="I120" s="183"/>
      <c r="J120" s="38"/>
      <c r="K120" s="38"/>
      <c r="L120" s="39"/>
      <c r="M120" s="184"/>
      <c r="N120" s="185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164</v>
      </c>
      <c r="AU120" s="19" t="s">
        <v>82</v>
      </c>
    </row>
    <row r="121" s="13" customFormat="1">
      <c r="A121" s="13"/>
      <c r="B121" s="186"/>
      <c r="C121" s="13"/>
      <c r="D121" s="187" t="s">
        <v>189</v>
      </c>
      <c r="E121" s="188" t="s">
        <v>3</v>
      </c>
      <c r="F121" s="189" t="s">
        <v>221</v>
      </c>
      <c r="G121" s="13"/>
      <c r="H121" s="190">
        <v>7.2000000000000002</v>
      </c>
      <c r="I121" s="191"/>
      <c r="J121" s="13"/>
      <c r="K121" s="13"/>
      <c r="L121" s="186"/>
      <c r="M121" s="192"/>
      <c r="N121" s="193"/>
      <c r="O121" s="193"/>
      <c r="P121" s="193"/>
      <c r="Q121" s="193"/>
      <c r="R121" s="193"/>
      <c r="S121" s="193"/>
      <c r="T121" s="19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8" t="s">
        <v>189</v>
      </c>
      <c r="AU121" s="188" t="s">
        <v>82</v>
      </c>
      <c r="AV121" s="13" t="s">
        <v>82</v>
      </c>
      <c r="AW121" s="13" t="s">
        <v>33</v>
      </c>
      <c r="AX121" s="13" t="s">
        <v>73</v>
      </c>
      <c r="AY121" s="188" t="s">
        <v>157</v>
      </c>
    </row>
    <row r="122" s="2" customFormat="1" ht="66.75" customHeight="1">
      <c r="A122" s="38"/>
      <c r="B122" s="166"/>
      <c r="C122" s="167" t="s">
        <v>222</v>
      </c>
      <c r="D122" s="167" t="s">
        <v>159</v>
      </c>
      <c r="E122" s="168" t="s">
        <v>223</v>
      </c>
      <c r="F122" s="169" t="s">
        <v>224</v>
      </c>
      <c r="G122" s="170" t="s">
        <v>90</v>
      </c>
      <c r="H122" s="171">
        <v>450</v>
      </c>
      <c r="I122" s="172"/>
      <c r="J122" s="173">
        <f>ROUND(I122*H122,2)</f>
        <v>0</v>
      </c>
      <c r="K122" s="174"/>
      <c r="L122" s="39"/>
      <c r="M122" s="175" t="s">
        <v>3</v>
      </c>
      <c r="N122" s="176" t="s">
        <v>44</v>
      </c>
      <c r="O122" s="72"/>
      <c r="P122" s="177">
        <f>O122*H122</f>
        <v>0</v>
      </c>
      <c r="Q122" s="177">
        <v>0</v>
      </c>
      <c r="R122" s="177">
        <f>Q122*H122</f>
        <v>0</v>
      </c>
      <c r="S122" s="177">
        <v>0.17999999999999999</v>
      </c>
      <c r="T122" s="178">
        <f>S122*H122</f>
        <v>81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9" t="s">
        <v>162</v>
      </c>
      <c r="AT122" s="179" t="s">
        <v>159</v>
      </c>
      <c r="AU122" s="179" t="s">
        <v>82</v>
      </c>
      <c r="AY122" s="19" t="s">
        <v>157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9" t="s">
        <v>78</v>
      </c>
      <c r="BK122" s="180">
        <f>ROUND(I122*H122,2)</f>
        <v>0</v>
      </c>
      <c r="BL122" s="19" t="s">
        <v>162</v>
      </c>
      <c r="BM122" s="179" t="s">
        <v>225</v>
      </c>
    </row>
    <row r="123" s="2" customFormat="1">
      <c r="A123" s="38"/>
      <c r="B123" s="39"/>
      <c r="C123" s="38"/>
      <c r="D123" s="181" t="s">
        <v>164</v>
      </c>
      <c r="E123" s="38"/>
      <c r="F123" s="182" t="s">
        <v>226</v>
      </c>
      <c r="G123" s="38"/>
      <c r="H123" s="38"/>
      <c r="I123" s="183"/>
      <c r="J123" s="38"/>
      <c r="K123" s="38"/>
      <c r="L123" s="39"/>
      <c r="M123" s="184"/>
      <c r="N123" s="185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164</v>
      </c>
      <c r="AU123" s="19" t="s">
        <v>82</v>
      </c>
    </row>
    <row r="124" s="13" customFormat="1">
      <c r="A124" s="13"/>
      <c r="B124" s="186"/>
      <c r="C124" s="13"/>
      <c r="D124" s="187" t="s">
        <v>189</v>
      </c>
      <c r="E124" s="188" t="s">
        <v>3</v>
      </c>
      <c r="F124" s="189" t="s">
        <v>227</v>
      </c>
      <c r="G124" s="13"/>
      <c r="H124" s="190">
        <v>450</v>
      </c>
      <c r="I124" s="191"/>
      <c r="J124" s="13"/>
      <c r="K124" s="13"/>
      <c r="L124" s="186"/>
      <c r="M124" s="192"/>
      <c r="N124" s="193"/>
      <c r="O124" s="193"/>
      <c r="P124" s="193"/>
      <c r="Q124" s="193"/>
      <c r="R124" s="193"/>
      <c r="S124" s="193"/>
      <c r="T124" s="19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189</v>
      </c>
      <c r="AU124" s="188" t="s">
        <v>82</v>
      </c>
      <c r="AV124" s="13" t="s">
        <v>82</v>
      </c>
      <c r="AW124" s="13" t="s">
        <v>33</v>
      </c>
      <c r="AX124" s="13" t="s">
        <v>73</v>
      </c>
      <c r="AY124" s="188" t="s">
        <v>157</v>
      </c>
    </row>
    <row r="125" s="2" customFormat="1" ht="33" customHeight="1">
      <c r="A125" s="38"/>
      <c r="B125" s="166"/>
      <c r="C125" s="167" t="s">
        <v>228</v>
      </c>
      <c r="D125" s="167" t="s">
        <v>159</v>
      </c>
      <c r="E125" s="168" t="s">
        <v>229</v>
      </c>
      <c r="F125" s="169" t="s">
        <v>230</v>
      </c>
      <c r="G125" s="170" t="s">
        <v>98</v>
      </c>
      <c r="H125" s="171">
        <v>433.62</v>
      </c>
      <c r="I125" s="172"/>
      <c r="J125" s="173">
        <f>ROUND(I125*H125,2)</f>
        <v>0</v>
      </c>
      <c r="K125" s="174"/>
      <c r="L125" s="39"/>
      <c r="M125" s="175" t="s">
        <v>3</v>
      </c>
      <c r="N125" s="176" t="s">
        <v>44</v>
      </c>
      <c r="O125" s="72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9" t="s">
        <v>162</v>
      </c>
      <c r="AT125" s="179" t="s">
        <v>159</v>
      </c>
      <c r="AU125" s="179" t="s">
        <v>82</v>
      </c>
      <c r="AY125" s="19" t="s">
        <v>157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9" t="s">
        <v>78</v>
      </c>
      <c r="BK125" s="180">
        <f>ROUND(I125*H125,2)</f>
        <v>0</v>
      </c>
      <c r="BL125" s="19" t="s">
        <v>162</v>
      </c>
      <c r="BM125" s="179" t="s">
        <v>231</v>
      </c>
    </row>
    <row r="126" s="2" customFormat="1">
      <c r="A126" s="38"/>
      <c r="B126" s="39"/>
      <c r="C126" s="38"/>
      <c r="D126" s="181" t="s">
        <v>164</v>
      </c>
      <c r="E126" s="38"/>
      <c r="F126" s="182" t="s">
        <v>232</v>
      </c>
      <c r="G126" s="38"/>
      <c r="H126" s="38"/>
      <c r="I126" s="183"/>
      <c r="J126" s="38"/>
      <c r="K126" s="38"/>
      <c r="L126" s="39"/>
      <c r="M126" s="184"/>
      <c r="N126" s="185"/>
      <c r="O126" s="72"/>
      <c r="P126" s="72"/>
      <c r="Q126" s="72"/>
      <c r="R126" s="72"/>
      <c r="S126" s="72"/>
      <c r="T126" s="7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164</v>
      </c>
      <c r="AU126" s="19" t="s">
        <v>82</v>
      </c>
    </row>
    <row r="127" s="13" customFormat="1">
      <c r="A127" s="13"/>
      <c r="B127" s="186"/>
      <c r="C127" s="13"/>
      <c r="D127" s="187" t="s">
        <v>189</v>
      </c>
      <c r="E127" s="188" t="s">
        <v>3</v>
      </c>
      <c r="F127" s="189" t="s">
        <v>233</v>
      </c>
      <c r="G127" s="13"/>
      <c r="H127" s="190">
        <v>406.31</v>
      </c>
      <c r="I127" s="191"/>
      <c r="J127" s="13"/>
      <c r="K127" s="13"/>
      <c r="L127" s="186"/>
      <c r="M127" s="192"/>
      <c r="N127" s="193"/>
      <c r="O127" s="193"/>
      <c r="P127" s="193"/>
      <c r="Q127" s="193"/>
      <c r="R127" s="193"/>
      <c r="S127" s="193"/>
      <c r="T127" s="19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189</v>
      </c>
      <c r="AU127" s="188" t="s">
        <v>82</v>
      </c>
      <c r="AV127" s="13" t="s">
        <v>82</v>
      </c>
      <c r="AW127" s="13" t="s">
        <v>33</v>
      </c>
      <c r="AX127" s="13" t="s">
        <v>73</v>
      </c>
      <c r="AY127" s="188" t="s">
        <v>157</v>
      </c>
    </row>
    <row r="128" s="13" customFormat="1">
      <c r="A128" s="13"/>
      <c r="B128" s="186"/>
      <c r="C128" s="13"/>
      <c r="D128" s="187" t="s">
        <v>189</v>
      </c>
      <c r="E128" s="188" t="s">
        <v>3</v>
      </c>
      <c r="F128" s="189" t="s">
        <v>234</v>
      </c>
      <c r="G128" s="13"/>
      <c r="H128" s="190">
        <v>68.209999999999994</v>
      </c>
      <c r="I128" s="191"/>
      <c r="J128" s="13"/>
      <c r="K128" s="13"/>
      <c r="L128" s="186"/>
      <c r="M128" s="192"/>
      <c r="N128" s="193"/>
      <c r="O128" s="193"/>
      <c r="P128" s="193"/>
      <c r="Q128" s="193"/>
      <c r="R128" s="193"/>
      <c r="S128" s="193"/>
      <c r="T128" s="19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8" t="s">
        <v>189</v>
      </c>
      <c r="AU128" s="188" t="s">
        <v>82</v>
      </c>
      <c r="AV128" s="13" t="s">
        <v>82</v>
      </c>
      <c r="AW128" s="13" t="s">
        <v>33</v>
      </c>
      <c r="AX128" s="13" t="s">
        <v>73</v>
      </c>
      <c r="AY128" s="188" t="s">
        <v>157</v>
      </c>
    </row>
    <row r="129" s="13" customFormat="1">
      <c r="A129" s="13"/>
      <c r="B129" s="186"/>
      <c r="C129" s="13"/>
      <c r="D129" s="187" t="s">
        <v>189</v>
      </c>
      <c r="E129" s="188" t="s">
        <v>3</v>
      </c>
      <c r="F129" s="189" t="s">
        <v>235</v>
      </c>
      <c r="G129" s="13"/>
      <c r="H129" s="190">
        <v>4.0999999999999996</v>
      </c>
      <c r="I129" s="191"/>
      <c r="J129" s="13"/>
      <c r="K129" s="13"/>
      <c r="L129" s="186"/>
      <c r="M129" s="192"/>
      <c r="N129" s="193"/>
      <c r="O129" s="193"/>
      <c r="P129" s="193"/>
      <c r="Q129" s="193"/>
      <c r="R129" s="193"/>
      <c r="S129" s="193"/>
      <c r="T129" s="19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189</v>
      </c>
      <c r="AU129" s="188" t="s">
        <v>82</v>
      </c>
      <c r="AV129" s="13" t="s">
        <v>82</v>
      </c>
      <c r="AW129" s="13" t="s">
        <v>33</v>
      </c>
      <c r="AX129" s="13" t="s">
        <v>73</v>
      </c>
      <c r="AY129" s="188" t="s">
        <v>157</v>
      </c>
    </row>
    <row r="130" s="13" customFormat="1">
      <c r="A130" s="13"/>
      <c r="B130" s="186"/>
      <c r="C130" s="13"/>
      <c r="D130" s="187" t="s">
        <v>189</v>
      </c>
      <c r="E130" s="188" t="s">
        <v>3</v>
      </c>
      <c r="F130" s="189" t="s">
        <v>236</v>
      </c>
      <c r="G130" s="13"/>
      <c r="H130" s="190">
        <v>-45</v>
      </c>
      <c r="I130" s="191"/>
      <c r="J130" s="13"/>
      <c r="K130" s="13"/>
      <c r="L130" s="186"/>
      <c r="M130" s="192"/>
      <c r="N130" s="193"/>
      <c r="O130" s="193"/>
      <c r="P130" s="193"/>
      <c r="Q130" s="193"/>
      <c r="R130" s="193"/>
      <c r="S130" s="193"/>
      <c r="T130" s="19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189</v>
      </c>
      <c r="AU130" s="188" t="s">
        <v>82</v>
      </c>
      <c r="AV130" s="13" t="s">
        <v>82</v>
      </c>
      <c r="AW130" s="13" t="s">
        <v>33</v>
      </c>
      <c r="AX130" s="13" t="s">
        <v>73</v>
      </c>
      <c r="AY130" s="188" t="s">
        <v>157</v>
      </c>
    </row>
    <row r="131" s="14" customFormat="1">
      <c r="A131" s="14"/>
      <c r="B131" s="195"/>
      <c r="C131" s="14"/>
      <c r="D131" s="187" t="s">
        <v>189</v>
      </c>
      <c r="E131" s="196" t="s">
        <v>107</v>
      </c>
      <c r="F131" s="197" t="s">
        <v>237</v>
      </c>
      <c r="G131" s="14"/>
      <c r="H131" s="198">
        <v>433.62</v>
      </c>
      <c r="I131" s="199"/>
      <c r="J131" s="14"/>
      <c r="K131" s="14"/>
      <c r="L131" s="195"/>
      <c r="M131" s="200"/>
      <c r="N131" s="201"/>
      <c r="O131" s="201"/>
      <c r="P131" s="201"/>
      <c r="Q131" s="201"/>
      <c r="R131" s="201"/>
      <c r="S131" s="201"/>
      <c r="T131" s="20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6" t="s">
        <v>189</v>
      </c>
      <c r="AU131" s="196" t="s">
        <v>82</v>
      </c>
      <c r="AV131" s="14" t="s">
        <v>162</v>
      </c>
      <c r="AW131" s="14" t="s">
        <v>33</v>
      </c>
      <c r="AX131" s="14" t="s">
        <v>78</v>
      </c>
      <c r="AY131" s="196" t="s">
        <v>157</v>
      </c>
    </row>
    <row r="132" s="2" customFormat="1" ht="44.25" customHeight="1">
      <c r="A132" s="38"/>
      <c r="B132" s="166"/>
      <c r="C132" s="167" t="s">
        <v>9</v>
      </c>
      <c r="D132" s="167" t="s">
        <v>159</v>
      </c>
      <c r="E132" s="168" t="s">
        <v>238</v>
      </c>
      <c r="F132" s="169" t="s">
        <v>239</v>
      </c>
      <c r="G132" s="170" t="s">
        <v>98</v>
      </c>
      <c r="H132" s="171">
        <v>84.840000000000003</v>
      </c>
      <c r="I132" s="172"/>
      <c r="J132" s="173">
        <f>ROUND(I132*H132,2)</f>
        <v>0</v>
      </c>
      <c r="K132" s="174"/>
      <c r="L132" s="39"/>
      <c r="M132" s="175" t="s">
        <v>3</v>
      </c>
      <c r="N132" s="176" t="s">
        <v>44</v>
      </c>
      <c r="O132" s="72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9" t="s">
        <v>162</v>
      </c>
      <c r="AT132" s="179" t="s">
        <v>159</v>
      </c>
      <c r="AU132" s="179" t="s">
        <v>82</v>
      </c>
      <c r="AY132" s="19" t="s">
        <v>157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9" t="s">
        <v>78</v>
      </c>
      <c r="BK132" s="180">
        <f>ROUND(I132*H132,2)</f>
        <v>0</v>
      </c>
      <c r="BL132" s="19" t="s">
        <v>162</v>
      </c>
      <c r="BM132" s="179" t="s">
        <v>240</v>
      </c>
    </row>
    <row r="133" s="2" customFormat="1">
      <c r="A133" s="38"/>
      <c r="B133" s="39"/>
      <c r="C133" s="38"/>
      <c r="D133" s="181" t="s">
        <v>164</v>
      </c>
      <c r="E133" s="38"/>
      <c r="F133" s="182" t="s">
        <v>241</v>
      </c>
      <c r="G133" s="38"/>
      <c r="H133" s="38"/>
      <c r="I133" s="183"/>
      <c r="J133" s="38"/>
      <c r="K133" s="38"/>
      <c r="L133" s="39"/>
      <c r="M133" s="184"/>
      <c r="N133" s="185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164</v>
      </c>
      <c r="AU133" s="19" t="s">
        <v>82</v>
      </c>
    </row>
    <row r="134" s="13" customFormat="1">
      <c r="A134" s="13"/>
      <c r="B134" s="186"/>
      <c r="C134" s="13"/>
      <c r="D134" s="187" t="s">
        <v>189</v>
      </c>
      <c r="E134" s="188" t="s">
        <v>3</v>
      </c>
      <c r="F134" s="189" t="s">
        <v>242</v>
      </c>
      <c r="G134" s="13"/>
      <c r="H134" s="190">
        <v>29.760000000000002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189</v>
      </c>
      <c r="AU134" s="188" t="s">
        <v>82</v>
      </c>
      <c r="AV134" s="13" t="s">
        <v>82</v>
      </c>
      <c r="AW134" s="13" t="s">
        <v>33</v>
      </c>
      <c r="AX134" s="13" t="s">
        <v>73</v>
      </c>
      <c r="AY134" s="188" t="s">
        <v>157</v>
      </c>
    </row>
    <row r="135" s="13" customFormat="1">
      <c r="A135" s="13"/>
      <c r="B135" s="186"/>
      <c r="C135" s="13"/>
      <c r="D135" s="187" t="s">
        <v>189</v>
      </c>
      <c r="E135" s="188" t="s">
        <v>3</v>
      </c>
      <c r="F135" s="189" t="s">
        <v>243</v>
      </c>
      <c r="G135" s="13"/>
      <c r="H135" s="190">
        <v>10.800000000000001</v>
      </c>
      <c r="I135" s="191"/>
      <c r="J135" s="13"/>
      <c r="K135" s="13"/>
      <c r="L135" s="186"/>
      <c r="M135" s="192"/>
      <c r="N135" s="193"/>
      <c r="O135" s="193"/>
      <c r="P135" s="193"/>
      <c r="Q135" s="193"/>
      <c r="R135" s="193"/>
      <c r="S135" s="193"/>
      <c r="T135" s="19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8" t="s">
        <v>189</v>
      </c>
      <c r="AU135" s="188" t="s">
        <v>82</v>
      </c>
      <c r="AV135" s="13" t="s">
        <v>82</v>
      </c>
      <c r="AW135" s="13" t="s">
        <v>33</v>
      </c>
      <c r="AX135" s="13" t="s">
        <v>73</v>
      </c>
      <c r="AY135" s="188" t="s">
        <v>157</v>
      </c>
    </row>
    <row r="136" s="13" customFormat="1">
      <c r="A136" s="13"/>
      <c r="B136" s="186"/>
      <c r="C136" s="13"/>
      <c r="D136" s="187" t="s">
        <v>189</v>
      </c>
      <c r="E136" s="188" t="s">
        <v>3</v>
      </c>
      <c r="F136" s="189" t="s">
        <v>244</v>
      </c>
      <c r="G136" s="13"/>
      <c r="H136" s="190">
        <v>44.280000000000001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189</v>
      </c>
      <c r="AU136" s="188" t="s">
        <v>82</v>
      </c>
      <c r="AV136" s="13" t="s">
        <v>82</v>
      </c>
      <c r="AW136" s="13" t="s">
        <v>33</v>
      </c>
      <c r="AX136" s="13" t="s">
        <v>73</v>
      </c>
      <c r="AY136" s="188" t="s">
        <v>157</v>
      </c>
    </row>
    <row r="137" s="2" customFormat="1" ht="37.8" customHeight="1">
      <c r="A137" s="38"/>
      <c r="B137" s="166"/>
      <c r="C137" s="167" t="s">
        <v>245</v>
      </c>
      <c r="D137" s="167" t="s">
        <v>159</v>
      </c>
      <c r="E137" s="168" t="s">
        <v>246</v>
      </c>
      <c r="F137" s="169" t="s">
        <v>247</v>
      </c>
      <c r="G137" s="170" t="s">
        <v>98</v>
      </c>
      <c r="H137" s="171">
        <v>12</v>
      </c>
      <c r="I137" s="172"/>
      <c r="J137" s="173">
        <f>ROUND(I137*H137,2)</f>
        <v>0</v>
      </c>
      <c r="K137" s="174"/>
      <c r="L137" s="39"/>
      <c r="M137" s="175" t="s">
        <v>3</v>
      </c>
      <c r="N137" s="176" t="s">
        <v>44</v>
      </c>
      <c r="O137" s="72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9" t="s">
        <v>162</v>
      </c>
      <c r="AT137" s="179" t="s">
        <v>159</v>
      </c>
      <c r="AU137" s="179" t="s">
        <v>82</v>
      </c>
      <c r="AY137" s="19" t="s">
        <v>157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9" t="s">
        <v>78</v>
      </c>
      <c r="BK137" s="180">
        <f>ROUND(I137*H137,2)</f>
        <v>0</v>
      </c>
      <c r="BL137" s="19" t="s">
        <v>162</v>
      </c>
      <c r="BM137" s="179" t="s">
        <v>248</v>
      </c>
    </row>
    <row r="138" s="2" customFormat="1">
      <c r="A138" s="38"/>
      <c r="B138" s="39"/>
      <c r="C138" s="38"/>
      <c r="D138" s="181" t="s">
        <v>164</v>
      </c>
      <c r="E138" s="38"/>
      <c r="F138" s="182" t="s">
        <v>249</v>
      </c>
      <c r="G138" s="38"/>
      <c r="H138" s="38"/>
      <c r="I138" s="183"/>
      <c r="J138" s="38"/>
      <c r="K138" s="38"/>
      <c r="L138" s="39"/>
      <c r="M138" s="184"/>
      <c r="N138" s="185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164</v>
      </c>
      <c r="AU138" s="19" t="s">
        <v>82</v>
      </c>
    </row>
    <row r="139" s="13" customFormat="1">
      <c r="A139" s="13"/>
      <c r="B139" s="186"/>
      <c r="C139" s="13"/>
      <c r="D139" s="187" t="s">
        <v>189</v>
      </c>
      <c r="E139" s="188" t="s">
        <v>3</v>
      </c>
      <c r="F139" s="189" t="s">
        <v>250</v>
      </c>
      <c r="G139" s="13"/>
      <c r="H139" s="190">
        <v>12</v>
      </c>
      <c r="I139" s="191"/>
      <c r="J139" s="13"/>
      <c r="K139" s="13"/>
      <c r="L139" s="186"/>
      <c r="M139" s="192"/>
      <c r="N139" s="193"/>
      <c r="O139" s="193"/>
      <c r="P139" s="193"/>
      <c r="Q139" s="193"/>
      <c r="R139" s="193"/>
      <c r="S139" s="193"/>
      <c r="T139" s="19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189</v>
      </c>
      <c r="AU139" s="188" t="s">
        <v>82</v>
      </c>
      <c r="AV139" s="13" t="s">
        <v>82</v>
      </c>
      <c r="AW139" s="13" t="s">
        <v>33</v>
      </c>
      <c r="AX139" s="13" t="s">
        <v>73</v>
      </c>
      <c r="AY139" s="188" t="s">
        <v>157</v>
      </c>
    </row>
    <row r="140" s="2" customFormat="1" ht="62.7" customHeight="1">
      <c r="A140" s="38"/>
      <c r="B140" s="166"/>
      <c r="C140" s="167" t="s">
        <v>251</v>
      </c>
      <c r="D140" s="167" t="s">
        <v>159</v>
      </c>
      <c r="E140" s="168" t="s">
        <v>252</v>
      </c>
      <c r="F140" s="169" t="s">
        <v>253</v>
      </c>
      <c r="G140" s="170" t="s">
        <v>98</v>
      </c>
      <c r="H140" s="171">
        <v>483.57600000000002</v>
      </c>
      <c r="I140" s="172"/>
      <c r="J140" s="173">
        <f>ROUND(I140*H140,2)</f>
        <v>0</v>
      </c>
      <c r="K140" s="174"/>
      <c r="L140" s="39"/>
      <c r="M140" s="175" t="s">
        <v>3</v>
      </c>
      <c r="N140" s="176" t="s">
        <v>44</v>
      </c>
      <c r="O140" s="72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9" t="s">
        <v>162</v>
      </c>
      <c r="AT140" s="179" t="s">
        <v>159</v>
      </c>
      <c r="AU140" s="179" t="s">
        <v>82</v>
      </c>
      <c r="AY140" s="19" t="s">
        <v>157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9" t="s">
        <v>78</v>
      </c>
      <c r="BK140" s="180">
        <f>ROUND(I140*H140,2)</f>
        <v>0</v>
      </c>
      <c r="BL140" s="19" t="s">
        <v>162</v>
      </c>
      <c r="BM140" s="179" t="s">
        <v>254</v>
      </c>
    </row>
    <row r="141" s="2" customFormat="1">
      <c r="A141" s="38"/>
      <c r="B141" s="39"/>
      <c r="C141" s="38"/>
      <c r="D141" s="181" t="s">
        <v>164</v>
      </c>
      <c r="E141" s="38"/>
      <c r="F141" s="182" t="s">
        <v>255</v>
      </c>
      <c r="G141" s="38"/>
      <c r="H141" s="38"/>
      <c r="I141" s="183"/>
      <c r="J141" s="38"/>
      <c r="K141" s="38"/>
      <c r="L141" s="39"/>
      <c r="M141" s="184"/>
      <c r="N141" s="185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164</v>
      </c>
      <c r="AU141" s="19" t="s">
        <v>82</v>
      </c>
    </row>
    <row r="142" s="13" customFormat="1">
      <c r="A142" s="13"/>
      <c r="B142" s="186"/>
      <c r="C142" s="13"/>
      <c r="D142" s="187" t="s">
        <v>189</v>
      </c>
      <c r="E142" s="188" t="s">
        <v>3</v>
      </c>
      <c r="F142" s="189" t="s">
        <v>256</v>
      </c>
      <c r="G142" s="13"/>
      <c r="H142" s="190">
        <v>518.46000000000004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189</v>
      </c>
      <c r="AU142" s="188" t="s">
        <v>82</v>
      </c>
      <c r="AV142" s="13" t="s">
        <v>82</v>
      </c>
      <c r="AW142" s="13" t="s">
        <v>33</v>
      </c>
      <c r="AX142" s="13" t="s">
        <v>73</v>
      </c>
      <c r="AY142" s="188" t="s">
        <v>157</v>
      </c>
    </row>
    <row r="143" s="13" customFormat="1">
      <c r="A143" s="13"/>
      <c r="B143" s="186"/>
      <c r="C143" s="13"/>
      <c r="D143" s="187" t="s">
        <v>189</v>
      </c>
      <c r="E143" s="188" t="s">
        <v>3</v>
      </c>
      <c r="F143" s="189" t="s">
        <v>257</v>
      </c>
      <c r="G143" s="13"/>
      <c r="H143" s="190">
        <v>-34.884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189</v>
      </c>
      <c r="AU143" s="188" t="s">
        <v>82</v>
      </c>
      <c r="AV143" s="13" t="s">
        <v>82</v>
      </c>
      <c r="AW143" s="13" t="s">
        <v>33</v>
      </c>
      <c r="AX143" s="13" t="s">
        <v>73</v>
      </c>
      <c r="AY143" s="188" t="s">
        <v>157</v>
      </c>
    </row>
    <row r="144" s="14" customFormat="1">
      <c r="A144" s="14"/>
      <c r="B144" s="195"/>
      <c r="C144" s="14"/>
      <c r="D144" s="187" t="s">
        <v>189</v>
      </c>
      <c r="E144" s="196" t="s">
        <v>121</v>
      </c>
      <c r="F144" s="197" t="s">
        <v>237</v>
      </c>
      <c r="G144" s="14"/>
      <c r="H144" s="198">
        <v>483.57600000000002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189</v>
      </c>
      <c r="AU144" s="196" t="s">
        <v>82</v>
      </c>
      <c r="AV144" s="14" t="s">
        <v>162</v>
      </c>
      <c r="AW144" s="14" t="s">
        <v>33</v>
      </c>
      <c r="AX144" s="14" t="s">
        <v>78</v>
      </c>
      <c r="AY144" s="196" t="s">
        <v>157</v>
      </c>
    </row>
    <row r="145" s="2" customFormat="1" ht="37.8" customHeight="1">
      <c r="A145" s="38"/>
      <c r="B145" s="166"/>
      <c r="C145" s="167" t="s">
        <v>258</v>
      </c>
      <c r="D145" s="167" t="s">
        <v>159</v>
      </c>
      <c r="E145" s="168" t="s">
        <v>259</v>
      </c>
      <c r="F145" s="169" t="s">
        <v>260</v>
      </c>
      <c r="G145" s="170" t="s">
        <v>98</v>
      </c>
      <c r="H145" s="171">
        <v>483.57600000000002</v>
      </c>
      <c r="I145" s="172"/>
      <c r="J145" s="173">
        <f>ROUND(I145*H145,2)</f>
        <v>0</v>
      </c>
      <c r="K145" s="174"/>
      <c r="L145" s="39"/>
      <c r="M145" s="175" t="s">
        <v>3</v>
      </c>
      <c r="N145" s="176" t="s">
        <v>44</v>
      </c>
      <c r="O145" s="72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9" t="s">
        <v>162</v>
      </c>
      <c r="AT145" s="179" t="s">
        <v>159</v>
      </c>
      <c r="AU145" s="179" t="s">
        <v>82</v>
      </c>
      <c r="AY145" s="19" t="s">
        <v>157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9" t="s">
        <v>78</v>
      </c>
      <c r="BK145" s="180">
        <f>ROUND(I145*H145,2)</f>
        <v>0</v>
      </c>
      <c r="BL145" s="19" t="s">
        <v>162</v>
      </c>
      <c r="BM145" s="179" t="s">
        <v>261</v>
      </c>
    </row>
    <row r="146" s="2" customFormat="1">
      <c r="A146" s="38"/>
      <c r="B146" s="39"/>
      <c r="C146" s="38"/>
      <c r="D146" s="181" t="s">
        <v>164</v>
      </c>
      <c r="E146" s="38"/>
      <c r="F146" s="182" t="s">
        <v>262</v>
      </c>
      <c r="G146" s="38"/>
      <c r="H146" s="38"/>
      <c r="I146" s="183"/>
      <c r="J146" s="38"/>
      <c r="K146" s="38"/>
      <c r="L146" s="39"/>
      <c r="M146" s="184"/>
      <c r="N146" s="185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164</v>
      </c>
      <c r="AU146" s="19" t="s">
        <v>82</v>
      </c>
    </row>
    <row r="147" s="13" customFormat="1">
      <c r="A147" s="13"/>
      <c r="B147" s="186"/>
      <c r="C147" s="13"/>
      <c r="D147" s="187" t="s">
        <v>189</v>
      </c>
      <c r="E147" s="188" t="s">
        <v>3</v>
      </c>
      <c r="F147" s="189" t="s">
        <v>121</v>
      </c>
      <c r="G147" s="13"/>
      <c r="H147" s="190">
        <v>483.57600000000002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189</v>
      </c>
      <c r="AU147" s="188" t="s">
        <v>82</v>
      </c>
      <c r="AV147" s="13" t="s">
        <v>82</v>
      </c>
      <c r="AW147" s="13" t="s">
        <v>33</v>
      </c>
      <c r="AX147" s="13" t="s">
        <v>73</v>
      </c>
      <c r="AY147" s="188" t="s">
        <v>157</v>
      </c>
    </row>
    <row r="148" s="14" customFormat="1">
      <c r="A148" s="14"/>
      <c r="B148" s="195"/>
      <c r="C148" s="14"/>
      <c r="D148" s="187" t="s">
        <v>189</v>
      </c>
      <c r="E148" s="196" t="s">
        <v>3</v>
      </c>
      <c r="F148" s="197" t="s">
        <v>237</v>
      </c>
      <c r="G148" s="14"/>
      <c r="H148" s="198">
        <v>483.57600000000002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189</v>
      </c>
      <c r="AU148" s="196" t="s">
        <v>82</v>
      </c>
      <c r="AV148" s="14" t="s">
        <v>162</v>
      </c>
      <c r="AW148" s="14" t="s">
        <v>33</v>
      </c>
      <c r="AX148" s="14" t="s">
        <v>78</v>
      </c>
      <c r="AY148" s="196" t="s">
        <v>157</v>
      </c>
    </row>
    <row r="149" s="2" customFormat="1" ht="24.15" customHeight="1">
      <c r="A149" s="38"/>
      <c r="B149" s="166"/>
      <c r="C149" s="167" t="s">
        <v>263</v>
      </c>
      <c r="D149" s="167" t="s">
        <v>159</v>
      </c>
      <c r="E149" s="168" t="s">
        <v>264</v>
      </c>
      <c r="F149" s="169" t="s">
        <v>265</v>
      </c>
      <c r="G149" s="170" t="s">
        <v>266</v>
      </c>
      <c r="H149" s="171">
        <v>870.43700000000001</v>
      </c>
      <c r="I149" s="172"/>
      <c r="J149" s="173">
        <f>ROUND(I149*H149,2)</f>
        <v>0</v>
      </c>
      <c r="K149" s="174"/>
      <c r="L149" s="39"/>
      <c r="M149" s="175" t="s">
        <v>3</v>
      </c>
      <c r="N149" s="176" t="s">
        <v>44</v>
      </c>
      <c r="O149" s="72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9" t="s">
        <v>162</v>
      </c>
      <c r="AT149" s="179" t="s">
        <v>159</v>
      </c>
      <c r="AU149" s="179" t="s">
        <v>82</v>
      </c>
      <c r="AY149" s="19" t="s">
        <v>157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9" t="s">
        <v>78</v>
      </c>
      <c r="BK149" s="180">
        <f>ROUND(I149*H149,2)</f>
        <v>0</v>
      </c>
      <c r="BL149" s="19" t="s">
        <v>162</v>
      </c>
      <c r="BM149" s="179" t="s">
        <v>267</v>
      </c>
    </row>
    <row r="150" s="13" customFormat="1">
      <c r="A150" s="13"/>
      <c r="B150" s="186"/>
      <c r="C150" s="13"/>
      <c r="D150" s="187" t="s">
        <v>189</v>
      </c>
      <c r="E150" s="188" t="s">
        <v>3</v>
      </c>
      <c r="F150" s="189" t="s">
        <v>268</v>
      </c>
      <c r="G150" s="13"/>
      <c r="H150" s="190">
        <v>870.43700000000001</v>
      </c>
      <c r="I150" s="191"/>
      <c r="J150" s="13"/>
      <c r="K150" s="13"/>
      <c r="L150" s="186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189</v>
      </c>
      <c r="AU150" s="188" t="s">
        <v>82</v>
      </c>
      <c r="AV150" s="13" t="s">
        <v>82</v>
      </c>
      <c r="AW150" s="13" t="s">
        <v>33</v>
      </c>
      <c r="AX150" s="13" t="s">
        <v>73</v>
      </c>
      <c r="AY150" s="188" t="s">
        <v>157</v>
      </c>
    </row>
    <row r="151" s="14" customFormat="1">
      <c r="A151" s="14"/>
      <c r="B151" s="195"/>
      <c r="C151" s="14"/>
      <c r="D151" s="187" t="s">
        <v>189</v>
      </c>
      <c r="E151" s="196" t="s">
        <v>3</v>
      </c>
      <c r="F151" s="197" t="s">
        <v>237</v>
      </c>
      <c r="G151" s="14"/>
      <c r="H151" s="198">
        <v>870.43700000000001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189</v>
      </c>
      <c r="AU151" s="196" t="s">
        <v>82</v>
      </c>
      <c r="AV151" s="14" t="s">
        <v>162</v>
      </c>
      <c r="AW151" s="14" t="s">
        <v>33</v>
      </c>
      <c r="AX151" s="14" t="s">
        <v>78</v>
      </c>
      <c r="AY151" s="196" t="s">
        <v>157</v>
      </c>
    </row>
    <row r="152" s="2" customFormat="1" ht="44.25" customHeight="1">
      <c r="A152" s="38"/>
      <c r="B152" s="166"/>
      <c r="C152" s="167" t="s">
        <v>269</v>
      </c>
      <c r="D152" s="167" t="s">
        <v>159</v>
      </c>
      <c r="E152" s="168" t="s">
        <v>270</v>
      </c>
      <c r="F152" s="169" t="s">
        <v>271</v>
      </c>
      <c r="G152" s="170" t="s">
        <v>98</v>
      </c>
      <c r="H152" s="171">
        <v>34.884</v>
      </c>
      <c r="I152" s="172"/>
      <c r="J152" s="173">
        <f>ROUND(I152*H152,2)</f>
        <v>0</v>
      </c>
      <c r="K152" s="174"/>
      <c r="L152" s="39"/>
      <c r="M152" s="175" t="s">
        <v>3</v>
      </c>
      <c r="N152" s="176" t="s">
        <v>44</v>
      </c>
      <c r="O152" s="72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9" t="s">
        <v>162</v>
      </c>
      <c r="AT152" s="179" t="s">
        <v>159</v>
      </c>
      <c r="AU152" s="179" t="s">
        <v>82</v>
      </c>
      <c r="AY152" s="19" t="s">
        <v>157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9" t="s">
        <v>78</v>
      </c>
      <c r="BK152" s="180">
        <f>ROUND(I152*H152,2)</f>
        <v>0</v>
      </c>
      <c r="BL152" s="19" t="s">
        <v>162</v>
      </c>
      <c r="BM152" s="179" t="s">
        <v>272</v>
      </c>
    </row>
    <row r="153" s="2" customFormat="1">
      <c r="A153" s="38"/>
      <c r="B153" s="39"/>
      <c r="C153" s="38"/>
      <c r="D153" s="181" t="s">
        <v>164</v>
      </c>
      <c r="E153" s="38"/>
      <c r="F153" s="182" t="s">
        <v>273</v>
      </c>
      <c r="G153" s="38"/>
      <c r="H153" s="38"/>
      <c r="I153" s="183"/>
      <c r="J153" s="38"/>
      <c r="K153" s="38"/>
      <c r="L153" s="39"/>
      <c r="M153" s="184"/>
      <c r="N153" s="185"/>
      <c r="O153" s="72"/>
      <c r="P153" s="72"/>
      <c r="Q153" s="72"/>
      <c r="R153" s="72"/>
      <c r="S153" s="72"/>
      <c r="T153" s="7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164</v>
      </c>
      <c r="AU153" s="19" t="s">
        <v>82</v>
      </c>
    </row>
    <row r="154" s="15" customFormat="1">
      <c r="A154" s="15"/>
      <c r="B154" s="203"/>
      <c r="C154" s="15"/>
      <c r="D154" s="187" t="s">
        <v>189</v>
      </c>
      <c r="E154" s="204" t="s">
        <v>3</v>
      </c>
      <c r="F154" s="205" t="s">
        <v>274</v>
      </c>
      <c r="G154" s="15"/>
      <c r="H154" s="204" t="s">
        <v>3</v>
      </c>
      <c r="I154" s="206"/>
      <c r="J154" s="15"/>
      <c r="K154" s="15"/>
      <c r="L154" s="203"/>
      <c r="M154" s="207"/>
      <c r="N154" s="208"/>
      <c r="O154" s="208"/>
      <c r="P154" s="208"/>
      <c r="Q154" s="208"/>
      <c r="R154" s="208"/>
      <c r="S154" s="208"/>
      <c r="T154" s="20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189</v>
      </c>
      <c r="AU154" s="204" t="s">
        <v>82</v>
      </c>
      <c r="AV154" s="15" t="s">
        <v>78</v>
      </c>
      <c r="AW154" s="15" t="s">
        <v>33</v>
      </c>
      <c r="AX154" s="15" t="s">
        <v>73</v>
      </c>
      <c r="AY154" s="204" t="s">
        <v>157</v>
      </c>
    </row>
    <row r="155" s="13" customFormat="1">
      <c r="A155" s="13"/>
      <c r="B155" s="186"/>
      <c r="C155" s="13"/>
      <c r="D155" s="187" t="s">
        <v>189</v>
      </c>
      <c r="E155" s="188" t="s">
        <v>3</v>
      </c>
      <c r="F155" s="189" t="s">
        <v>243</v>
      </c>
      <c r="G155" s="13"/>
      <c r="H155" s="190">
        <v>10.800000000000001</v>
      </c>
      <c r="I155" s="191"/>
      <c r="J155" s="13"/>
      <c r="K155" s="13"/>
      <c r="L155" s="186"/>
      <c r="M155" s="192"/>
      <c r="N155" s="193"/>
      <c r="O155" s="193"/>
      <c r="P155" s="193"/>
      <c r="Q155" s="193"/>
      <c r="R155" s="193"/>
      <c r="S155" s="193"/>
      <c r="T155" s="19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189</v>
      </c>
      <c r="AU155" s="188" t="s">
        <v>82</v>
      </c>
      <c r="AV155" s="13" t="s">
        <v>82</v>
      </c>
      <c r="AW155" s="13" t="s">
        <v>33</v>
      </c>
      <c r="AX155" s="13" t="s">
        <v>73</v>
      </c>
      <c r="AY155" s="188" t="s">
        <v>157</v>
      </c>
    </row>
    <row r="156" s="13" customFormat="1">
      <c r="A156" s="13"/>
      <c r="B156" s="186"/>
      <c r="C156" s="13"/>
      <c r="D156" s="187" t="s">
        <v>189</v>
      </c>
      <c r="E156" s="188" t="s">
        <v>3</v>
      </c>
      <c r="F156" s="189" t="s">
        <v>244</v>
      </c>
      <c r="G156" s="13"/>
      <c r="H156" s="190">
        <v>44.280000000000001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189</v>
      </c>
      <c r="AU156" s="188" t="s">
        <v>82</v>
      </c>
      <c r="AV156" s="13" t="s">
        <v>82</v>
      </c>
      <c r="AW156" s="13" t="s">
        <v>33</v>
      </c>
      <c r="AX156" s="13" t="s">
        <v>73</v>
      </c>
      <c r="AY156" s="188" t="s">
        <v>157</v>
      </c>
    </row>
    <row r="157" s="13" customFormat="1">
      <c r="A157" s="13"/>
      <c r="B157" s="186"/>
      <c r="C157" s="13"/>
      <c r="D157" s="187" t="s">
        <v>189</v>
      </c>
      <c r="E157" s="188" t="s">
        <v>3</v>
      </c>
      <c r="F157" s="189" t="s">
        <v>275</v>
      </c>
      <c r="G157" s="13"/>
      <c r="H157" s="190">
        <v>-20.196000000000002</v>
      </c>
      <c r="I157" s="191"/>
      <c r="J157" s="13"/>
      <c r="K157" s="13"/>
      <c r="L157" s="186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189</v>
      </c>
      <c r="AU157" s="188" t="s">
        <v>82</v>
      </c>
      <c r="AV157" s="13" t="s">
        <v>82</v>
      </c>
      <c r="AW157" s="13" t="s">
        <v>33</v>
      </c>
      <c r="AX157" s="13" t="s">
        <v>73</v>
      </c>
      <c r="AY157" s="188" t="s">
        <v>157</v>
      </c>
    </row>
    <row r="158" s="14" customFormat="1">
      <c r="A158" s="14"/>
      <c r="B158" s="195"/>
      <c r="C158" s="14"/>
      <c r="D158" s="187" t="s">
        <v>189</v>
      </c>
      <c r="E158" s="196" t="s">
        <v>276</v>
      </c>
      <c r="F158" s="197" t="s">
        <v>237</v>
      </c>
      <c r="G158" s="14"/>
      <c r="H158" s="198">
        <v>34.884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189</v>
      </c>
      <c r="AU158" s="196" t="s">
        <v>82</v>
      </c>
      <c r="AV158" s="14" t="s">
        <v>162</v>
      </c>
      <c r="AW158" s="14" t="s">
        <v>33</v>
      </c>
      <c r="AX158" s="14" t="s">
        <v>78</v>
      </c>
      <c r="AY158" s="196" t="s">
        <v>157</v>
      </c>
    </row>
    <row r="159" s="2" customFormat="1" ht="66.75" customHeight="1">
      <c r="A159" s="38"/>
      <c r="B159" s="166"/>
      <c r="C159" s="167" t="s">
        <v>8</v>
      </c>
      <c r="D159" s="167" t="s">
        <v>159</v>
      </c>
      <c r="E159" s="168" t="s">
        <v>277</v>
      </c>
      <c r="F159" s="169" t="s">
        <v>278</v>
      </c>
      <c r="G159" s="170" t="s">
        <v>98</v>
      </c>
      <c r="H159" s="171">
        <v>16.524000000000001</v>
      </c>
      <c r="I159" s="172"/>
      <c r="J159" s="173">
        <f>ROUND(I159*H159,2)</f>
        <v>0</v>
      </c>
      <c r="K159" s="174"/>
      <c r="L159" s="39"/>
      <c r="M159" s="175" t="s">
        <v>3</v>
      </c>
      <c r="N159" s="176" t="s">
        <v>44</v>
      </c>
      <c r="O159" s="72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9" t="s">
        <v>162</v>
      </c>
      <c r="AT159" s="179" t="s">
        <v>159</v>
      </c>
      <c r="AU159" s="179" t="s">
        <v>82</v>
      </c>
      <c r="AY159" s="19" t="s">
        <v>157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9" t="s">
        <v>78</v>
      </c>
      <c r="BK159" s="180">
        <f>ROUND(I159*H159,2)</f>
        <v>0</v>
      </c>
      <c r="BL159" s="19" t="s">
        <v>162</v>
      </c>
      <c r="BM159" s="179" t="s">
        <v>279</v>
      </c>
    </row>
    <row r="160" s="2" customFormat="1">
      <c r="A160" s="38"/>
      <c r="B160" s="39"/>
      <c r="C160" s="38"/>
      <c r="D160" s="181" t="s">
        <v>164</v>
      </c>
      <c r="E160" s="38"/>
      <c r="F160" s="182" t="s">
        <v>280</v>
      </c>
      <c r="G160" s="38"/>
      <c r="H160" s="38"/>
      <c r="I160" s="183"/>
      <c r="J160" s="38"/>
      <c r="K160" s="38"/>
      <c r="L160" s="39"/>
      <c r="M160" s="184"/>
      <c r="N160" s="185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164</v>
      </c>
      <c r="AU160" s="19" t="s">
        <v>82</v>
      </c>
    </row>
    <row r="161" s="13" customFormat="1">
      <c r="A161" s="13"/>
      <c r="B161" s="186"/>
      <c r="C161" s="13"/>
      <c r="D161" s="187" t="s">
        <v>189</v>
      </c>
      <c r="E161" s="188" t="s">
        <v>3</v>
      </c>
      <c r="F161" s="189" t="s">
        <v>281</v>
      </c>
      <c r="G161" s="13"/>
      <c r="H161" s="190">
        <v>3.2400000000000002</v>
      </c>
      <c r="I161" s="191"/>
      <c r="J161" s="13"/>
      <c r="K161" s="13"/>
      <c r="L161" s="186"/>
      <c r="M161" s="192"/>
      <c r="N161" s="193"/>
      <c r="O161" s="193"/>
      <c r="P161" s="193"/>
      <c r="Q161" s="193"/>
      <c r="R161" s="193"/>
      <c r="S161" s="193"/>
      <c r="T161" s="19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189</v>
      </c>
      <c r="AU161" s="188" t="s">
        <v>82</v>
      </c>
      <c r="AV161" s="13" t="s">
        <v>82</v>
      </c>
      <c r="AW161" s="13" t="s">
        <v>33</v>
      </c>
      <c r="AX161" s="13" t="s">
        <v>73</v>
      </c>
      <c r="AY161" s="188" t="s">
        <v>157</v>
      </c>
    </row>
    <row r="162" s="13" customFormat="1">
      <c r="A162" s="13"/>
      <c r="B162" s="186"/>
      <c r="C162" s="13"/>
      <c r="D162" s="187" t="s">
        <v>189</v>
      </c>
      <c r="E162" s="188" t="s">
        <v>3</v>
      </c>
      <c r="F162" s="189" t="s">
        <v>282</v>
      </c>
      <c r="G162" s="13"/>
      <c r="H162" s="190">
        <v>13.284000000000001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189</v>
      </c>
      <c r="AU162" s="188" t="s">
        <v>82</v>
      </c>
      <c r="AV162" s="13" t="s">
        <v>82</v>
      </c>
      <c r="AW162" s="13" t="s">
        <v>33</v>
      </c>
      <c r="AX162" s="13" t="s">
        <v>73</v>
      </c>
      <c r="AY162" s="188" t="s">
        <v>157</v>
      </c>
    </row>
    <row r="163" s="14" customFormat="1">
      <c r="A163" s="14"/>
      <c r="B163" s="195"/>
      <c r="C163" s="14"/>
      <c r="D163" s="187" t="s">
        <v>189</v>
      </c>
      <c r="E163" s="196" t="s">
        <v>104</v>
      </c>
      <c r="F163" s="197" t="s">
        <v>237</v>
      </c>
      <c r="G163" s="14"/>
      <c r="H163" s="198">
        <v>16.524000000000001</v>
      </c>
      <c r="I163" s="199"/>
      <c r="J163" s="14"/>
      <c r="K163" s="14"/>
      <c r="L163" s="195"/>
      <c r="M163" s="200"/>
      <c r="N163" s="201"/>
      <c r="O163" s="201"/>
      <c r="P163" s="201"/>
      <c r="Q163" s="201"/>
      <c r="R163" s="201"/>
      <c r="S163" s="201"/>
      <c r="T163" s="20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6" t="s">
        <v>189</v>
      </c>
      <c r="AU163" s="196" t="s">
        <v>82</v>
      </c>
      <c r="AV163" s="14" t="s">
        <v>162</v>
      </c>
      <c r="AW163" s="14" t="s">
        <v>33</v>
      </c>
      <c r="AX163" s="14" t="s">
        <v>78</v>
      </c>
      <c r="AY163" s="196" t="s">
        <v>157</v>
      </c>
    </row>
    <row r="164" s="2" customFormat="1" ht="16.5" customHeight="1">
      <c r="A164" s="38"/>
      <c r="B164" s="166"/>
      <c r="C164" s="210" t="s">
        <v>283</v>
      </c>
      <c r="D164" s="210" t="s">
        <v>284</v>
      </c>
      <c r="E164" s="211" t="s">
        <v>285</v>
      </c>
      <c r="F164" s="212" t="s">
        <v>286</v>
      </c>
      <c r="G164" s="213" t="s">
        <v>266</v>
      </c>
      <c r="H164" s="214">
        <v>31.396000000000001</v>
      </c>
      <c r="I164" s="215"/>
      <c r="J164" s="216">
        <f>ROUND(I164*H164,2)</f>
        <v>0</v>
      </c>
      <c r="K164" s="217"/>
      <c r="L164" s="218"/>
      <c r="M164" s="219" t="s">
        <v>3</v>
      </c>
      <c r="N164" s="220" t="s">
        <v>44</v>
      </c>
      <c r="O164" s="72"/>
      <c r="P164" s="177">
        <f>O164*H164</f>
        <v>0</v>
      </c>
      <c r="Q164" s="177">
        <v>1</v>
      </c>
      <c r="R164" s="177">
        <f>Q164*H164</f>
        <v>31.396000000000001</v>
      </c>
      <c r="S164" s="177">
        <v>0</v>
      </c>
      <c r="T164" s="17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9" t="s">
        <v>195</v>
      </c>
      <c r="AT164" s="179" t="s">
        <v>284</v>
      </c>
      <c r="AU164" s="179" t="s">
        <v>82</v>
      </c>
      <c r="AY164" s="19" t="s">
        <v>157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9" t="s">
        <v>78</v>
      </c>
      <c r="BK164" s="180">
        <f>ROUND(I164*H164,2)</f>
        <v>0</v>
      </c>
      <c r="BL164" s="19" t="s">
        <v>162</v>
      </c>
      <c r="BM164" s="179" t="s">
        <v>287</v>
      </c>
    </row>
    <row r="165" s="13" customFormat="1">
      <c r="A165" s="13"/>
      <c r="B165" s="186"/>
      <c r="C165" s="13"/>
      <c r="D165" s="187" t="s">
        <v>189</v>
      </c>
      <c r="E165" s="188" t="s">
        <v>3</v>
      </c>
      <c r="F165" s="189" t="s">
        <v>288</v>
      </c>
      <c r="G165" s="13"/>
      <c r="H165" s="190">
        <v>31.396000000000001</v>
      </c>
      <c r="I165" s="191"/>
      <c r="J165" s="13"/>
      <c r="K165" s="13"/>
      <c r="L165" s="186"/>
      <c r="M165" s="192"/>
      <c r="N165" s="193"/>
      <c r="O165" s="193"/>
      <c r="P165" s="193"/>
      <c r="Q165" s="193"/>
      <c r="R165" s="193"/>
      <c r="S165" s="193"/>
      <c r="T165" s="19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189</v>
      </c>
      <c r="AU165" s="188" t="s">
        <v>82</v>
      </c>
      <c r="AV165" s="13" t="s">
        <v>82</v>
      </c>
      <c r="AW165" s="13" t="s">
        <v>33</v>
      </c>
      <c r="AX165" s="13" t="s">
        <v>73</v>
      </c>
      <c r="AY165" s="188" t="s">
        <v>157</v>
      </c>
    </row>
    <row r="166" s="14" customFormat="1">
      <c r="A166" s="14"/>
      <c r="B166" s="195"/>
      <c r="C166" s="14"/>
      <c r="D166" s="187" t="s">
        <v>189</v>
      </c>
      <c r="E166" s="196" t="s">
        <v>3</v>
      </c>
      <c r="F166" s="197" t="s">
        <v>237</v>
      </c>
      <c r="G166" s="14"/>
      <c r="H166" s="198">
        <v>31.396000000000001</v>
      </c>
      <c r="I166" s="199"/>
      <c r="J166" s="14"/>
      <c r="K166" s="14"/>
      <c r="L166" s="195"/>
      <c r="M166" s="200"/>
      <c r="N166" s="201"/>
      <c r="O166" s="201"/>
      <c r="P166" s="201"/>
      <c r="Q166" s="201"/>
      <c r="R166" s="201"/>
      <c r="S166" s="201"/>
      <c r="T166" s="20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6" t="s">
        <v>189</v>
      </c>
      <c r="AU166" s="196" t="s">
        <v>82</v>
      </c>
      <c r="AV166" s="14" t="s">
        <v>162</v>
      </c>
      <c r="AW166" s="14" t="s">
        <v>33</v>
      </c>
      <c r="AX166" s="14" t="s">
        <v>78</v>
      </c>
      <c r="AY166" s="196" t="s">
        <v>157</v>
      </c>
    </row>
    <row r="167" s="2" customFormat="1" ht="44.25" customHeight="1">
      <c r="A167" s="38"/>
      <c r="B167" s="166"/>
      <c r="C167" s="167" t="s">
        <v>289</v>
      </c>
      <c r="D167" s="167" t="s">
        <v>159</v>
      </c>
      <c r="E167" s="168" t="s">
        <v>290</v>
      </c>
      <c r="F167" s="169" t="s">
        <v>291</v>
      </c>
      <c r="G167" s="170" t="s">
        <v>90</v>
      </c>
      <c r="H167" s="171">
        <v>268.5</v>
      </c>
      <c r="I167" s="172"/>
      <c r="J167" s="173">
        <f>ROUND(I167*H167,2)</f>
        <v>0</v>
      </c>
      <c r="K167" s="174"/>
      <c r="L167" s="39"/>
      <c r="M167" s="175" t="s">
        <v>3</v>
      </c>
      <c r="N167" s="176" t="s">
        <v>44</v>
      </c>
      <c r="O167" s="72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9" t="s">
        <v>162</v>
      </c>
      <c r="AT167" s="179" t="s">
        <v>159</v>
      </c>
      <c r="AU167" s="179" t="s">
        <v>82</v>
      </c>
      <c r="AY167" s="19" t="s">
        <v>157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9" t="s">
        <v>78</v>
      </c>
      <c r="BK167" s="180">
        <f>ROUND(I167*H167,2)</f>
        <v>0</v>
      </c>
      <c r="BL167" s="19" t="s">
        <v>162</v>
      </c>
      <c r="BM167" s="179" t="s">
        <v>292</v>
      </c>
    </row>
    <row r="168" s="13" customFormat="1">
      <c r="A168" s="13"/>
      <c r="B168" s="186"/>
      <c r="C168" s="13"/>
      <c r="D168" s="187" t="s">
        <v>189</v>
      </c>
      <c r="E168" s="188" t="s">
        <v>3</v>
      </c>
      <c r="F168" s="189" t="s">
        <v>293</v>
      </c>
      <c r="G168" s="13"/>
      <c r="H168" s="190">
        <v>170.80000000000001</v>
      </c>
      <c r="I168" s="191"/>
      <c r="J168" s="13"/>
      <c r="K168" s="13"/>
      <c r="L168" s="186"/>
      <c r="M168" s="192"/>
      <c r="N168" s="193"/>
      <c r="O168" s="193"/>
      <c r="P168" s="193"/>
      <c r="Q168" s="193"/>
      <c r="R168" s="193"/>
      <c r="S168" s="193"/>
      <c r="T168" s="19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189</v>
      </c>
      <c r="AU168" s="188" t="s">
        <v>82</v>
      </c>
      <c r="AV168" s="13" t="s">
        <v>82</v>
      </c>
      <c r="AW168" s="13" t="s">
        <v>33</v>
      </c>
      <c r="AX168" s="13" t="s">
        <v>73</v>
      </c>
      <c r="AY168" s="188" t="s">
        <v>157</v>
      </c>
    </row>
    <row r="169" s="13" customFormat="1">
      <c r="A169" s="13"/>
      <c r="B169" s="186"/>
      <c r="C169" s="13"/>
      <c r="D169" s="187" t="s">
        <v>189</v>
      </c>
      <c r="E169" s="188" t="s">
        <v>3</v>
      </c>
      <c r="F169" s="189" t="s">
        <v>294</v>
      </c>
      <c r="G169" s="13"/>
      <c r="H169" s="190">
        <v>97.700000000000003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189</v>
      </c>
      <c r="AU169" s="188" t="s">
        <v>82</v>
      </c>
      <c r="AV169" s="13" t="s">
        <v>82</v>
      </c>
      <c r="AW169" s="13" t="s">
        <v>33</v>
      </c>
      <c r="AX169" s="13" t="s">
        <v>73</v>
      </c>
      <c r="AY169" s="188" t="s">
        <v>157</v>
      </c>
    </row>
    <row r="170" s="2" customFormat="1" ht="37.8" customHeight="1">
      <c r="A170" s="38"/>
      <c r="B170" s="166"/>
      <c r="C170" s="167" t="s">
        <v>295</v>
      </c>
      <c r="D170" s="167" t="s">
        <v>159</v>
      </c>
      <c r="E170" s="168" t="s">
        <v>296</v>
      </c>
      <c r="F170" s="169" t="s">
        <v>297</v>
      </c>
      <c r="G170" s="170" t="s">
        <v>90</v>
      </c>
      <c r="H170" s="171">
        <v>268.5</v>
      </c>
      <c r="I170" s="172"/>
      <c r="J170" s="173">
        <f>ROUND(I170*H170,2)</f>
        <v>0</v>
      </c>
      <c r="K170" s="174"/>
      <c r="L170" s="39"/>
      <c r="M170" s="175" t="s">
        <v>3</v>
      </c>
      <c r="N170" s="176" t="s">
        <v>44</v>
      </c>
      <c r="O170" s="72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9" t="s">
        <v>162</v>
      </c>
      <c r="AT170" s="179" t="s">
        <v>159</v>
      </c>
      <c r="AU170" s="179" t="s">
        <v>82</v>
      </c>
      <c r="AY170" s="19" t="s">
        <v>157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9" t="s">
        <v>78</v>
      </c>
      <c r="BK170" s="180">
        <f>ROUND(I170*H170,2)</f>
        <v>0</v>
      </c>
      <c r="BL170" s="19" t="s">
        <v>162</v>
      </c>
      <c r="BM170" s="179" t="s">
        <v>298</v>
      </c>
    </row>
    <row r="171" s="2" customFormat="1">
      <c r="A171" s="38"/>
      <c r="B171" s="39"/>
      <c r="C171" s="38"/>
      <c r="D171" s="181" t="s">
        <v>164</v>
      </c>
      <c r="E171" s="38"/>
      <c r="F171" s="182" t="s">
        <v>299</v>
      </c>
      <c r="G171" s="38"/>
      <c r="H171" s="38"/>
      <c r="I171" s="183"/>
      <c r="J171" s="38"/>
      <c r="K171" s="38"/>
      <c r="L171" s="39"/>
      <c r="M171" s="184"/>
      <c r="N171" s="185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164</v>
      </c>
      <c r="AU171" s="19" t="s">
        <v>82</v>
      </c>
    </row>
    <row r="172" s="13" customFormat="1">
      <c r="A172" s="13"/>
      <c r="B172" s="186"/>
      <c r="C172" s="13"/>
      <c r="D172" s="187" t="s">
        <v>189</v>
      </c>
      <c r="E172" s="188" t="s">
        <v>3</v>
      </c>
      <c r="F172" s="189" t="s">
        <v>124</v>
      </c>
      <c r="G172" s="13"/>
      <c r="H172" s="190">
        <v>268.5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189</v>
      </c>
      <c r="AU172" s="188" t="s">
        <v>82</v>
      </c>
      <c r="AV172" s="13" t="s">
        <v>82</v>
      </c>
      <c r="AW172" s="13" t="s">
        <v>33</v>
      </c>
      <c r="AX172" s="13" t="s">
        <v>73</v>
      </c>
      <c r="AY172" s="188" t="s">
        <v>157</v>
      </c>
    </row>
    <row r="173" s="2" customFormat="1" ht="16.5" customHeight="1">
      <c r="A173" s="38"/>
      <c r="B173" s="166"/>
      <c r="C173" s="210" t="s">
        <v>300</v>
      </c>
      <c r="D173" s="210" t="s">
        <v>284</v>
      </c>
      <c r="E173" s="211" t="s">
        <v>301</v>
      </c>
      <c r="F173" s="212" t="s">
        <v>302</v>
      </c>
      <c r="G173" s="213" t="s">
        <v>303</v>
      </c>
      <c r="H173" s="214">
        <v>4.0279999999999996</v>
      </c>
      <c r="I173" s="215"/>
      <c r="J173" s="216">
        <f>ROUND(I173*H173,2)</f>
        <v>0</v>
      </c>
      <c r="K173" s="217"/>
      <c r="L173" s="218"/>
      <c r="M173" s="219" t="s">
        <v>3</v>
      </c>
      <c r="N173" s="220" t="s">
        <v>44</v>
      </c>
      <c r="O173" s="72"/>
      <c r="P173" s="177">
        <f>O173*H173</f>
        <v>0</v>
      </c>
      <c r="Q173" s="177">
        <v>0.001</v>
      </c>
      <c r="R173" s="177">
        <f>Q173*H173</f>
        <v>0.0040279999999999995</v>
      </c>
      <c r="S173" s="177">
        <v>0</v>
      </c>
      <c r="T173" s="17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9" t="s">
        <v>195</v>
      </c>
      <c r="AT173" s="179" t="s">
        <v>284</v>
      </c>
      <c r="AU173" s="179" t="s">
        <v>82</v>
      </c>
      <c r="AY173" s="19" t="s">
        <v>157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9" t="s">
        <v>78</v>
      </c>
      <c r="BK173" s="180">
        <f>ROUND(I173*H173,2)</f>
        <v>0</v>
      </c>
      <c r="BL173" s="19" t="s">
        <v>162</v>
      </c>
      <c r="BM173" s="179" t="s">
        <v>304</v>
      </c>
    </row>
    <row r="174" s="13" customFormat="1">
      <c r="A174" s="13"/>
      <c r="B174" s="186"/>
      <c r="C174" s="13"/>
      <c r="D174" s="187" t="s">
        <v>189</v>
      </c>
      <c r="E174" s="188" t="s">
        <v>3</v>
      </c>
      <c r="F174" s="189" t="s">
        <v>305</v>
      </c>
      <c r="G174" s="13"/>
      <c r="H174" s="190">
        <v>4.0279999999999996</v>
      </c>
      <c r="I174" s="191"/>
      <c r="J174" s="13"/>
      <c r="K174" s="13"/>
      <c r="L174" s="186"/>
      <c r="M174" s="192"/>
      <c r="N174" s="193"/>
      <c r="O174" s="193"/>
      <c r="P174" s="193"/>
      <c r="Q174" s="193"/>
      <c r="R174" s="193"/>
      <c r="S174" s="193"/>
      <c r="T174" s="19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189</v>
      </c>
      <c r="AU174" s="188" t="s">
        <v>82</v>
      </c>
      <c r="AV174" s="13" t="s">
        <v>82</v>
      </c>
      <c r="AW174" s="13" t="s">
        <v>33</v>
      </c>
      <c r="AX174" s="13" t="s">
        <v>73</v>
      </c>
      <c r="AY174" s="188" t="s">
        <v>157</v>
      </c>
    </row>
    <row r="175" s="2" customFormat="1" ht="33" customHeight="1">
      <c r="A175" s="38"/>
      <c r="B175" s="166"/>
      <c r="C175" s="167" t="s">
        <v>306</v>
      </c>
      <c r="D175" s="167" t="s">
        <v>159</v>
      </c>
      <c r="E175" s="168" t="s">
        <v>307</v>
      </c>
      <c r="F175" s="169" t="s">
        <v>308</v>
      </c>
      <c r="G175" s="170" t="s">
        <v>90</v>
      </c>
      <c r="H175" s="171">
        <v>1464.3499999999999</v>
      </c>
      <c r="I175" s="172"/>
      <c r="J175" s="173">
        <f>ROUND(I175*H175,2)</f>
        <v>0</v>
      </c>
      <c r="K175" s="174"/>
      <c r="L175" s="39"/>
      <c r="M175" s="175" t="s">
        <v>3</v>
      </c>
      <c r="N175" s="176" t="s">
        <v>44</v>
      </c>
      <c r="O175" s="72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9" t="s">
        <v>162</v>
      </c>
      <c r="AT175" s="179" t="s">
        <v>159</v>
      </c>
      <c r="AU175" s="179" t="s">
        <v>82</v>
      </c>
      <c r="AY175" s="19" t="s">
        <v>157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9" t="s">
        <v>78</v>
      </c>
      <c r="BK175" s="180">
        <f>ROUND(I175*H175,2)</f>
        <v>0</v>
      </c>
      <c r="BL175" s="19" t="s">
        <v>162</v>
      </c>
      <c r="BM175" s="179" t="s">
        <v>309</v>
      </c>
    </row>
    <row r="176" s="2" customFormat="1">
      <c r="A176" s="38"/>
      <c r="B176" s="39"/>
      <c r="C176" s="38"/>
      <c r="D176" s="181" t="s">
        <v>164</v>
      </c>
      <c r="E176" s="38"/>
      <c r="F176" s="182" t="s">
        <v>310</v>
      </c>
      <c r="G176" s="38"/>
      <c r="H176" s="38"/>
      <c r="I176" s="183"/>
      <c r="J176" s="38"/>
      <c r="K176" s="38"/>
      <c r="L176" s="39"/>
      <c r="M176" s="184"/>
      <c r="N176" s="185"/>
      <c r="O176" s="72"/>
      <c r="P176" s="72"/>
      <c r="Q176" s="72"/>
      <c r="R176" s="72"/>
      <c r="S176" s="72"/>
      <c r="T176" s="7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164</v>
      </c>
      <c r="AU176" s="19" t="s">
        <v>82</v>
      </c>
    </row>
    <row r="177" s="13" customFormat="1">
      <c r="A177" s="13"/>
      <c r="B177" s="186"/>
      <c r="C177" s="13"/>
      <c r="D177" s="187" t="s">
        <v>189</v>
      </c>
      <c r="E177" s="188" t="s">
        <v>3</v>
      </c>
      <c r="F177" s="189" t="s">
        <v>311</v>
      </c>
      <c r="G177" s="13"/>
      <c r="H177" s="190">
        <v>1464.3499999999999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189</v>
      </c>
      <c r="AU177" s="188" t="s">
        <v>82</v>
      </c>
      <c r="AV177" s="13" t="s">
        <v>82</v>
      </c>
      <c r="AW177" s="13" t="s">
        <v>33</v>
      </c>
      <c r="AX177" s="13" t="s">
        <v>73</v>
      </c>
      <c r="AY177" s="188" t="s">
        <v>157</v>
      </c>
    </row>
    <row r="178" s="14" customFormat="1">
      <c r="A178" s="14"/>
      <c r="B178" s="195"/>
      <c r="C178" s="14"/>
      <c r="D178" s="187" t="s">
        <v>189</v>
      </c>
      <c r="E178" s="196" t="s">
        <v>3</v>
      </c>
      <c r="F178" s="197" t="s">
        <v>237</v>
      </c>
      <c r="G178" s="14"/>
      <c r="H178" s="198">
        <v>1464.3499999999999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189</v>
      </c>
      <c r="AU178" s="196" t="s">
        <v>82</v>
      </c>
      <c r="AV178" s="14" t="s">
        <v>162</v>
      </c>
      <c r="AW178" s="14" t="s">
        <v>33</v>
      </c>
      <c r="AX178" s="14" t="s">
        <v>78</v>
      </c>
      <c r="AY178" s="196" t="s">
        <v>157</v>
      </c>
    </row>
    <row r="179" s="2" customFormat="1" ht="33" customHeight="1">
      <c r="A179" s="38"/>
      <c r="B179" s="166"/>
      <c r="C179" s="167" t="s">
        <v>312</v>
      </c>
      <c r="D179" s="167" t="s">
        <v>159</v>
      </c>
      <c r="E179" s="168" t="s">
        <v>313</v>
      </c>
      <c r="F179" s="169" t="s">
        <v>314</v>
      </c>
      <c r="G179" s="170" t="s">
        <v>172</v>
      </c>
      <c r="H179" s="171">
        <v>3</v>
      </c>
      <c r="I179" s="172"/>
      <c r="J179" s="173">
        <f>ROUND(I179*H179,2)</f>
        <v>0</v>
      </c>
      <c r="K179" s="174"/>
      <c r="L179" s="39"/>
      <c r="M179" s="175" t="s">
        <v>3</v>
      </c>
      <c r="N179" s="176" t="s">
        <v>44</v>
      </c>
      <c r="O179" s="72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9" t="s">
        <v>162</v>
      </c>
      <c r="AT179" s="179" t="s">
        <v>159</v>
      </c>
      <c r="AU179" s="179" t="s">
        <v>82</v>
      </c>
      <c r="AY179" s="19" t="s">
        <v>157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9" t="s">
        <v>78</v>
      </c>
      <c r="BK179" s="180">
        <f>ROUND(I179*H179,2)</f>
        <v>0</v>
      </c>
      <c r="BL179" s="19" t="s">
        <v>162</v>
      </c>
      <c r="BM179" s="179" t="s">
        <v>315</v>
      </c>
    </row>
    <row r="180" s="2" customFormat="1">
      <c r="A180" s="38"/>
      <c r="B180" s="39"/>
      <c r="C180" s="38"/>
      <c r="D180" s="181" t="s">
        <v>164</v>
      </c>
      <c r="E180" s="38"/>
      <c r="F180" s="182" t="s">
        <v>316</v>
      </c>
      <c r="G180" s="38"/>
      <c r="H180" s="38"/>
      <c r="I180" s="183"/>
      <c r="J180" s="38"/>
      <c r="K180" s="38"/>
      <c r="L180" s="39"/>
      <c r="M180" s="184"/>
      <c r="N180" s="185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164</v>
      </c>
      <c r="AU180" s="19" t="s">
        <v>82</v>
      </c>
    </row>
    <row r="181" s="2" customFormat="1" ht="37.8" customHeight="1">
      <c r="A181" s="38"/>
      <c r="B181" s="166"/>
      <c r="C181" s="167" t="s">
        <v>317</v>
      </c>
      <c r="D181" s="167" t="s">
        <v>159</v>
      </c>
      <c r="E181" s="168" t="s">
        <v>318</v>
      </c>
      <c r="F181" s="169" t="s">
        <v>319</v>
      </c>
      <c r="G181" s="170" t="s">
        <v>172</v>
      </c>
      <c r="H181" s="171">
        <v>3</v>
      </c>
      <c r="I181" s="172"/>
      <c r="J181" s="173">
        <f>ROUND(I181*H181,2)</f>
        <v>0</v>
      </c>
      <c r="K181" s="174"/>
      <c r="L181" s="39"/>
      <c r="M181" s="175" t="s">
        <v>3</v>
      </c>
      <c r="N181" s="176" t="s">
        <v>44</v>
      </c>
      <c r="O181" s="72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9" t="s">
        <v>162</v>
      </c>
      <c r="AT181" s="179" t="s">
        <v>159</v>
      </c>
      <c r="AU181" s="179" t="s">
        <v>82</v>
      </c>
      <c r="AY181" s="19" t="s">
        <v>157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9" t="s">
        <v>78</v>
      </c>
      <c r="BK181" s="180">
        <f>ROUND(I181*H181,2)</f>
        <v>0</v>
      </c>
      <c r="BL181" s="19" t="s">
        <v>162</v>
      </c>
      <c r="BM181" s="179" t="s">
        <v>320</v>
      </c>
    </row>
    <row r="182" s="2" customFormat="1">
      <c r="A182" s="38"/>
      <c r="B182" s="39"/>
      <c r="C182" s="38"/>
      <c r="D182" s="181" t="s">
        <v>164</v>
      </c>
      <c r="E182" s="38"/>
      <c r="F182" s="182" t="s">
        <v>321</v>
      </c>
      <c r="G182" s="38"/>
      <c r="H182" s="38"/>
      <c r="I182" s="183"/>
      <c r="J182" s="38"/>
      <c r="K182" s="38"/>
      <c r="L182" s="39"/>
      <c r="M182" s="184"/>
      <c r="N182" s="185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164</v>
      </c>
      <c r="AU182" s="19" t="s">
        <v>82</v>
      </c>
    </row>
    <row r="183" s="2" customFormat="1" ht="16.5" customHeight="1">
      <c r="A183" s="38"/>
      <c r="B183" s="166"/>
      <c r="C183" s="210" t="s">
        <v>322</v>
      </c>
      <c r="D183" s="210" t="s">
        <v>284</v>
      </c>
      <c r="E183" s="211" t="s">
        <v>323</v>
      </c>
      <c r="F183" s="212" t="s">
        <v>324</v>
      </c>
      <c r="G183" s="213" t="s">
        <v>172</v>
      </c>
      <c r="H183" s="214">
        <v>1</v>
      </c>
      <c r="I183" s="215"/>
      <c r="J183" s="216">
        <f>ROUND(I183*H183,2)</f>
        <v>0</v>
      </c>
      <c r="K183" s="217"/>
      <c r="L183" s="218"/>
      <c r="M183" s="219" t="s">
        <v>3</v>
      </c>
      <c r="N183" s="220" t="s">
        <v>44</v>
      </c>
      <c r="O183" s="72"/>
      <c r="P183" s="177">
        <f>O183*H183</f>
        <v>0</v>
      </c>
      <c r="Q183" s="177">
        <v>0.027</v>
      </c>
      <c r="R183" s="177">
        <f>Q183*H183</f>
        <v>0.027</v>
      </c>
      <c r="S183" s="177">
        <v>0</v>
      </c>
      <c r="T183" s="17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9" t="s">
        <v>195</v>
      </c>
      <c r="AT183" s="179" t="s">
        <v>284</v>
      </c>
      <c r="AU183" s="179" t="s">
        <v>82</v>
      </c>
      <c r="AY183" s="19" t="s">
        <v>157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9" t="s">
        <v>78</v>
      </c>
      <c r="BK183" s="180">
        <f>ROUND(I183*H183,2)</f>
        <v>0</v>
      </c>
      <c r="BL183" s="19" t="s">
        <v>162</v>
      </c>
      <c r="BM183" s="179" t="s">
        <v>325</v>
      </c>
    </row>
    <row r="184" s="2" customFormat="1" ht="24.15" customHeight="1">
      <c r="A184" s="38"/>
      <c r="B184" s="166"/>
      <c r="C184" s="167" t="s">
        <v>326</v>
      </c>
      <c r="D184" s="167" t="s">
        <v>159</v>
      </c>
      <c r="E184" s="168" t="s">
        <v>327</v>
      </c>
      <c r="F184" s="169" t="s">
        <v>328</v>
      </c>
      <c r="G184" s="170" t="s">
        <v>172</v>
      </c>
      <c r="H184" s="171">
        <v>3</v>
      </c>
      <c r="I184" s="172"/>
      <c r="J184" s="173">
        <f>ROUND(I184*H184,2)</f>
        <v>0</v>
      </c>
      <c r="K184" s="174"/>
      <c r="L184" s="39"/>
      <c r="M184" s="175" t="s">
        <v>3</v>
      </c>
      <c r="N184" s="176" t="s">
        <v>44</v>
      </c>
      <c r="O184" s="72"/>
      <c r="P184" s="177">
        <f>O184*H184</f>
        <v>0</v>
      </c>
      <c r="Q184" s="177">
        <v>5.0000000000000002E-05</v>
      </c>
      <c r="R184" s="177">
        <f>Q184*H184</f>
        <v>0.00015000000000000001</v>
      </c>
      <c r="S184" s="177">
        <v>0</v>
      </c>
      <c r="T184" s="17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79" t="s">
        <v>162</v>
      </c>
      <c r="AT184" s="179" t="s">
        <v>159</v>
      </c>
      <c r="AU184" s="179" t="s">
        <v>82</v>
      </c>
      <c r="AY184" s="19" t="s">
        <v>157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9" t="s">
        <v>78</v>
      </c>
      <c r="BK184" s="180">
        <f>ROUND(I184*H184,2)</f>
        <v>0</v>
      </c>
      <c r="BL184" s="19" t="s">
        <v>162</v>
      </c>
      <c r="BM184" s="179" t="s">
        <v>329</v>
      </c>
    </row>
    <row r="185" s="2" customFormat="1">
      <c r="A185" s="38"/>
      <c r="B185" s="39"/>
      <c r="C185" s="38"/>
      <c r="D185" s="181" t="s">
        <v>164</v>
      </c>
      <c r="E185" s="38"/>
      <c r="F185" s="182" t="s">
        <v>330</v>
      </c>
      <c r="G185" s="38"/>
      <c r="H185" s="38"/>
      <c r="I185" s="183"/>
      <c r="J185" s="38"/>
      <c r="K185" s="38"/>
      <c r="L185" s="39"/>
      <c r="M185" s="184"/>
      <c r="N185" s="185"/>
      <c r="O185" s="72"/>
      <c r="P185" s="72"/>
      <c r="Q185" s="72"/>
      <c r="R185" s="72"/>
      <c r="S185" s="72"/>
      <c r="T185" s="7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164</v>
      </c>
      <c r="AU185" s="19" t="s">
        <v>82</v>
      </c>
    </row>
    <row r="186" s="2" customFormat="1" ht="21.75" customHeight="1">
      <c r="A186" s="38"/>
      <c r="B186" s="166"/>
      <c r="C186" s="210" t="s">
        <v>331</v>
      </c>
      <c r="D186" s="210" t="s">
        <v>284</v>
      </c>
      <c r="E186" s="211" t="s">
        <v>332</v>
      </c>
      <c r="F186" s="212" t="s">
        <v>333</v>
      </c>
      <c r="G186" s="213" t="s">
        <v>172</v>
      </c>
      <c r="H186" s="214">
        <v>9</v>
      </c>
      <c r="I186" s="215"/>
      <c r="J186" s="216">
        <f>ROUND(I186*H186,2)</f>
        <v>0</v>
      </c>
      <c r="K186" s="217"/>
      <c r="L186" s="218"/>
      <c r="M186" s="219" t="s">
        <v>3</v>
      </c>
      <c r="N186" s="220" t="s">
        <v>44</v>
      </c>
      <c r="O186" s="72"/>
      <c r="P186" s="177">
        <f>O186*H186</f>
        <v>0</v>
      </c>
      <c r="Q186" s="177">
        <v>0.0047200000000000002</v>
      </c>
      <c r="R186" s="177">
        <f>Q186*H186</f>
        <v>0.042480000000000004</v>
      </c>
      <c r="S186" s="177">
        <v>0</v>
      </c>
      <c r="T186" s="17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79" t="s">
        <v>195</v>
      </c>
      <c r="AT186" s="179" t="s">
        <v>284</v>
      </c>
      <c r="AU186" s="179" t="s">
        <v>82</v>
      </c>
      <c r="AY186" s="19" t="s">
        <v>157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9" t="s">
        <v>78</v>
      </c>
      <c r="BK186" s="180">
        <f>ROUND(I186*H186,2)</f>
        <v>0</v>
      </c>
      <c r="BL186" s="19" t="s">
        <v>162</v>
      </c>
      <c r="BM186" s="179" t="s">
        <v>334</v>
      </c>
    </row>
    <row r="187" s="13" customFormat="1">
      <c r="A187" s="13"/>
      <c r="B187" s="186"/>
      <c r="C187" s="13"/>
      <c r="D187" s="187" t="s">
        <v>189</v>
      </c>
      <c r="E187" s="188" t="s">
        <v>3</v>
      </c>
      <c r="F187" s="189" t="s">
        <v>335</v>
      </c>
      <c r="G187" s="13"/>
      <c r="H187" s="190">
        <v>9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189</v>
      </c>
      <c r="AU187" s="188" t="s">
        <v>82</v>
      </c>
      <c r="AV187" s="13" t="s">
        <v>82</v>
      </c>
      <c r="AW187" s="13" t="s">
        <v>33</v>
      </c>
      <c r="AX187" s="13" t="s">
        <v>73</v>
      </c>
      <c r="AY187" s="188" t="s">
        <v>157</v>
      </c>
    </row>
    <row r="188" s="2" customFormat="1" ht="55.5" customHeight="1">
      <c r="A188" s="38"/>
      <c r="B188" s="166"/>
      <c r="C188" s="167" t="s">
        <v>336</v>
      </c>
      <c r="D188" s="167" t="s">
        <v>159</v>
      </c>
      <c r="E188" s="168" t="s">
        <v>337</v>
      </c>
      <c r="F188" s="169" t="s">
        <v>338</v>
      </c>
      <c r="G188" s="170" t="s">
        <v>102</v>
      </c>
      <c r="H188" s="171">
        <v>186</v>
      </c>
      <c r="I188" s="172"/>
      <c r="J188" s="173">
        <f>ROUND(I188*H188,2)</f>
        <v>0</v>
      </c>
      <c r="K188" s="174"/>
      <c r="L188" s="39"/>
      <c r="M188" s="175" t="s">
        <v>3</v>
      </c>
      <c r="N188" s="176" t="s">
        <v>44</v>
      </c>
      <c r="O188" s="72"/>
      <c r="P188" s="177">
        <f>O188*H188</f>
        <v>0</v>
      </c>
      <c r="Q188" s="177">
        <v>0.20469000000000001</v>
      </c>
      <c r="R188" s="177">
        <f>Q188*H188</f>
        <v>38.072340000000004</v>
      </c>
      <c r="S188" s="177">
        <v>0</v>
      </c>
      <c r="T188" s="17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79" t="s">
        <v>162</v>
      </c>
      <c r="AT188" s="179" t="s">
        <v>159</v>
      </c>
      <c r="AU188" s="179" t="s">
        <v>82</v>
      </c>
      <c r="AY188" s="19" t="s">
        <v>157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9" t="s">
        <v>78</v>
      </c>
      <c r="BK188" s="180">
        <f>ROUND(I188*H188,2)</f>
        <v>0</v>
      </c>
      <c r="BL188" s="19" t="s">
        <v>162</v>
      </c>
      <c r="BM188" s="179" t="s">
        <v>339</v>
      </c>
    </row>
    <row r="189" s="2" customFormat="1">
      <c r="A189" s="38"/>
      <c r="B189" s="39"/>
      <c r="C189" s="38"/>
      <c r="D189" s="181" t="s">
        <v>164</v>
      </c>
      <c r="E189" s="38"/>
      <c r="F189" s="182" t="s">
        <v>340</v>
      </c>
      <c r="G189" s="38"/>
      <c r="H189" s="38"/>
      <c r="I189" s="183"/>
      <c r="J189" s="38"/>
      <c r="K189" s="38"/>
      <c r="L189" s="39"/>
      <c r="M189" s="184"/>
      <c r="N189" s="185"/>
      <c r="O189" s="72"/>
      <c r="P189" s="72"/>
      <c r="Q189" s="72"/>
      <c r="R189" s="72"/>
      <c r="S189" s="72"/>
      <c r="T189" s="7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164</v>
      </c>
      <c r="AU189" s="19" t="s">
        <v>82</v>
      </c>
    </row>
    <row r="190" s="13" customFormat="1">
      <c r="A190" s="13"/>
      <c r="B190" s="186"/>
      <c r="C190" s="13"/>
      <c r="D190" s="187" t="s">
        <v>189</v>
      </c>
      <c r="E190" s="188" t="s">
        <v>3</v>
      </c>
      <c r="F190" s="189" t="s">
        <v>341</v>
      </c>
      <c r="G190" s="13"/>
      <c r="H190" s="190">
        <v>186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189</v>
      </c>
      <c r="AU190" s="188" t="s">
        <v>82</v>
      </c>
      <c r="AV190" s="13" t="s">
        <v>82</v>
      </c>
      <c r="AW190" s="13" t="s">
        <v>33</v>
      </c>
      <c r="AX190" s="13" t="s">
        <v>73</v>
      </c>
      <c r="AY190" s="188" t="s">
        <v>157</v>
      </c>
    </row>
    <row r="191" s="12" customFormat="1" ht="22.8" customHeight="1">
      <c r="A191" s="12"/>
      <c r="B191" s="153"/>
      <c r="C191" s="12"/>
      <c r="D191" s="154" t="s">
        <v>72</v>
      </c>
      <c r="E191" s="164" t="s">
        <v>162</v>
      </c>
      <c r="F191" s="164" t="s">
        <v>342</v>
      </c>
      <c r="G191" s="12"/>
      <c r="H191" s="12"/>
      <c r="I191" s="156"/>
      <c r="J191" s="165">
        <f>BK191</f>
        <v>0</v>
      </c>
      <c r="K191" s="12"/>
      <c r="L191" s="153"/>
      <c r="M191" s="158"/>
      <c r="N191" s="159"/>
      <c r="O191" s="159"/>
      <c r="P191" s="160">
        <f>SUM(P192:P196)</f>
        <v>0</v>
      </c>
      <c r="Q191" s="159"/>
      <c r="R191" s="160">
        <f>SUM(R192:R196)</f>
        <v>0</v>
      </c>
      <c r="S191" s="159"/>
      <c r="T191" s="161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4" t="s">
        <v>78</v>
      </c>
      <c r="AT191" s="162" t="s">
        <v>72</v>
      </c>
      <c r="AU191" s="162" t="s">
        <v>78</v>
      </c>
      <c r="AY191" s="154" t="s">
        <v>157</v>
      </c>
      <c r="BK191" s="163">
        <f>SUM(BK192:BK196)</f>
        <v>0</v>
      </c>
    </row>
    <row r="192" s="2" customFormat="1" ht="33" customHeight="1">
      <c r="A192" s="38"/>
      <c r="B192" s="166"/>
      <c r="C192" s="167" t="s">
        <v>343</v>
      </c>
      <c r="D192" s="167" t="s">
        <v>159</v>
      </c>
      <c r="E192" s="168" t="s">
        <v>344</v>
      </c>
      <c r="F192" s="169" t="s">
        <v>345</v>
      </c>
      <c r="G192" s="170" t="s">
        <v>98</v>
      </c>
      <c r="H192" s="171">
        <v>3.6720000000000002</v>
      </c>
      <c r="I192" s="172"/>
      <c r="J192" s="173">
        <f>ROUND(I192*H192,2)</f>
        <v>0</v>
      </c>
      <c r="K192" s="174"/>
      <c r="L192" s="39"/>
      <c r="M192" s="175" t="s">
        <v>3</v>
      </c>
      <c r="N192" s="176" t="s">
        <v>44</v>
      </c>
      <c r="O192" s="72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9" t="s">
        <v>162</v>
      </c>
      <c r="AT192" s="179" t="s">
        <v>159</v>
      </c>
      <c r="AU192" s="179" t="s">
        <v>82</v>
      </c>
      <c r="AY192" s="19" t="s">
        <v>157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9" t="s">
        <v>78</v>
      </c>
      <c r="BK192" s="180">
        <f>ROUND(I192*H192,2)</f>
        <v>0</v>
      </c>
      <c r="BL192" s="19" t="s">
        <v>162</v>
      </c>
      <c r="BM192" s="179" t="s">
        <v>346</v>
      </c>
    </row>
    <row r="193" s="2" customFormat="1">
      <c r="A193" s="38"/>
      <c r="B193" s="39"/>
      <c r="C193" s="38"/>
      <c r="D193" s="181" t="s">
        <v>164</v>
      </c>
      <c r="E193" s="38"/>
      <c r="F193" s="182" t="s">
        <v>347</v>
      </c>
      <c r="G193" s="38"/>
      <c r="H193" s="38"/>
      <c r="I193" s="183"/>
      <c r="J193" s="38"/>
      <c r="K193" s="38"/>
      <c r="L193" s="39"/>
      <c r="M193" s="184"/>
      <c r="N193" s="185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164</v>
      </c>
      <c r="AU193" s="19" t="s">
        <v>82</v>
      </c>
    </row>
    <row r="194" s="13" customFormat="1">
      <c r="A194" s="13"/>
      <c r="B194" s="186"/>
      <c r="C194" s="13"/>
      <c r="D194" s="187" t="s">
        <v>189</v>
      </c>
      <c r="E194" s="188" t="s">
        <v>3</v>
      </c>
      <c r="F194" s="189" t="s">
        <v>348</v>
      </c>
      <c r="G194" s="13"/>
      <c r="H194" s="190">
        <v>0.71999999999999997</v>
      </c>
      <c r="I194" s="191"/>
      <c r="J194" s="13"/>
      <c r="K194" s="13"/>
      <c r="L194" s="186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189</v>
      </c>
      <c r="AU194" s="188" t="s">
        <v>82</v>
      </c>
      <c r="AV194" s="13" t="s">
        <v>82</v>
      </c>
      <c r="AW194" s="13" t="s">
        <v>33</v>
      </c>
      <c r="AX194" s="13" t="s">
        <v>73</v>
      </c>
      <c r="AY194" s="188" t="s">
        <v>157</v>
      </c>
    </row>
    <row r="195" s="13" customFormat="1">
      <c r="A195" s="13"/>
      <c r="B195" s="186"/>
      <c r="C195" s="13"/>
      <c r="D195" s="187" t="s">
        <v>189</v>
      </c>
      <c r="E195" s="188" t="s">
        <v>3</v>
      </c>
      <c r="F195" s="189" t="s">
        <v>349</v>
      </c>
      <c r="G195" s="13"/>
      <c r="H195" s="190">
        <v>2.952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189</v>
      </c>
      <c r="AU195" s="188" t="s">
        <v>82</v>
      </c>
      <c r="AV195" s="13" t="s">
        <v>82</v>
      </c>
      <c r="AW195" s="13" t="s">
        <v>33</v>
      </c>
      <c r="AX195" s="13" t="s">
        <v>73</v>
      </c>
      <c r="AY195" s="188" t="s">
        <v>157</v>
      </c>
    </row>
    <row r="196" s="14" customFormat="1">
      <c r="A196" s="14"/>
      <c r="B196" s="195"/>
      <c r="C196" s="14"/>
      <c r="D196" s="187" t="s">
        <v>189</v>
      </c>
      <c r="E196" s="196" t="s">
        <v>96</v>
      </c>
      <c r="F196" s="197" t="s">
        <v>237</v>
      </c>
      <c r="G196" s="14"/>
      <c r="H196" s="198">
        <v>3.6720000000000002</v>
      </c>
      <c r="I196" s="199"/>
      <c r="J196" s="14"/>
      <c r="K196" s="14"/>
      <c r="L196" s="195"/>
      <c r="M196" s="200"/>
      <c r="N196" s="201"/>
      <c r="O196" s="201"/>
      <c r="P196" s="201"/>
      <c r="Q196" s="201"/>
      <c r="R196" s="201"/>
      <c r="S196" s="201"/>
      <c r="T196" s="20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6" t="s">
        <v>189</v>
      </c>
      <c r="AU196" s="196" t="s">
        <v>82</v>
      </c>
      <c r="AV196" s="14" t="s">
        <v>162</v>
      </c>
      <c r="AW196" s="14" t="s">
        <v>33</v>
      </c>
      <c r="AX196" s="14" t="s">
        <v>78</v>
      </c>
      <c r="AY196" s="196" t="s">
        <v>157</v>
      </c>
    </row>
    <row r="197" s="12" customFormat="1" ht="22.8" customHeight="1">
      <c r="A197" s="12"/>
      <c r="B197" s="153"/>
      <c r="C197" s="12"/>
      <c r="D197" s="154" t="s">
        <v>72</v>
      </c>
      <c r="E197" s="164" t="s">
        <v>179</v>
      </c>
      <c r="F197" s="164" t="s">
        <v>350</v>
      </c>
      <c r="G197" s="12"/>
      <c r="H197" s="12"/>
      <c r="I197" s="156"/>
      <c r="J197" s="165">
        <f>BK197</f>
        <v>0</v>
      </c>
      <c r="K197" s="12"/>
      <c r="L197" s="153"/>
      <c r="M197" s="158"/>
      <c r="N197" s="159"/>
      <c r="O197" s="159"/>
      <c r="P197" s="160">
        <f>SUM(P198:P237)</f>
        <v>0</v>
      </c>
      <c r="Q197" s="159"/>
      <c r="R197" s="160">
        <f>SUM(R198:R237)</f>
        <v>374.93397400000003</v>
      </c>
      <c r="S197" s="159"/>
      <c r="T197" s="161">
        <f>SUM(T198:T237)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4" t="s">
        <v>78</v>
      </c>
      <c r="AT197" s="162" t="s">
        <v>72</v>
      </c>
      <c r="AU197" s="162" t="s">
        <v>78</v>
      </c>
      <c r="AY197" s="154" t="s">
        <v>157</v>
      </c>
      <c r="BK197" s="163">
        <f>SUM(BK198:BK237)</f>
        <v>0</v>
      </c>
    </row>
    <row r="198" s="2" customFormat="1" ht="33" customHeight="1">
      <c r="A198" s="38"/>
      <c r="B198" s="166"/>
      <c r="C198" s="167" t="s">
        <v>351</v>
      </c>
      <c r="D198" s="167" t="s">
        <v>159</v>
      </c>
      <c r="E198" s="168" t="s">
        <v>352</v>
      </c>
      <c r="F198" s="169" t="s">
        <v>353</v>
      </c>
      <c r="G198" s="170" t="s">
        <v>90</v>
      </c>
      <c r="H198" s="171">
        <v>1011.5</v>
      </c>
      <c r="I198" s="172"/>
      <c r="J198" s="173">
        <f>ROUND(I198*H198,2)</f>
        <v>0</v>
      </c>
      <c r="K198" s="174"/>
      <c r="L198" s="39"/>
      <c r="M198" s="175" t="s">
        <v>3</v>
      </c>
      <c r="N198" s="176" t="s">
        <v>44</v>
      </c>
      <c r="O198" s="72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9" t="s">
        <v>162</v>
      </c>
      <c r="AT198" s="179" t="s">
        <v>159</v>
      </c>
      <c r="AU198" s="179" t="s">
        <v>82</v>
      </c>
      <c r="AY198" s="19" t="s">
        <v>157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9" t="s">
        <v>78</v>
      </c>
      <c r="BK198" s="180">
        <f>ROUND(I198*H198,2)</f>
        <v>0</v>
      </c>
      <c r="BL198" s="19" t="s">
        <v>162</v>
      </c>
      <c r="BM198" s="179" t="s">
        <v>354</v>
      </c>
    </row>
    <row r="199" s="2" customFormat="1">
      <c r="A199" s="38"/>
      <c r="B199" s="39"/>
      <c r="C199" s="38"/>
      <c r="D199" s="181" t="s">
        <v>164</v>
      </c>
      <c r="E199" s="38"/>
      <c r="F199" s="182" t="s">
        <v>355</v>
      </c>
      <c r="G199" s="38"/>
      <c r="H199" s="38"/>
      <c r="I199" s="183"/>
      <c r="J199" s="38"/>
      <c r="K199" s="38"/>
      <c r="L199" s="39"/>
      <c r="M199" s="184"/>
      <c r="N199" s="185"/>
      <c r="O199" s="72"/>
      <c r="P199" s="72"/>
      <c r="Q199" s="72"/>
      <c r="R199" s="72"/>
      <c r="S199" s="72"/>
      <c r="T199" s="7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164</v>
      </c>
      <c r="AU199" s="19" t="s">
        <v>82</v>
      </c>
    </row>
    <row r="200" s="13" customFormat="1">
      <c r="A200" s="13"/>
      <c r="B200" s="186"/>
      <c r="C200" s="13"/>
      <c r="D200" s="187" t="s">
        <v>189</v>
      </c>
      <c r="E200" s="188" t="s">
        <v>3</v>
      </c>
      <c r="F200" s="189" t="s">
        <v>356</v>
      </c>
      <c r="G200" s="13"/>
      <c r="H200" s="190">
        <v>1011.5</v>
      </c>
      <c r="I200" s="191"/>
      <c r="J200" s="13"/>
      <c r="K200" s="13"/>
      <c r="L200" s="186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189</v>
      </c>
      <c r="AU200" s="188" t="s">
        <v>82</v>
      </c>
      <c r="AV200" s="13" t="s">
        <v>82</v>
      </c>
      <c r="AW200" s="13" t="s">
        <v>33</v>
      </c>
      <c r="AX200" s="13" t="s">
        <v>73</v>
      </c>
      <c r="AY200" s="188" t="s">
        <v>157</v>
      </c>
    </row>
    <row r="201" s="2" customFormat="1" ht="24.15" customHeight="1">
      <c r="A201" s="38"/>
      <c r="B201" s="166"/>
      <c r="C201" s="167" t="s">
        <v>357</v>
      </c>
      <c r="D201" s="167" t="s">
        <v>159</v>
      </c>
      <c r="E201" s="168" t="s">
        <v>358</v>
      </c>
      <c r="F201" s="169" t="s">
        <v>359</v>
      </c>
      <c r="G201" s="170" t="s">
        <v>90</v>
      </c>
      <c r="H201" s="171">
        <v>1067.4000000000001</v>
      </c>
      <c r="I201" s="172"/>
      <c r="J201" s="173">
        <f>ROUND(I201*H201,2)</f>
        <v>0</v>
      </c>
      <c r="K201" s="174"/>
      <c r="L201" s="39"/>
      <c r="M201" s="175" t="s">
        <v>3</v>
      </c>
      <c r="N201" s="176" t="s">
        <v>44</v>
      </c>
      <c r="O201" s="72"/>
      <c r="P201" s="177">
        <f>O201*H201</f>
        <v>0</v>
      </c>
      <c r="Q201" s="177">
        <v>0.27994000000000002</v>
      </c>
      <c r="R201" s="177">
        <f>Q201*H201</f>
        <v>298.80795600000005</v>
      </c>
      <c r="S201" s="177">
        <v>0</v>
      </c>
      <c r="T201" s="17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79" t="s">
        <v>162</v>
      </c>
      <c r="AT201" s="179" t="s">
        <v>159</v>
      </c>
      <c r="AU201" s="179" t="s">
        <v>82</v>
      </c>
      <c r="AY201" s="19" t="s">
        <v>157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9" t="s">
        <v>78</v>
      </c>
      <c r="BK201" s="180">
        <f>ROUND(I201*H201,2)</f>
        <v>0</v>
      </c>
      <c r="BL201" s="19" t="s">
        <v>162</v>
      </c>
      <c r="BM201" s="179" t="s">
        <v>360</v>
      </c>
    </row>
    <row r="202" s="13" customFormat="1">
      <c r="A202" s="13"/>
      <c r="B202" s="186"/>
      <c r="C202" s="13"/>
      <c r="D202" s="187" t="s">
        <v>189</v>
      </c>
      <c r="E202" s="188" t="s">
        <v>3</v>
      </c>
      <c r="F202" s="189" t="s">
        <v>361</v>
      </c>
      <c r="G202" s="13"/>
      <c r="H202" s="190">
        <v>991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189</v>
      </c>
      <c r="AU202" s="188" t="s">
        <v>82</v>
      </c>
      <c r="AV202" s="13" t="s">
        <v>82</v>
      </c>
      <c r="AW202" s="13" t="s">
        <v>33</v>
      </c>
      <c r="AX202" s="13" t="s">
        <v>73</v>
      </c>
      <c r="AY202" s="188" t="s">
        <v>157</v>
      </c>
    </row>
    <row r="203" s="13" customFormat="1">
      <c r="A203" s="13"/>
      <c r="B203" s="186"/>
      <c r="C203" s="13"/>
      <c r="D203" s="187" t="s">
        <v>189</v>
      </c>
      <c r="E203" s="188" t="s">
        <v>3</v>
      </c>
      <c r="F203" s="189" t="s">
        <v>362</v>
      </c>
      <c r="G203" s="13"/>
      <c r="H203" s="190">
        <v>76.400000000000006</v>
      </c>
      <c r="I203" s="191"/>
      <c r="J203" s="13"/>
      <c r="K203" s="13"/>
      <c r="L203" s="186"/>
      <c r="M203" s="192"/>
      <c r="N203" s="193"/>
      <c r="O203" s="193"/>
      <c r="P203" s="193"/>
      <c r="Q203" s="193"/>
      <c r="R203" s="193"/>
      <c r="S203" s="193"/>
      <c r="T203" s="19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8" t="s">
        <v>189</v>
      </c>
      <c r="AU203" s="188" t="s">
        <v>82</v>
      </c>
      <c r="AV203" s="13" t="s">
        <v>82</v>
      </c>
      <c r="AW203" s="13" t="s">
        <v>33</v>
      </c>
      <c r="AX203" s="13" t="s">
        <v>73</v>
      </c>
      <c r="AY203" s="188" t="s">
        <v>157</v>
      </c>
    </row>
    <row r="204" s="2" customFormat="1" ht="33" customHeight="1">
      <c r="A204" s="38"/>
      <c r="B204" s="166"/>
      <c r="C204" s="167" t="s">
        <v>363</v>
      </c>
      <c r="D204" s="167" t="s">
        <v>159</v>
      </c>
      <c r="E204" s="168" t="s">
        <v>364</v>
      </c>
      <c r="F204" s="169" t="s">
        <v>365</v>
      </c>
      <c r="G204" s="170" t="s">
        <v>90</v>
      </c>
      <c r="H204" s="171">
        <v>184.34999999999999</v>
      </c>
      <c r="I204" s="172"/>
      <c r="J204" s="173">
        <f>ROUND(I204*H204,2)</f>
        <v>0</v>
      </c>
      <c r="K204" s="174"/>
      <c r="L204" s="39"/>
      <c r="M204" s="175" t="s">
        <v>3</v>
      </c>
      <c r="N204" s="176" t="s">
        <v>44</v>
      </c>
      <c r="O204" s="72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9" t="s">
        <v>162</v>
      </c>
      <c r="AT204" s="179" t="s">
        <v>159</v>
      </c>
      <c r="AU204" s="179" t="s">
        <v>82</v>
      </c>
      <c r="AY204" s="19" t="s">
        <v>157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9" t="s">
        <v>78</v>
      </c>
      <c r="BK204" s="180">
        <f>ROUND(I204*H204,2)</f>
        <v>0</v>
      </c>
      <c r="BL204" s="19" t="s">
        <v>162</v>
      </c>
      <c r="BM204" s="179" t="s">
        <v>366</v>
      </c>
    </row>
    <row r="205" s="2" customFormat="1">
      <c r="A205" s="38"/>
      <c r="B205" s="39"/>
      <c r="C205" s="38"/>
      <c r="D205" s="181" t="s">
        <v>164</v>
      </c>
      <c r="E205" s="38"/>
      <c r="F205" s="182" t="s">
        <v>367</v>
      </c>
      <c r="G205" s="38"/>
      <c r="H205" s="38"/>
      <c r="I205" s="183"/>
      <c r="J205" s="38"/>
      <c r="K205" s="38"/>
      <c r="L205" s="39"/>
      <c r="M205" s="184"/>
      <c r="N205" s="185"/>
      <c r="O205" s="72"/>
      <c r="P205" s="72"/>
      <c r="Q205" s="72"/>
      <c r="R205" s="72"/>
      <c r="S205" s="72"/>
      <c r="T205" s="7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164</v>
      </c>
      <c r="AU205" s="19" t="s">
        <v>82</v>
      </c>
    </row>
    <row r="206" s="13" customFormat="1">
      <c r="A206" s="13"/>
      <c r="B206" s="186"/>
      <c r="C206" s="13"/>
      <c r="D206" s="187" t="s">
        <v>189</v>
      </c>
      <c r="E206" s="188" t="s">
        <v>3</v>
      </c>
      <c r="F206" s="189" t="s">
        <v>118</v>
      </c>
      <c r="G206" s="13"/>
      <c r="H206" s="190">
        <v>184.34999999999999</v>
      </c>
      <c r="I206" s="191"/>
      <c r="J206" s="13"/>
      <c r="K206" s="13"/>
      <c r="L206" s="186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189</v>
      </c>
      <c r="AU206" s="188" t="s">
        <v>82</v>
      </c>
      <c r="AV206" s="13" t="s">
        <v>82</v>
      </c>
      <c r="AW206" s="13" t="s">
        <v>33</v>
      </c>
      <c r="AX206" s="13" t="s">
        <v>73</v>
      </c>
      <c r="AY206" s="188" t="s">
        <v>157</v>
      </c>
    </row>
    <row r="207" s="2" customFormat="1" ht="49.05" customHeight="1">
      <c r="A207" s="38"/>
      <c r="B207" s="166"/>
      <c r="C207" s="167" t="s">
        <v>368</v>
      </c>
      <c r="D207" s="167" t="s">
        <v>159</v>
      </c>
      <c r="E207" s="168" t="s">
        <v>369</v>
      </c>
      <c r="F207" s="169" t="s">
        <v>370</v>
      </c>
      <c r="G207" s="170" t="s">
        <v>90</v>
      </c>
      <c r="H207" s="171">
        <v>902.20000000000005</v>
      </c>
      <c r="I207" s="172"/>
      <c r="J207" s="173">
        <f>ROUND(I207*H207,2)</f>
        <v>0</v>
      </c>
      <c r="K207" s="174"/>
      <c r="L207" s="39"/>
      <c r="M207" s="175" t="s">
        <v>3</v>
      </c>
      <c r="N207" s="176" t="s">
        <v>44</v>
      </c>
      <c r="O207" s="72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79" t="s">
        <v>162</v>
      </c>
      <c r="AT207" s="179" t="s">
        <v>159</v>
      </c>
      <c r="AU207" s="179" t="s">
        <v>82</v>
      </c>
      <c r="AY207" s="19" t="s">
        <v>157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9" t="s">
        <v>78</v>
      </c>
      <c r="BK207" s="180">
        <f>ROUND(I207*H207,2)</f>
        <v>0</v>
      </c>
      <c r="BL207" s="19" t="s">
        <v>162</v>
      </c>
      <c r="BM207" s="179" t="s">
        <v>371</v>
      </c>
    </row>
    <row r="208" s="2" customFormat="1">
      <c r="A208" s="38"/>
      <c r="B208" s="39"/>
      <c r="C208" s="38"/>
      <c r="D208" s="181" t="s">
        <v>164</v>
      </c>
      <c r="E208" s="38"/>
      <c r="F208" s="182" t="s">
        <v>372</v>
      </c>
      <c r="G208" s="38"/>
      <c r="H208" s="38"/>
      <c r="I208" s="183"/>
      <c r="J208" s="38"/>
      <c r="K208" s="38"/>
      <c r="L208" s="39"/>
      <c r="M208" s="184"/>
      <c r="N208" s="185"/>
      <c r="O208" s="72"/>
      <c r="P208" s="72"/>
      <c r="Q208" s="72"/>
      <c r="R208" s="72"/>
      <c r="S208" s="72"/>
      <c r="T208" s="7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164</v>
      </c>
      <c r="AU208" s="19" t="s">
        <v>82</v>
      </c>
    </row>
    <row r="209" s="13" customFormat="1">
      <c r="A209" s="13"/>
      <c r="B209" s="186"/>
      <c r="C209" s="13"/>
      <c r="D209" s="187" t="s">
        <v>189</v>
      </c>
      <c r="E209" s="188" t="s">
        <v>88</v>
      </c>
      <c r="F209" s="189" t="s">
        <v>373</v>
      </c>
      <c r="G209" s="13"/>
      <c r="H209" s="190">
        <v>902.20000000000005</v>
      </c>
      <c r="I209" s="191"/>
      <c r="J209" s="13"/>
      <c r="K209" s="13"/>
      <c r="L209" s="186"/>
      <c r="M209" s="192"/>
      <c r="N209" s="193"/>
      <c r="O209" s="193"/>
      <c r="P209" s="193"/>
      <c r="Q209" s="193"/>
      <c r="R209" s="193"/>
      <c r="S209" s="193"/>
      <c r="T209" s="19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189</v>
      </c>
      <c r="AU209" s="188" t="s">
        <v>82</v>
      </c>
      <c r="AV209" s="13" t="s">
        <v>82</v>
      </c>
      <c r="AW209" s="13" t="s">
        <v>33</v>
      </c>
      <c r="AX209" s="13" t="s">
        <v>73</v>
      </c>
      <c r="AY209" s="188" t="s">
        <v>157</v>
      </c>
    </row>
    <row r="210" s="2" customFormat="1" ht="24.15" customHeight="1">
      <c r="A210" s="38"/>
      <c r="B210" s="166"/>
      <c r="C210" s="167" t="s">
        <v>374</v>
      </c>
      <c r="D210" s="167" t="s">
        <v>159</v>
      </c>
      <c r="E210" s="168" t="s">
        <v>375</v>
      </c>
      <c r="F210" s="169" t="s">
        <v>376</v>
      </c>
      <c r="G210" s="170" t="s">
        <v>90</v>
      </c>
      <c r="H210" s="171">
        <v>902.20000000000005</v>
      </c>
      <c r="I210" s="172"/>
      <c r="J210" s="173">
        <f>ROUND(I210*H210,2)</f>
        <v>0</v>
      </c>
      <c r="K210" s="174"/>
      <c r="L210" s="39"/>
      <c r="M210" s="175" t="s">
        <v>3</v>
      </c>
      <c r="N210" s="176" t="s">
        <v>44</v>
      </c>
      <c r="O210" s="72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9" t="s">
        <v>162</v>
      </c>
      <c r="AT210" s="179" t="s">
        <v>159</v>
      </c>
      <c r="AU210" s="179" t="s">
        <v>82</v>
      </c>
      <c r="AY210" s="19" t="s">
        <v>157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9" t="s">
        <v>78</v>
      </c>
      <c r="BK210" s="180">
        <f>ROUND(I210*H210,2)</f>
        <v>0</v>
      </c>
      <c r="BL210" s="19" t="s">
        <v>162</v>
      </c>
      <c r="BM210" s="179" t="s">
        <v>377</v>
      </c>
    </row>
    <row r="211" s="2" customFormat="1">
      <c r="A211" s="38"/>
      <c r="B211" s="39"/>
      <c r="C211" s="38"/>
      <c r="D211" s="181" t="s">
        <v>164</v>
      </c>
      <c r="E211" s="38"/>
      <c r="F211" s="182" t="s">
        <v>378</v>
      </c>
      <c r="G211" s="38"/>
      <c r="H211" s="38"/>
      <c r="I211" s="183"/>
      <c r="J211" s="38"/>
      <c r="K211" s="38"/>
      <c r="L211" s="39"/>
      <c r="M211" s="184"/>
      <c r="N211" s="185"/>
      <c r="O211" s="72"/>
      <c r="P211" s="72"/>
      <c r="Q211" s="72"/>
      <c r="R211" s="72"/>
      <c r="S211" s="72"/>
      <c r="T211" s="7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164</v>
      </c>
      <c r="AU211" s="19" t="s">
        <v>82</v>
      </c>
    </row>
    <row r="212" s="13" customFormat="1">
      <c r="A212" s="13"/>
      <c r="B212" s="186"/>
      <c r="C212" s="13"/>
      <c r="D212" s="187" t="s">
        <v>189</v>
      </c>
      <c r="E212" s="188" t="s">
        <v>3</v>
      </c>
      <c r="F212" s="189" t="s">
        <v>88</v>
      </c>
      <c r="G212" s="13"/>
      <c r="H212" s="190">
        <v>902.20000000000005</v>
      </c>
      <c r="I212" s="191"/>
      <c r="J212" s="13"/>
      <c r="K212" s="13"/>
      <c r="L212" s="186"/>
      <c r="M212" s="192"/>
      <c r="N212" s="193"/>
      <c r="O212" s="193"/>
      <c r="P212" s="193"/>
      <c r="Q212" s="193"/>
      <c r="R212" s="193"/>
      <c r="S212" s="193"/>
      <c r="T212" s="19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8" t="s">
        <v>189</v>
      </c>
      <c r="AU212" s="188" t="s">
        <v>82</v>
      </c>
      <c r="AV212" s="13" t="s">
        <v>82</v>
      </c>
      <c r="AW212" s="13" t="s">
        <v>33</v>
      </c>
      <c r="AX212" s="13" t="s">
        <v>73</v>
      </c>
      <c r="AY212" s="188" t="s">
        <v>157</v>
      </c>
    </row>
    <row r="213" s="2" customFormat="1" ht="24.15" customHeight="1">
      <c r="A213" s="38"/>
      <c r="B213" s="166"/>
      <c r="C213" s="167" t="s">
        <v>379</v>
      </c>
      <c r="D213" s="167" t="s">
        <v>159</v>
      </c>
      <c r="E213" s="168" t="s">
        <v>380</v>
      </c>
      <c r="F213" s="169" t="s">
        <v>381</v>
      </c>
      <c r="G213" s="170" t="s">
        <v>90</v>
      </c>
      <c r="H213" s="171">
        <v>902.20000000000005</v>
      </c>
      <c r="I213" s="172"/>
      <c r="J213" s="173">
        <f>ROUND(I213*H213,2)</f>
        <v>0</v>
      </c>
      <c r="K213" s="174"/>
      <c r="L213" s="39"/>
      <c r="M213" s="175" t="s">
        <v>3</v>
      </c>
      <c r="N213" s="176" t="s">
        <v>44</v>
      </c>
      <c r="O213" s="72"/>
      <c r="P213" s="177">
        <f>O213*H213</f>
        <v>0</v>
      </c>
      <c r="Q213" s="177">
        <v>0.00031</v>
      </c>
      <c r="R213" s="177">
        <f>Q213*H213</f>
        <v>0.27968200000000004</v>
      </c>
      <c r="S213" s="177">
        <v>0</v>
      </c>
      <c r="T213" s="17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9" t="s">
        <v>162</v>
      </c>
      <c r="AT213" s="179" t="s">
        <v>159</v>
      </c>
      <c r="AU213" s="179" t="s">
        <v>82</v>
      </c>
      <c r="AY213" s="19" t="s">
        <v>157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9" t="s">
        <v>78</v>
      </c>
      <c r="BK213" s="180">
        <f>ROUND(I213*H213,2)</f>
        <v>0</v>
      </c>
      <c r="BL213" s="19" t="s">
        <v>162</v>
      </c>
      <c r="BM213" s="179" t="s">
        <v>382</v>
      </c>
    </row>
    <row r="214" s="2" customFormat="1">
      <c r="A214" s="38"/>
      <c r="B214" s="39"/>
      <c r="C214" s="38"/>
      <c r="D214" s="181" t="s">
        <v>164</v>
      </c>
      <c r="E214" s="38"/>
      <c r="F214" s="182" t="s">
        <v>383</v>
      </c>
      <c r="G214" s="38"/>
      <c r="H214" s="38"/>
      <c r="I214" s="183"/>
      <c r="J214" s="38"/>
      <c r="K214" s="38"/>
      <c r="L214" s="39"/>
      <c r="M214" s="184"/>
      <c r="N214" s="185"/>
      <c r="O214" s="72"/>
      <c r="P214" s="72"/>
      <c r="Q214" s="72"/>
      <c r="R214" s="72"/>
      <c r="S214" s="72"/>
      <c r="T214" s="7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164</v>
      </c>
      <c r="AU214" s="19" t="s">
        <v>82</v>
      </c>
    </row>
    <row r="215" s="13" customFormat="1">
      <c r="A215" s="13"/>
      <c r="B215" s="186"/>
      <c r="C215" s="13"/>
      <c r="D215" s="187" t="s">
        <v>189</v>
      </c>
      <c r="E215" s="188" t="s">
        <v>3</v>
      </c>
      <c r="F215" s="189" t="s">
        <v>88</v>
      </c>
      <c r="G215" s="13"/>
      <c r="H215" s="190">
        <v>902.20000000000005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189</v>
      </c>
      <c r="AU215" s="188" t="s">
        <v>82</v>
      </c>
      <c r="AV215" s="13" t="s">
        <v>82</v>
      </c>
      <c r="AW215" s="13" t="s">
        <v>33</v>
      </c>
      <c r="AX215" s="13" t="s">
        <v>73</v>
      </c>
      <c r="AY215" s="188" t="s">
        <v>157</v>
      </c>
    </row>
    <row r="216" s="2" customFormat="1" ht="44.25" customHeight="1">
      <c r="A216" s="38"/>
      <c r="B216" s="166"/>
      <c r="C216" s="167" t="s">
        <v>384</v>
      </c>
      <c r="D216" s="167" t="s">
        <v>159</v>
      </c>
      <c r="E216" s="168" t="s">
        <v>385</v>
      </c>
      <c r="F216" s="169" t="s">
        <v>386</v>
      </c>
      <c r="G216" s="170" t="s">
        <v>90</v>
      </c>
      <c r="H216" s="171">
        <v>902.20000000000005</v>
      </c>
      <c r="I216" s="172"/>
      <c r="J216" s="173">
        <f>ROUND(I216*H216,2)</f>
        <v>0</v>
      </c>
      <c r="K216" s="174"/>
      <c r="L216" s="39"/>
      <c r="M216" s="175" t="s">
        <v>3</v>
      </c>
      <c r="N216" s="176" t="s">
        <v>44</v>
      </c>
      <c r="O216" s="72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9" t="s">
        <v>162</v>
      </c>
      <c r="AT216" s="179" t="s">
        <v>159</v>
      </c>
      <c r="AU216" s="179" t="s">
        <v>82</v>
      </c>
      <c r="AY216" s="19" t="s">
        <v>157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9" t="s">
        <v>78</v>
      </c>
      <c r="BK216" s="180">
        <f>ROUND(I216*H216,2)</f>
        <v>0</v>
      </c>
      <c r="BL216" s="19" t="s">
        <v>162</v>
      </c>
      <c r="BM216" s="179" t="s">
        <v>387</v>
      </c>
    </row>
    <row r="217" s="2" customFormat="1">
      <c r="A217" s="38"/>
      <c r="B217" s="39"/>
      <c r="C217" s="38"/>
      <c r="D217" s="181" t="s">
        <v>164</v>
      </c>
      <c r="E217" s="38"/>
      <c r="F217" s="182" t="s">
        <v>388</v>
      </c>
      <c r="G217" s="38"/>
      <c r="H217" s="38"/>
      <c r="I217" s="183"/>
      <c r="J217" s="38"/>
      <c r="K217" s="38"/>
      <c r="L217" s="39"/>
      <c r="M217" s="184"/>
      <c r="N217" s="185"/>
      <c r="O217" s="72"/>
      <c r="P217" s="72"/>
      <c r="Q217" s="72"/>
      <c r="R217" s="72"/>
      <c r="S217" s="72"/>
      <c r="T217" s="7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164</v>
      </c>
      <c r="AU217" s="19" t="s">
        <v>82</v>
      </c>
    </row>
    <row r="218" s="13" customFormat="1">
      <c r="A218" s="13"/>
      <c r="B218" s="186"/>
      <c r="C218" s="13"/>
      <c r="D218" s="187" t="s">
        <v>189</v>
      </c>
      <c r="E218" s="188" t="s">
        <v>3</v>
      </c>
      <c r="F218" s="189" t="s">
        <v>88</v>
      </c>
      <c r="G218" s="13"/>
      <c r="H218" s="190">
        <v>902.20000000000005</v>
      </c>
      <c r="I218" s="191"/>
      <c r="J218" s="13"/>
      <c r="K218" s="13"/>
      <c r="L218" s="186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189</v>
      </c>
      <c r="AU218" s="188" t="s">
        <v>82</v>
      </c>
      <c r="AV218" s="13" t="s">
        <v>82</v>
      </c>
      <c r="AW218" s="13" t="s">
        <v>33</v>
      </c>
      <c r="AX218" s="13" t="s">
        <v>73</v>
      </c>
      <c r="AY218" s="188" t="s">
        <v>157</v>
      </c>
    </row>
    <row r="219" s="2" customFormat="1" ht="78" customHeight="1">
      <c r="A219" s="38"/>
      <c r="B219" s="166"/>
      <c r="C219" s="167" t="s">
        <v>389</v>
      </c>
      <c r="D219" s="167" t="s">
        <v>159</v>
      </c>
      <c r="E219" s="168" t="s">
        <v>390</v>
      </c>
      <c r="F219" s="169" t="s">
        <v>391</v>
      </c>
      <c r="G219" s="170" t="s">
        <v>90</v>
      </c>
      <c r="H219" s="171">
        <v>20.5</v>
      </c>
      <c r="I219" s="172"/>
      <c r="J219" s="173">
        <f>ROUND(I219*H219,2)</f>
        <v>0</v>
      </c>
      <c r="K219" s="174"/>
      <c r="L219" s="39"/>
      <c r="M219" s="175" t="s">
        <v>3</v>
      </c>
      <c r="N219" s="176" t="s">
        <v>44</v>
      </c>
      <c r="O219" s="72"/>
      <c r="P219" s="177">
        <f>O219*H219</f>
        <v>0</v>
      </c>
      <c r="Q219" s="177">
        <v>0.089219999999999994</v>
      </c>
      <c r="R219" s="177">
        <f>Q219*H219</f>
        <v>1.8290099999999998</v>
      </c>
      <c r="S219" s="177">
        <v>0</v>
      </c>
      <c r="T219" s="17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9" t="s">
        <v>162</v>
      </c>
      <c r="AT219" s="179" t="s">
        <v>159</v>
      </c>
      <c r="AU219" s="179" t="s">
        <v>82</v>
      </c>
      <c r="AY219" s="19" t="s">
        <v>157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9" t="s">
        <v>78</v>
      </c>
      <c r="BK219" s="180">
        <f>ROUND(I219*H219,2)</f>
        <v>0</v>
      </c>
      <c r="BL219" s="19" t="s">
        <v>162</v>
      </c>
      <c r="BM219" s="179" t="s">
        <v>392</v>
      </c>
    </row>
    <row r="220" s="2" customFormat="1">
      <c r="A220" s="38"/>
      <c r="B220" s="39"/>
      <c r="C220" s="38"/>
      <c r="D220" s="181" t="s">
        <v>164</v>
      </c>
      <c r="E220" s="38"/>
      <c r="F220" s="182" t="s">
        <v>393</v>
      </c>
      <c r="G220" s="38"/>
      <c r="H220" s="38"/>
      <c r="I220" s="183"/>
      <c r="J220" s="38"/>
      <c r="K220" s="38"/>
      <c r="L220" s="39"/>
      <c r="M220" s="184"/>
      <c r="N220" s="185"/>
      <c r="O220" s="72"/>
      <c r="P220" s="72"/>
      <c r="Q220" s="72"/>
      <c r="R220" s="72"/>
      <c r="S220" s="72"/>
      <c r="T220" s="7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164</v>
      </c>
      <c r="AU220" s="19" t="s">
        <v>82</v>
      </c>
    </row>
    <row r="221" s="13" customFormat="1">
      <c r="A221" s="13"/>
      <c r="B221" s="186"/>
      <c r="C221" s="13"/>
      <c r="D221" s="187" t="s">
        <v>189</v>
      </c>
      <c r="E221" s="188" t="s">
        <v>3</v>
      </c>
      <c r="F221" s="189" t="s">
        <v>394</v>
      </c>
      <c r="G221" s="13"/>
      <c r="H221" s="190">
        <v>12.6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189</v>
      </c>
      <c r="AU221" s="188" t="s">
        <v>82</v>
      </c>
      <c r="AV221" s="13" t="s">
        <v>82</v>
      </c>
      <c r="AW221" s="13" t="s">
        <v>33</v>
      </c>
      <c r="AX221" s="13" t="s">
        <v>73</v>
      </c>
      <c r="AY221" s="188" t="s">
        <v>157</v>
      </c>
    </row>
    <row r="222" s="13" customFormat="1">
      <c r="A222" s="13"/>
      <c r="B222" s="186"/>
      <c r="C222" s="13"/>
      <c r="D222" s="187" t="s">
        <v>189</v>
      </c>
      <c r="E222" s="188" t="s">
        <v>3</v>
      </c>
      <c r="F222" s="189" t="s">
        <v>395</v>
      </c>
      <c r="G222" s="13"/>
      <c r="H222" s="190">
        <v>7.9000000000000004</v>
      </c>
      <c r="I222" s="191"/>
      <c r="J222" s="13"/>
      <c r="K222" s="13"/>
      <c r="L222" s="186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189</v>
      </c>
      <c r="AU222" s="188" t="s">
        <v>82</v>
      </c>
      <c r="AV222" s="13" t="s">
        <v>82</v>
      </c>
      <c r="AW222" s="13" t="s">
        <v>33</v>
      </c>
      <c r="AX222" s="13" t="s">
        <v>73</v>
      </c>
      <c r="AY222" s="188" t="s">
        <v>157</v>
      </c>
    </row>
    <row r="223" s="2" customFormat="1" ht="21.75" customHeight="1">
      <c r="A223" s="38"/>
      <c r="B223" s="166"/>
      <c r="C223" s="210" t="s">
        <v>396</v>
      </c>
      <c r="D223" s="210" t="s">
        <v>284</v>
      </c>
      <c r="E223" s="211" t="s">
        <v>397</v>
      </c>
      <c r="F223" s="212" t="s">
        <v>398</v>
      </c>
      <c r="G223" s="213" t="s">
        <v>90</v>
      </c>
      <c r="H223" s="214">
        <v>21.114999999999998</v>
      </c>
      <c r="I223" s="215"/>
      <c r="J223" s="216">
        <f>ROUND(I223*H223,2)</f>
        <v>0</v>
      </c>
      <c r="K223" s="217"/>
      <c r="L223" s="218"/>
      <c r="M223" s="219" t="s">
        <v>3</v>
      </c>
      <c r="N223" s="220" t="s">
        <v>44</v>
      </c>
      <c r="O223" s="72"/>
      <c r="P223" s="177">
        <f>O223*H223</f>
        <v>0</v>
      </c>
      <c r="Q223" s="177">
        <v>0.13100000000000001</v>
      </c>
      <c r="R223" s="177">
        <f>Q223*H223</f>
        <v>2.7660649999999998</v>
      </c>
      <c r="S223" s="177">
        <v>0</v>
      </c>
      <c r="T223" s="17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9" t="s">
        <v>195</v>
      </c>
      <c r="AT223" s="179" t="s">
        <v>284</v>
      </c>
      <c r="AU223" s="179" t="s">
        <v>82</v>
      </c>
      <c r="AY223" s="19" t="s">
        <v>157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9" t="s">
        <v>78</v>
      </c>
      <c r="BK223" s="180">
        <f>ROUND(I223*H223,2)</f>
        <v>0</v>
      </c>
      <c r="BL223" s="19" t="s">
        <v>162</v>
      </c>
      <c r="BM223" s="179" t="s">
        <v>399</v>
      </c>
    </row>
    <row r="224" s="13" customFormat="1">
      <c r="A224" s="13"/>
      <c r="B224" s="186"/>
      <c r="C224" s="13"/>
      <c r="D224" s="187" t="s">
        <v>189</v>
      </c>
      <c r="E224" s="188" t="s">
        <v>3</v>
      </c>
      <c r="F224" s="189" t="s">
        <v>400</v>
      </c>
      <c r="G224" s="13"/>
      <c r="H224" s="190">
        <v>21.114999999999998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189</v>
      </c>
      <c r="AU224" s="188" t="s">
        <v>82</v>
      </c>
      <c r="AV224" s="13" t="s">
        <v>82</v>
      </c>
      <c r="AW224" s="13" t="s">
        <v>33</v>
      </c>
      <c r="AX224" s="13" t="s">
        <v>73</v>
      </c>
      <c r="AY224" s="188" t="s">
        <v>157</v>
      </c>
    </row>
    <row r="225" s="2" customFormat="1" ht="78" customHeight="1">
      <c r="A225" s="38"/>
      <c r="B225" s="166"/>
      <c r="C225" s="167" t="s">
        <v>401</v>
      </c>
      <c r="D225" s="167" t="s">
        <v>159</v>
      </c>
      <c r="E225" s="168" t="s">
        <v>402</v>
      </c>
      <c r="F225" s="169" t="s">
        <v>403</v>
      </c>
      <c r="G225" s="170" t="s">
        <v>90</v>
      </c>
      <c r="H225" s="171">
        <v>184.34999999999999</v>
      </c>
      <c r="I225" s="172"/>
      <c r="J225" s="173">
        <f>ROUND(I225*H225,2)</f>
        <v>0</v>
      </c>
      <c r="K225" s="174"/>
      <c r="L225" s="39"/>
      <c r="M225" s="175" t="s">
        <v>3</v>
      </c>
      <c r="N225" s="176" t="s">
        <v>44</v>
      </c>
      <c r="O225" s="72"/>
      <c r="P225" s="177">
        <f>O225*H225</f>
        <v>0</v>
      </c>
      <c r="Q225" s="177">
        <v>0.090620000000000006</v>
      </c>
      <c r="R225" s="177">
        <f>Q225*H225</f>
        <v>16.705797</v>
      </c>
      <c r="S225" s="177">
        <v>0</v>
      </c>
      <c r="T225" s="17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9" t="s">
        <v>162</v>
      </c>
      <c r="AT225" s="179" t="s">
        <v>159</v>
      </c>
      <c r="AU225" s="179" t="s">
        <v>82</v>
      </c>
      <c r="AY225" s="19" t="s">
        <v>157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9" t="s">
        <v>78</v>
      </c>
      <c r="BK225" s="180">
        <f>ROUND(I225*H225,2)</f>
        <v>0</v>
      </c>
      <c r="BL225" s="19" t="s">
        <v>162</v>
      </c>
      <c r="BM225" s="179" t="s">
        <v>404</v>
      </c>
    </row>
    <row r="226" s="2" customFormat="1">
      <c r="A226" s="38"/>
      <c r="B226" s="39"/>
      <c r="C226" s="38"/>
      <c r="D226" s="181" t="s">
        <v>164</v>
      </c>
      <c r="E226" s="38"/>
      <c r="F226" s="182" t="s">
        <v>405</v>
      </c>
      <c r="G226" s="38"/>
      <c r="H226" s="38"/>
      <c r="I226" s="183"/>
      <c r="J226" s="38"/>
      <c r="K226" s="38"/>
      <c r="L226" s="39"/>
      <c r="M226" s="184"/>
      <c r="N226" s="185"/>
      <c r="O226" s="72"/>
      <c r="P226" s="72"/>
      <c r="Q226" s="72"/>
      <c r="R226" s="72"/>
      <c r="S226" s="72"/>
      <c r="T226" s="7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164</v>
      </c>
      <c r="AU226" s="19" t="s">
        <v>82</v>
      </c>
    </row>
    <row r="227" s="13" customFormat="1">
      <c r="A227" s="13"/>
      <c r="B227" s="186"/>
      <c r="C227" s="13"/>
      <c r="D227" s="187" t="s">
        <v>189</v>
      </c>
      <c r="E227" s="188" t="s">
        <v>3</v>
      </c>
      <c r="F227" s="189" t="s">
        <v>406</v>
      </c>
      <c r="G227" s="13"/>
      <c r="H227" s="190">
        <v>97.700000000000003</v>
      </c>
      <c r="I227" s="191"/>
      <c r="J227" s="13"/>
      <c r="K227" s="13"/>
      <c r="L227" s="186"/>
      <c r="M227" s="192"/>
      <c r="N227" s="193"/>
      <c r="O227" s="193"/>
      <c r="P227" s="193"/>
      <c r="Q227" s="193"/>
      <c r="R227" s="193"/>
      <c r="S227" s="193"/>
      <c r="T227" s="19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8" t="s">
        <v>189</v>
      </c>
      <c r="AU227" s="188" t="s">
        <v>82</v>
      </c>
      <c r="AV227" s="13" t="s">
        <v>82</v>
      </c>
      <c r="AW227" s="13" t="s">
        <v>33</v>
      </c>
      <c r="AX227" s="13" t="s">
        <v>73</v>
      </c>
      <c r="AY227" s="188" t="s">
        <v>157</v>
      </c>
    </row>
    <row r="228" s="13" customFormat="1">
      <c r="A228" s="13"/>
      <c r="B228" s="186"/>
      <c r="C228" s="13"/>
      <c r="D228" s="187" t="s">
        <v>189</v>
      </c>
      <c r="E228" s="188" t="s">
        <v>3</v>
      </c>
      <c r="F228" s="189" t="s">
        <v>407</v>
      </c>
      <c r="G228" s="13"/>
      <c r="H228" s="190">
        <v>86.650000000000006</v>
      </c>
      <c r="I228" s="191"/>
      <c r="J228" s="13"/>
      <c r="K228" s="13"/>
      <c r="L228" s="186"/>
      <c r="M228" s="192"/>
      <c r="N228" s="193"/>
      <c r="O228" s="193"/>
      <c r="P228" s="193"/>
      <c r="Q228" s="193"/>
      <c r="R228" s="193"/>
      <c r="S228" s="193"/>
      <c r="T228" s="19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189</v>
      </c>
      <c r="AU228" s="188" t="s">
        <v>82</v>
      </c>
      <c r="AV228" s="13" t="s">
        <v>82</v>
      </c>
      <c r="AW228" s="13" t="s">
        <v>33</v>
      </c>
      <c r="AX228" s="13" t="s">
        <v>73</v>
      </c>
      <c r="AY228" s="188" t="s">
        <v>157</v>
      </c>
    </row>
    <row r="229" s="2" customFormat="1" ht="21.75" customHeight="1">
      <c r="A229" s="38"/>
      <c r="B229" s="166"/>
      <c r="C229" s="210" t="s">
        <v>408</v>
      </c>
      <c r="D229" s="210" t="s">
        <v>284</v>
      </c>
      <c r="E229" s="211" t="s">
        <v>409</v>
      </c>
      <c r="F229" s="212" t="s">
        <v>410</v>
      </c>
      <c r="G229" s="213" t="s">
        <v>90</v>
      </c>
      <c r="H229" s="214">
        <v>189.881</v>
      </c>
      <c r="I229" s="215"/>
      <c r="J229" s="216">
        <f>ROUND(I229*H229,2)</f>
        <v>0</v>
      </c>
      <c r="K229" s="217"/>
      <c r="L229" s="218"/>
      <c r="M229" s="219" t="s">
        <v>3</v>
      </c>
      <c r="N229" s="220" t="s">
        <v>44</v>
      </c>
      <c r="O229" s="72"/>
      <c r="P229" s="177">
        <f>O229*H229</f>
        <v>0</v>
      </c>
      <c r="Q229" s="177">
        <v>0.17599999999999999</v>
      </c>
      <c r="R229" s="177">
        <f>Q229*H229</f>
        <v>33.419055999999998</v>
      </c>
      <c r="S229" s="177">
        <v>0</v>
      </c>
      <c r="T229" s="17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9" t="s">
        <v>195</v>
      </c>
      <c r="AT229" s="179" t="s">
        <v>284</v>
      </c>
      <c r="AU229" s="179" t="s">
        <v>82</v>
      </c>
      <c r="AY229" s="19" t="s">
        <v>157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9" t="s">
        <v>78</v>
      </c>
      <c r="BK229" s="180">
        <f>ROUND(I229*H229,2)</f>
        <v>0</v>
      </c>
      <c r="BL229" s="19" t="s">
        <v>162</v>
      </c>
      <c r="BM229" s="179" t="s">
        <v>411</v>
      </c>
    </row>
    <row r="230" s="13" customFormat="1">
      <c r="A230" s="13"/>
      <c r="B230" s="186"/>
      <c r="C230" s="13"/>
      <c r="D230" s="187" t="s">
        <v>189</v>
      </c>
      <c r="E230" s="188" t="s">
        <v>3</v>
      </c>
      <c r="F230" s="189" t="s">
        <v>412</v>
      </c>
      <c r="G230" s="13"/>
      <c r="H230" s="190">
        <v>189.881</v>
      </c>
      <c r="I230" s="191"/>
      <c r="J230" s="13"/>
      <c r="K230" s="13"/>
      <c r="L230" s="186"/>
      <c r="M230" s="192"/>
      <c r="N230" s="193"/>
      <c r="O230" s="193"/>
      <c r="P230" s="193"/>
      <c r="Q230" s="193"/>
      <c r="R230" s="193"/>
      <c r="S230" s="193"/>
      <c r="T230" s="19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189</v>
      </c>
      <c r="AU230" s="188" t="s">
        <v>82</v>
      </c>
      <c r="AV230" s="13" t="s">
        <v>82</v>
      </c>
      <c r="AW230" s="13" t="s">
        <v>33</v>
      </c>
      <c r="AX230" s="13" t="s">
        <v>73</v>
      </c>
      <c r="AY230" s="188" t="s">
        <v>157</v>
      </c>
    </row>
    <row r="231" s="2" customFormat="1" ht="78" customHeight="1">
      <c r="A231" s="38"/>
      <c r="B231" s="166"/>
      <c r="C231" s="167" t="s">
        <v>413</v>
      </c>
      <c r="D231" s="167" t="s">
        <v>159</v>
      </c>
      <c r="E231" s="168" t="s">
        <v>414</v>
      </c>
      <c r="F231" s="169" t="s">
        <v>415</v>
      </c>
      <c r="G231" s="170" t="s">
        <v>90</v>
      </c>
      <c r="H231" s="171">
        <v>88.799999999999997</v>
      </c>
      <c r="I231" s="172"/>
      <c r="J231" s="173">
        <f>ROUND(I231*H231,2)</f>
        <v>0</v>
      </c>
      <c r="K231" s="174"/>
      <c r="L231" s="39"/>
      <c r="M231" s="175" t="s">
        <v>3</v>
      </c>
      <c r="N231" s="176" t="s">
        <v>44</v>
      </c>
      <c r="O231" s="72"/>
      <c r="P231" s="177">
        <f>O231*H231</f>
        <v>0</v>
      </c>
      <c r="Q231" s="177">
        <v>0.090620000000000006</v>
      </c>
      <c r="R231" s="177">
        <f>Q231*H231</f>
        <v>8.0470559999999995</v>
      </c>
      <c r="S231" s="177">
        <v>0</v>
      </c>
      <c r="T231" s="17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9" t="s">
        <v>162</v>
      </c>
      <c r="AT231" s="179" t="s">
        <v>159</v>
      </c>
      <c r="AU231" s="179" t="s">
        <v>82</v>
      </c>
      <c r="AY231" s="19" t="s">
        <v>157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9" t="s">
        <v>78</v>
      </c>
      <c r="BK231" s="180">
        <f>ROUND(I231*H231,2)</f>
        <v>0</v>
      </c>
      <c r="BL231" s="19" t="s">
        <v>162</v>
      </c>
      <c r="BM231" s="179" t="s">
        <v>416</v>
      </c>
    </row>
    <row r="232" s="2" customFormat="1">
      <c r="A232" s="38"/>
      <c r="B232" s="39"/>
      <c r="C232" s="38"/>
      <c r="D232" s="181" t="s">
        <v>164</v>
      </c>
      <c r="E232" s="38"/>
      <c r="F232" s="182" t="s">
        <v>417</v>
      </c>
      <c r="G232" s="38"/>
      <c r="H232" s="38"/>
      <c r="I232" s="183"/>
      <c r="J232" s="38"/>
      <c r="K232" s="38"/>
      <c r="L232" s="39"/>
      <c r="M232" s="184"/>
      <c r="N232" s="185"/>
      <c r="O232" s="72"/>
      <c r="P232" s="72"/>
      <c r="Q232" s="72"/>
      <c r="R232" s="72"/>
      <c r="S232" s="72"/>
      <c r="T232" s="7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164</v>
      </c>
      <c r="AU232" s="19" t="s">
        <v>82</v>
      </c>
    </row>
    <row r="233" s="13" customFormat="1">
      <c r="A233" s="13"/>
      <c r="B233" s="186"/>
      <c r="C233" s="13"/>
      <c r="D233" s="187" t="s">
        <v>189</v>
      </c>
      <c r="E233" s="188" t="s">
        <v>3</v>
      </c>
      <c r="F233" s="189" t="s">
        <v>418</v>
      </c>
      <c r="G233" s="13"/>
      <c r="H233" s="190">
        <v>46.100000000000001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189</v>
      </c>
      <c r="AU233" s="188" t="s">
        <v>82</v>
      </c>
      <c r="AV233" s="13" t="s">
        <v>82</v>
      </c>
      <c r="AW233" s="13" t="s">
        <v>33</v>
      </c>
      <c r="AX233" s="13" t="s">
        <v>73</v>
      </c>
      <c r="AY233" s="188" t="s">
        <v>157</v>
      </c>
    </row>
    <row r="234" s="13" customFormat="1">
      <c r="A234" s="13"/>
      <c r="B234" s="186"/>
      <c r="C234" s="13"/>
      <c r="D234" s="187" t="s">
        <v>189</v>
      </c>
      <c r="E234" s="188" t="s">
        <v>3</v>
      </c>
      <c r="F234" s="189" t="s">
        <v>419</v>
      </c>
      <c r="G234" s="13"/>
      <c r="H234" s="190">
        <v>42.700000000000003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189</v>
      </c>
      <c r="AU234" s="188" t="s">
        <v>82</v>
      </c>
      <c r="AV234" s="13" t="s">
        <v>82</v>
      </c>
      <c r="AW234" s="13" t="s">
        <v>33</v>
      </c>
      <c r="AX234" s="13" t="s">
        <v>73</v>
      </c>
      <c r="AY234" s="188" t="s">
        <v>157</v>
      </c>
    </row>
    <row r="235" s="2" customFormat="1" ht="21.75" customHeight="1">
      <c r="A235" s="38"/>
      <c r="B235" s="166"/>
      <c r="C235" s="210" t="s">
        <v>420</v>
      </c>
      <c r="D235" s="210" t="s">
        <v>284</v>
      </c>
      <c r="E235" s="211" t="s">
        <v>421</v>
      </c>
      <c r="F235" s="212" t="s">
        <v>422</v>
      </c>
      <c r="G235" s="213" t="s">
        <v>90</v>
      </c>
      <c r="H235" s="214">
        <v>91.463999999999999</v>
      </c>
      <c r="I235" s="215"/>
      <c r="J235" s="216">
        <f>ROUND(I235*H235,2)</f>
        <v>0</v>
      </c>
      <c r="K235" s="217"/>
      <c r="L235" s="218"/>
      <c r="M235" s="219" t="s">
        <v>3</v>
      </c>
      <c r="N235" s="220" t="s">
        <v>44</v>
      </c>
      <c r="O235" s="72"/>
      <c r="P235" s="177">
        <f>O235*H235</f>
        <v>0</v>
      </c>
      <c r="Q235" s="177">
        <v>0.14299999999999999</v>
      </c>
      <c r="R235" s="177">
        <f>Q235*H235</f>
        <v>13.079351999999998</v>
      </c>
      <c r="S235" s="177">
        <v>0</v>
      </c>
      <c r="T235" s="17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9" t="s">
        <v>195</v>
      </c>
      <c r="AT235" s="179" t="s">
        <v>284</v>
      </c>
      <c r="AU235" s="179" t="s">
        <v>82</v>
      </c>
      <c r="AY235" s="19" t="s">
        <v>157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9" t="s">
        <v>78</v>
      </c>
      <c r="BK235" s="180">
        <f>ROUND(I235*H235,2)</f>
        <v>0</v>
      </c>
      <c r="BL235" s="19" t="s">
        <v>162</v>
      </c>
      <c r="BM235" s="179" t="s">
        <v>423</v>
      </c>
    </row>
    <row r="236" s="13" customFormat="1">
      <c r="A236" s="13"/>
      <c r="B236" s="186"/>
      <c r="C236" s="13"/>
      <c r="D236" s="187" t="s">
        <v>189</v>
      </c>
      <c r="E236" s="188" t="s">
        <v>3</v>
      </c>
      <c r="F236" s="189" t="s">
        <v>424</v>
      </c>
      <c r="G236" s="13"/>
      <c r="H236" s="190">
        <v>91.463999999999999</v>
      </c>
      <c r="I236" s="191"/>
      <c r="J236" s="13"/>
      <c r="K236" s="13"/>
      <c r="L236" s="186"/>
      <c r="M236" s="192"/>
      <c r="N236" s="193"/>
      <c r="O236" s="193"/>
      <c r="P236" s="193"/>
      <c r="Q236" s="193"/>
      <c r="R236" s="193"/>
      <c r="S236" s="193"/>
      <c r="T236" s="19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189</v>
      </c>
      <c r="AU236" s="188" t="s">
        <v>82</v>
      </c>
      <c r="AV236" s="13" t="s">
        <v>82</v>
      </c>
      <c r="AW236" s="13" t="s">
        <v>33</v>
      </c>
      <c r="AX236" s="13" t="s">
        <v>73</v>
      </c>
      <c r="AY236" s="188" t="s">
        <v>157</v>
      </c>
    </row>
    <row r="237" s="14" customFormat="1">
      <c r="A237" s="14"/>
      <c r="B237" s="195"/>
      <c r="C237" s="14"/>
      <c r="D237" s="187" t="s">
        <v>189</v>
      </c>
      <c r="E237" s="196" t="s">
        <v>3</v>
      </c>
      <c r="F237" s="197" t="s">
        <v>237</v>
      </c>
      <c r="G237" s="14"/>
      <c r="H237" s="198">
        <v>91.463999999999999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189</v>
      </c>
      <c r="AU237" s="196" t="s">
        <v>82</v>
      </c>
      <c r="AV237" s="14" t="s">
        <v>162</v>
      </c>
      <c r="AW237" s="14" t="s">
        <v>33</v>
      </c>
      <c r="AX237" s="14" t="s">
        <v>78</v>
      </c>
      <c r="AY237" s="196" t="s">
        <v>157</v>
      </c>
    </row>
    <row r="238" s="12" customFormat="1" ht="22.8" customHeight="1">
      <c r="A238" s="12"/>
      <c r="B238" s="153"/>
      <c r="C238" s="12"/>
      <c r="D238" s="154" t="s">
        <v>72</v>
      </c>
      <c r="E238" s="164" t="s">
        <v>184</v>
      </c>
      <c r="F238" s="164" t="s">
        <v>425</v>
      </c>
      <c r="G238" s="12"/>
      <c r="H238" s="12"/>
      <c r="I238" s="156"/>
      <c r="J238" s="165">
        <f>BK238</f>
        <v>0</v>
      </c>
      <c r="K238" s="12"/>
      <c r="L238" s="153"/>
      <c r="M238" s="158"/>
      <c r="N238" s="159"/>
      <c r="O238" s="159"/>
      <c r="P238" s="160">
        <f>SUM(P239:P241)</f>
        <v>0</v>
      </c>
      <c r="Q238" s="159"/>
      <c r="R238" s="160">
        <f>SUM(R239:R241)</f>
        <v>2.6269100000000001</v>
      </c>
      <c r="S238" s="159"/>
      <c r="T238" s="161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4" t="s">
        <v>78</v>
      </c>
      <c r="AT238" s="162" t="s">
        <v>72</v>
      </c>
      <c r="AU238" s="162" t="s">
        <v>78</v>
      </c>
      <c r="AY238" s="154" t="s">
        <v>157</v>
      </c>
      <c r="BK238" s="163">
        <f>SUM(BK239:BK241)</f>
        <v>0</v>
      </c>
    </row>
    <row r="239" s="2" customFormat="1" ht="24.15" customHeight="1">
      <c r="A239" s="38"/>
      <c r="B239" s="166"/>
      <c r="C239" s="167" t="s">
        <v>426</v>
      </c>
      <c r="D239" s="167" t="s">
        <v>159</v>
      </c>
      <c r="E239" s="168" t="s">
        <v>427</v>
      </c>
      <c r="F239" s="169" t="s">
        <v>428</v>
      </c>
      <c r="G239" s="170" t="s">
        <v>90</v>
      </c>
      <c r="H239" s="171">
        <v>14.300000000000001</v>
      </c>
      <c r="I239" s="172"/>
      <c r="J239" s="173">
        <f>ROUND(I239*H239,2)</f>
        <v>0</v>
      </c>
      <c r="K239" s="174"/>
      <c r="L239" s="39"/>
      <c r="M239" s="175" t="s">
        <v>3</v>
      </c>
      <c r="N239" s="176" t="s">
        <v>44</v>
      </c>
      <c r="O239" s="72"/>
      <c r="P239" s="177">
        <f>O239*H239</f>
        <v>0</v>
      </c>
      <c r="Q239" s="177">
        <v>0.1837</v>
      </c>
      <c r="R239" s="177">
        <f>Q239*H239</f>
        <v>2.6269100000000001</v>
      </c>
      <c r="S239" s="177">
        <v>0</v>
      </c>
      <c r="T239" s="17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79" t="s">
        <v>162</v>
      </c>
      <c r="AT239" s="179" t="s">
        <v>159</v>
      </c>
      <c r="AU239" s="179" t="s">
        <v>82</v>
      </c>
      <c r="AY239" s="19" t="s">
        <v>157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9" t="s">
        <v>78</v>
      </c>
      <c r="BK239" s="180">
        <f>ROUND(I239*H239,2)</f>
        <v>0</v>
      </c>
      <c r="BL239" s="19" t="s">
        <v>162</v>
      </c>
      <c r="BM239" s="179" t="s">
        <v>429</v>
      </c>
    </row>
    <row r="240" s="2" customFormat="1">
      <c r="A240" s="38"/>
      <c r="B240" s="39"/>
      <c r="C240" s="38"/>
      <c r="D240" s="181" t="s">
        <v>164</v>
      </c>
      <c r="E240" s="38"/>
      <c r="F240" s="182" t="s">
        <v>430</v>
      </c>
      <c r="G240" s="38"/>
      <c r="H240" s="38"/>
      <c r="I240" s="183"/>
      <c r="J240" s="38"/>
      <c r="K240" s="38"/>
      <c r="L240" s="39"/>
      <c r="M240" s="184"/>
      <c r="N240" s="185"/>
      <c r="O240" s="72"/>
      <c r="P240" s="72"/>
      <c r="Q240" s="72"/>
      <c r="R240" s="72"/>
      <c r="S240" s="72"/>
      <c r="T240" s="7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164</v>
      </c>
      <c r="AU240" s="19" t="s">
        <v>82</v>
      </c>
    </row>
    <row r="241" s="13" customFormat="1">
      <c r="A241" s="13"/>
      <c r="B241" s="186"/>
      <c r="C241" s="13"/>
      <c r="D241" s="187" t="s">
        <v>189</v>
      </c>
      <c r="E241" s="188" t="s">
        <v>3</v>
      </c>
      <c r="F241" s="189" t="s">
        <v>431</v>
      </c>
      <c r="G241" s="13"/>
      <c r="H241" s="190">
        <v>14.300000000000001</v>
      </c>
      <c r="I241" s="191"/>
      <c r="J241" s="13"/>
      <c r="K241" s="13"/>
      <c r="L241" s="186"/>
      <c r="M241" s="192"/>
      <c r="N241" s="193"/>
      <c r="O241" s="193"/>
      <c r="P241" s="193"/>
      <c r="Q241" s="193"/>
      <c r="R241" s="193"/>
      <c r="S241" s="193"/>
      <c r="T241" s="19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8" t="s">
        <v>189</v>
      </c>
      <c r="AU241" s="188" t="s">
        <v>82</v>
      </c>
      <c r="AV241" s="13" t="s">
        <v>82</v>
      </c>
      <c r="AW241" s="13" t="s">
        <v>33</v>
      </c>
      <c r="AX241" s="13" t="s">
        <v>73</v>
      </c>
      <c r="AY241" s="188" t="s">
        <v>157</v>
      </c>
    </row>
    <row r="242" s="12" customFormat="1" ht="22.8" customHeight="1">
      <c r="A242" s="12"/>
      <c r="B242" s="153"/>
      <c r="C242" s="12"/>
      <c r="D242" s="154" t="s">
        <v>72</v>
      </c>
      <c r="E242" s="164" t="s">
        <v>195</v>
      </c>
      <c r="F242" s="164" t="s">
        <v>432</v>
      </c>
      <c r="G242" s="12"/>
      <c r="H242" s="12"/>
      <c r="I242" s="156"/>
      <c r="J242" s="165">
        <f>BK242</f>
        <v>0</v>
      </c>
      <c r="K242" s="12"/>
      <c r="L242" s="153"/>
      <c r="M242" s="158"/>
      <c r="N242" s="159"/>
      <c r="O242" s="159"/>
      <c r="P242" s="160">
        <f>SUM(P243:P282)</f>
        <v>0</v>
      </c>
      <c r="Q242" s="159"/>
      <c r="R242" s="160">
        <f>SUM(R243:R282)</f>
        <v>22.856340789999997</v>
      </c>
      <c r="S242" s="159"/>
      <c r="T242" s="161">
        <f>SUM(T243:T282)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4" t="s">
        <v>78</v>
      </c>
      <c r="AT242" s="162" t="s">
        <v>72</v>
      </c>
      <c r="AU242" s="162" t="s">
        <v>78</v>
      </c>
      <c r="AY242" s="154" t="s">
        <v>157</v>
      </c>
      <c r="BK242" s="163">
        <f>SUM(BK243:BK282)</f>
        <v>0</v>
      </c>
    </row>
    <row r="243" s="2" customFormat="1" ht="37.8" customHeight="1">
      <c r="A243" s="38"/>
      <c r="B243" s="166"/>
      <c r="C243" s="167" t="s">
        <v>433</v>
      </c>
      <c r="D243" s="167" t="s">
        <v>159</v>
      </c>
      <c r="E243" s="168" t="s">
        <v>434</v>
      </c>
      <c r="F243" s="169" t="s">
        <v>435</v>
      </c>
      <c r="G243" s="170" t="s">
        <v>102</v>
      </c>
      <c r="H243" s="171">
        <v>45.899999999999999</v>
      </c>
      <c r="I243" s="172"/>
      <c r="J243" s="173">
        <f>ROUND(I243*H243,2)</f>
        <v>0</v>
      </c>
      <c r="K243" s="174"/>
      <c r="L243" s="39"/>
      <c r="M243" s="175" t="s">
        <v>3</v>
      </c>
      <c r="N243" s="176" t="s">
        <v>44</v>
      </c>
      <c r="O243" s="72"/>
      <c r="P243" s="177">
        <f>O243*H243</f>
        <v>0</v>
      </c>
      <c r="Q243" s="177">
        <v>1.0000000000000001E-05</v>
      </c>
      <c r="R243" s="177">
        <f>Q243*H243</f>
        <v>0.00045900000000000004</v>
      </c>
      <c r="S243" s="177">
        <v>0</v>
      </c>
      <c r="T243" s="17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9" t="s">
        <v>162</v>
      </c>
      <c r="AT243" s="179" t="s">
        <v>159</v>
      </c>
      <c r="AU243" s="179" t="s">
        <v>82</v>
      </c>
      <c r="AY243" s="19" t="s">
        <v>157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9" t="s">
        <v>78</v>
      </c>
      <c r="BK243" s="180">
        <f>ROUND(I243*H243,2)</f>
        <v>0</v>
      </c>
      <c r="BL243" s="19" t="s">
        <v>162</v>
      </c>
      <c r="BM243" s="179" t="s">
        <v>436</v>
      </c>
    </row>
    <row r="244" s="2" customFormat="1">
      <c r="A244" s="38"/>
      <c r="B244" s="39"/>
      <c r="C244" s="38"/>
      <c r="D244" s="181" t="s">
        <v>164</v>
      </c>
      <c r="E244" s="38"/>
      <c r="F244" s="182" t="s">
        <v>437</v>
      </c>
      <c r="G244" s="38"/>
      <c r="H244" s="38"/>
      <c r="I244" s="183"/>
      <c r="J244" s="38"/>
      <c r="K244" s="38"/>
      <c r="L244" s="39"/>
      <c r="M244" s="184"/>
      <c r="N244" s="185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164</v>
      </c>
      <c r="AU244" s="19" t="s">
        <v>82</v>
      </c>
    </row>
    <row r="245" s="13" customFormat="1">
      <c r="A245" s="13"/>
      <c r="B245" s="186"/>
      <c r="C245" s="13"/>
      <c r="D245" s="187" t="s">
        <v>189</v>
      </c>
      <c r="E245" s="188" t="s">
        <v>3</v>
      </c>
      <c r="F245" s="189" t="s">
        <v>438</v>
      </c>
      <c r="G245" s="13"/>
      <c r="H245" s="190">
        <v>9</v>
      </c>
      <c r="I245" s="191"/>
      <c r="J245" s="13"/>
      <c r="K245" s="13"/>
      <c r="L245" s="186"/>
      <c r="M245" s="192"/>
      <c r="N245" s="193"/>
      <c r="O245" s="193"/>
      <c r="P245" s="193"/>
      <c r="Q245" s="193"/>
      <c r="R245" s="193"/>
      <c r="S245" s="193"/>
      <c r="T245" s="19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189</v>
      </c>
      <c r="AU245" s="188" t="s">
        <v>82</v>
      </c>
      <c r="AV245" s="13" t="s">
        <v>82</v>
      </c>
      <c r="AW245" s="13" t="s">
        <v>33</v>
      </c>
      <c r="AX245" s="13" t="s">
        <v>73</v>
      </c>
      <c r="AY245" s="188" t="s">
        <v>157</v>
      </c>
    </row>
    <row r="246" s="13" customFormat="1">
      <c r="A246" s="13"/>
      <c r="B246" s="186"/>
      <c r="C246" s="13"/>
      <c r="D246" s="187" t="s">
        <v>189</v>
      </c>
      <c r="E246" s="188" t="s">
        <v>3</v>
      </c>
      <c r="F246" s="189" t="s">
        <v>439</v>
      </c>
      <c r="G246" s="13"/>
      <c r="H246" s="190">
        <v>36.899999999999999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189</v>
      </c>
      <c r="AU246" s="188" t="s">
        <v>82</v>
      </c>
      <c r="AV246" s="13" t="s">
        <v>82</v>
      </c>
      <c r="AW246" s="13" t="s">
        <v>33</v>
      </c>
      <c r="AX246" s="13" t="s">
        <v>73</v>
      </c>
      <c r="AY246" s="188" t="s">
        <v>157</v>
      </c>
    </row>
    <row r="247" s="2" customFormat="1" ht="16.5" customHeight="1">
      <c r="A247" s="38"/>
      <c r="B247" s="166"/>
      <c r="C247" s="210" t="s">
        <v>440</v>
      </c>
      <c r="D247" s="210" t="s">
        <v>284</v>
      </c>
      <c r="E247" s="211" t="s">
        <v>441</v>
      </c>
      <c r="F247" s="212" t="s">
        <v>442</v>
      </c>
      <c r="G247" s="213" t="s">
        <v>102</v>
      </c>
      <c r="H247" s="214">
        <v>46.359000000000002</v>
      </c>
      <c r="I247" s="215"/>
      <c r="J247" s="216">
        <f>ROUND(I247*H247,2)</f>
        <v>0</v>
      </c>
      <c r="K247" s="217"/>
      <c r="L247" s="218"/>
      <c r="M247" s="219" t="s">
        <v>3</v>
      </c>
      <c r="N247" s="220" t="s">
        <v>44</v>
      </c>
      <c r="O247" s="72"/>
      <c r="P247" s="177">
        <f>O247*H247</f>
        <v>0</v>
      </c>
      <c r="Q247" s="177">
        <v>0.00281</v>
      </c>
      <c r="R247" s="177">
        <f>Q247*H247</f>
        <v>0.13026879</v>
      </c>
      <c r="S247" s="177">
        <v>0</v>
      </c>
      <c r="T247" s="17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79" t="s">
        <v>195</v>
      </c>
      <c r="AT247" s="179" t="s">
        <v>284</v>
      </c>
      <c r="AU247" s="179" t="s">
        <v>82</v>
      </c>
      <c r="AY247" s="19" t="s">
        <v>157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9" t="s">
        <v>78</v>
      </c>
      <c r="BK247" s="180">
        <f>ROUND(I247*H247,2)</f>
        <v>0</v>
      </c>
      <c r="BL247" s="19" t="s">
        <v>162</v>
      </c>
      <c r="BM247" s="179" t="s">
        <v>443</v>
      </c>
    </row>
    <row r="248" s="13" customFormat="1">
      <c r="A248" s="13"/>
      <c r="B248" s="186"/>
      <c r="C248" s="13"/>
      <c r="D248" s="187" t="s">
        <v>189</v>
      </c>
      <c r="E248" s="188" t="s">
        <v>3</v>
      </c>
      <c r="F248" s="189" t="s">
        <v>444</v>
      </c>
      <c r="G248" s="13"/>
      <c r="H248" s="190">
        <v>46.359000000000002</v>
      </c>
      <c r="I248" s="191"/>
      <c r="J248" s="13"/>
      <c r="K248" s="13"/>
      <c r="L248" s="186"/>
      <c r="M248" s="192"/>
      <c r="N248" s="193"/>
      <c r="O248" s="193"/>
      <c r="P248" s="193"/>
      <c r="Q248" s="193"/>
      <c r="R248" s="193"/>
      <c r="S248" s="193"/>
      <c r="T248" s="19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8" t="s">
        <v>189</v>
      </c>
      <c r="AU248" s="188" t="s">
        <v>82</v>
      </c>
      <c r="AV248" s="13" t="s">
        <v>82</v>
      </c>
      <c r="AW248" s="13" t="s">
        <v>33</v>
      </c>
      <c r="AX248" s="13" t="s">
        <v>73</v>
      </c>
      <c r="AY248" s="188" t="s">
        <v>157</v>
      </c>
    </row>
    <row r="249" s="2" customFormat="1" ht="37.8" customHeight="1">
      <c r="A249" s="38"/>
      <c r="B249" s="166"/>
      <c r="C249" s="167" t="s">
        <v>445</v>
      </c>
      <c r="D249" s="167" t="s">
        <v>159</v>
      </c>
      <c r="E249" s="168" t="s">
        <v>446</v>
      </c>
      <c r="F249" s="169" t="s">
        <v>447</v>
      </c>
      <c r="G249" s="170" t="s">
        <v>172</v>
      </c>
      <c r="H249" s="171">
        <v>28</v>
      </c>
      <c r="I249" s="172"/>
      <c r="J249" s="173">
        <f>ROUND(I249*H249,2)</f>
        <v>0</v>
      </c>
      <c r="K249" s="174"/>
      <c r="L249" s="39"/>
      <c r="M249" s="175" t="s">
        <v>3</v>
      </c>
      <c r="N249" s="176" t="s">
        <v>44</v>
      </c>
      <c r="O249" s="72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79" t="s">
        <v>162</v>
      </c>
      <c r="AT249" s="179" t="s">
        <v>159</v>
      </c>
      <c r="AU249" s="179" t="s">
        <v>82</v>
      </c>
      <c r="AY249" s="19" t="s">
        <v>157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9" t="s">
        <v>78</v>
      </c>
      <c r="BK249" s="180">
        <f>ROUND(I249*H249,2)</f>
        <v>0</v>
      </c>
      <c r="BL249" s="19" t="s">
        <v>162</v>
      </c>
      <c r="BM249" s="179" t="s">
        <v>448</v>
      </c>
    </row>
    <row r="250" s="2" customFormat="1">
      <c r="A250" s="38"/>
      <c r="B250" s="39"/>
      <c r="C250" s="38"/>
      <c r="D250" s="181" t="s">
        <v>164</v>
      </c>
      <c r="E250" s="38"/>
      <c r="F250" s="182" t="s">
        <v>449</v>
      </c>
      <c r="G250" s="38"/>
      <c r="H250" s="38"/>
      <c r="I250" s="183"/>
      <c r="J250" s="38"/>
      <c r="K250" s="38"/>
      <c r="L250" s="39"/>
      <c r="M250" s="184"/>
      <c r="N250" s="185"/>
      <c r="O250" s="72"/>
      <c r="P250" s="72"/>
      <c r="Q250" s="72"/>
      <c r="R250" s="72"/>
      <c r="S250" s="72"/>
      <c r="T250" s="7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164</v>
      </c>
      <c r="AU250" s="19" t="s">
        <v>82</v>
      </c>
    </row>
    <row r="251" s="13" customFormat="1">
      <c r="A251" s="13"/>
      <c r="B251" s="186"/>
      <c r="C251" s="13"/>
      <c r="D251" s="187" t="s">
        <v>189</v>
      </c>
      <c r="E251" s="188" t="s">
        <v>3</v>
      </c>
      <c r="F251" s="189" t="s">
        <v>450</v>
      </c>
      <c r="G251" s="13"/>
      <c r="H251" s="190">
        <v>28</v>
      </c>
      <c r="I251" s="191"/>
      <c r="J251" s="13"/>
      <c r="K251" s="13"/>
      <c r="L251" s="186"/>
      <c r="M251" s="192"/>
      <c r="N251" s="193"/>
      <c r="O251" s="193"/>
      <c r="P251" s="193"/>
      <c r="Q251" s="193"/>
      <c r="R251" s="193"/>
      <c r="S251" s="193"/>
      <c r="T251" s="19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189</v>
      </c>
      <c r="AU251" s="188" t="s">
        <v>82</v>
      </c>
      <c r="AV251" s="13" t="s">
        <v>82</v>
      </c>
      <c r="AW251" s="13" t="s">
        <v>33</v>
      </c>
      <c r="AX251" s="13" t="s">
        <v>73</v>
      </c>
      <c r="AY251" s="188" t="s">
        <v>157</v>
      </c>
    </row>
    <row r="252" s="14" customFormat="1">
      <c r="A252" s="14"/>
      <c r="B252" s="195"/>
      <c r="C252" s="14"/>
      <c r="D252" s="187" t="s">
        <v>189</v>
      </c>
      <c r="E252" s="196" t="s">
        <v>3</v>
      </c>
      <c r="F252" s="197" t="s">
        <v>237</v>
      </c>
      <c r="G252" s="14"/>
      <c r="H252" s="198">
        <v>28</v>
      </c>
      <c r="I252" s="199"/>
      <c r="J252" s="14"/>
      <c r="K252" s="14"/>
      <c r="L252" s="195"/>
      <c r="M252" s="200"/>
      <c r="N252" s="201"/>
      <c r="O252" s="201"/>
      <c r="P252" s="201"/>
      <c r="Q252" s="201"/>
      <c r="R252" s="201"/>
      <c r="S252" s="201"/>
      <c r="T252" s="20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6" t="s">
        <v>189</v>
      </c>
      <c r="AU252" s="196" t="s">
        <v>82</v>
      </c>
      <c r="AV252" s="14" t="s">
        <v>162</v>
      </c>
      <c r="AW252" s="14" t="s">
        <v>33</v>
      </c>
      <c r="AX252" s="14" t="s">
        <v>78</v>
      </c>
      <c r="AY252" s="196" t="s">
        <v>157</v>
      </c>
    </row>
    <row r="253" s="2" customFormat="1" ht="16.5" customHeight="1">
      <c r="A253" s="38"/>
      <c r="B253" s="166"/>
      <c r="C253" s="210" t="s">
        <v>451</v>
      </c>
      <c r="D253" s="210" t="s">
        <v>284</v>
      </c>
      <c r="E253" s="211" t="s">
        <v>452</v>
      </c>
      <c r="F253" s="212" t="s">
        <v>453</v>
      </c>
      <c r="G253" s="213" t="s">
        <v>172</v>
      </c>
      <c r="H253" s="214">
        <v>28.280000000000001</v>
      </c>
      <c r="I253" s="215"/>
      <c r="J253" s="216">
        <f>ROUND(I253*H253,2)</f>
        <v>0</v>
      </c>
      <c r="K253" s="217"/>
      <c r="L253" s="218"/>
      <c r="M253" s="219" t="s">
        <v>3</v>
      </c>
      <c r="N253" s="220" t="s">
        <v>44</v>
      </c>
      <c r="O253" s="72"/>
      <c r="P253" s="177">
        <f>O253*H253</f>
        <v>0</v>
      </c>
      <c r="Q253" s="177">
        <v>0.00064999999999999997</v>
      </c>
      <c r="R253" s="177">
        <f>Q253*H253</f>
        <v>0.018381999999999999</v>
      </c>
      <c r="S253" s="177">
        <v>0</v>
      </c>
      <c r="T253" s="17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79" t="s">
        <v>195</v>
      </c>
      <c r="AT253" s="179" t="s">
        <v>284</v>
      </c>
      <c r="AU253" s="179" t="s">
        <v>82</v>
      </c>
      <c r="AY253" s="19" t="s">
        <v>157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9" t="s">
        <v>78</v>
      </c>
      <c r="BK253" s="180">
        <f>ROUND(I253*H253,2)</f>
        <v>0</v>
      </c>
      <c r="BL253" s="19" t="s">
        <v>162</v>
      </c>
      <c r="BM253" s="179" t="s">
        <v>454</v>
      </c>
    </row>
    <row r="254" s="13" customFormat="1">
      <c r="A254" s="13"/>
      <c r="B254" s="186"/>
      <c r="C254" s="13"/>
      <c r="D254" s="187" t="s">
        <v>189</v>
      </c>
      <c r="E254" s="188" t="s">
        <v>3</v>
      </c>
      <c r="F254" s="189" t="s">
        <v>455</v>
      </c>
      <c r="G254" s="13"/>
      <c r="H254" s="190">
        <v>28.280000000000001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189</v>
      </c>
      <c r="AU254" s="188" t="s">
        <v>82</v>
      </c>
      <c r="AV254" s="13" t="s">
        <v>82</v>
      </c>
      <c r="AW254" s="13" t="s">
        <v>33</v>
      </c>
      <c r="AX254" s="13" t="s">
        <v>73</v>
      </c>
      <c r="AY254" s="188" t="s">
        <v>157</v>
      </c>
    </row>
    <row r="255" s="2" customFormat="1" ht="24.15" customHeight="1">
      <c r="A255" s="38"/>
      <c r="B255" s="166"/>
      <c r="C255" s="167" t="s">
        <v>456</v>
      </c>
      <c r="D255" s="167" t="s">
        <v>159</v>
      </c>
      <c r="E255" s="168" t="s">
        <v>457</v>
      </c>
      <c r="F255" s="169" t="s">
        <v>458</v>
      </c>
      <c r="G255" s="170" t="s">
        <v>172</v>
      </c>
      <c r="H255" s="171">
        <v>5</v>
      </c>
      <c r="I255" s="172"/>
      <c r="J255" s="173">
        <f>ROUND(I255*H255,2)</f>
        <v>0</v>
      </c>
      <c r="K255" s="174"/>
      <c r="L255" s="39"/>
      <c r="M255" s="175" t="s">
        <v>3</v>
      </c>
      <c r="N255" s="176" t="s">
        <v>44</v>
      </c>
      <c r="O255" s="72"/>
      <c r="P255" s="177">
        <f>O255*H255</f>
        <v>0</v>
      </c>
      <c r="Q255" s="177">
        <v>0.12526000000000001</v>
      </c>
      <c r="R255" s="177">
        <f>Q255*H255</f>
        <v>0.62630000000000008</v>
      </c>
      <c r="S255" s="177">
        <v>0</v>
      </c>
      <c r="T255" s="17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9" t="s">
        <v>162</v>
      </c>
      <c r="AT255" s="179" t="s">
        <v>159</v>
      </c>
      <c r="AU255" s="179" t="s">
        <v>82</v>
      </c>
      <c r="AY255" s="19" t="s">
        <v>157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9" t="s">
        <v>78</v>
      </c>
      <c r="BK255" s="180">
        <f>ROUND(I255*H255,2)</f>
        <v>0</v>
      </c>
      <c r="BL255" s="19" t="s">
        <v>162</v>
      </c>
      <c r="BM255" s="179" t="s">
        <v>459</v>
      </c>
    </row>
    <row r="256" s="2" customFormat="1">
      <c r="A256" s="38"/>
      <c r="B256" s="39"/>
      <c r="C256" s="38"/>
      <c r="D256" s="181" t="s">
        <v>164</v>
      </c>
      <c r="E256" s="38"/>
      <c r="F256" s="182" t="s">
        <v>460</v>
      </c>
      <c r="G256" s="38"/>
      <c r="H256" s="38"/>
      <c r="I256" s="183"/>
      <c r="J256" s="38"/>
      <c r="K256" s="38"/>
      <c r="L256" s="39"/>
      <c r="M256" s="184"/>
      <c r="N256" s="185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164</v>
      </c>
      <c r="AU256" s="19" t="s">
        <v>82</v>
      </c>
    </row>
    <row r="257" s="2" customFormat="1" ht="21.75" customHeight="1">
      <c r="A257" s="38"/>
      <c r="B257" s="166"/>
      <c r="C257" s="210" t="s">
        <v>461</v>
      </c>
      <c r="D257" s="210" t="s">
        <v>284</v>
      </c>
      <c r="E257" s="211" t="s">
        <v>462</v>
      </c>
      <c r="F257" s="212" t="s">
        <v>463</v>
      </c>
      <c r="G257" s="213" t="s">
        <v>172</v>
      </c>
      <c r="H257" s="214">
        <v>5</v>
      </c>
      <c r="I257" s="215"/>
      <c r="J257" s="216">
        <f>ROUND(I257*H257,2)</f>
        <v>0</v>
      </c>
      <c r="K257" s="217"/>
      <c r="L257" s="218"/>
      <c r="M257" s="219" t="s">
        <v>3</v>
      </c>
      <c r="N257" s="220" t="s">
        <v>44</v>
      </c>
      <c r="O257" s="72"/>
      <c r="P257" s="177">
        <f>O257*H257</f>
        <v>0</v>
      </c>
      <c r="Q257" s="177">
        <v>0.23200000000000001</v>
      </c>
      <c r="R257" s="177">
        <f>Q257*H257</f>
        <v>1.1600000000000001</v>
      </c>
      <c r="S257" s="177">
        <v>0</v>
      </c>
      <c r="T257" s="17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79" t="s">
        <v>195</v>
      </c>
      <c r="AT257" s="179" t="s">
        <v>284</v>
      </c>
      <c r="AU257" s="179" t="s">
        <v>82</v>
      </c>
      <c r="AY257" s="19" t="s">
        <v>157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9" t="s">
        <v>78</v>
      </c>
      <c r="BK257" s="180">
        <f>ROUND(I257*H257,2)</f>
        <v>0</v>
      </c>
      <c r="BL257" s="19" t="s">
        <v>162</v>
      </c>
      <c r="BM257" s="179" t="s">
        <v>464</v>
      </c>
    </row>
    <row r="258" s="2" customFormat="1" ht="24.15" customHeight="1">
      <c r="A258" s="38"/>
      <c r="B258" s="166"/>
      <c r="C258" s="210" t="s">
        <v>465</v>
      </c>
      <c r="D258" s="210" t="s">
        <v>284</v>
      </c>
      <c r="E258" s="211" t="s">
        <v>466</v>
      </c>
      <c r="F258" s="212" t="s">
        <v>467</v>
      </c>
      <c r="G258" s="213" t="s">
        <v>172</v>
      </c>
      <c r="H258" s="214">
        <v>5</v>
      </c>
      <c r="I258" s="215"/>
      <c r="J258" s="216">
        <f>ROUND(I258*H258,2)</f>
        <v>0</v>
      </c>
      <c r="K258" s="217"/>
      <c r="L258" s="218"/>
      <c r="M258" s="219" t="s">
        <v>3</v>
      </c>
      <c r="N258" s="220" t="s">
        <v>44</v>
      </c>
      <c r="O258" s="72"/>
      <c r="P258" s="177">
        <f>O258*H258</f>
        <v>0</v>
      </c>
      <c r="Q258" s="177">
        <v>0.0060000000000000001</v>
      </c>
      <c r="R258" s="177">
        <f>Q258*H258</f>
        <v>0.029999999999999999</v>
      </c>
      <c r="S258" s="177">
        <v>0</v>
      </c>
      <c r="T258" s="17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79" t="s">
        <v>195</v>
      </c>
      <c r="AT258" s="179" t="s">
        <v>284</v>
      </c>
      <c r="AU258" s="179" t="s">
        <v>82</v>
      </c>
      <c r="AY258" s="19" t="s">
        <v>157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9" t="s">
        <v>78</v>
      </c>
      <c r="BK258" s="180">
        <f>ROUND(I258*H258,2)</f>
        <v>0</v>
      </c>
      <c r="BL258" s="19" t="s">
        <v>162</v>
      </c>
      <c r="BM258" s="179" t="s">
        <v>468</v>
      </c>
    </row>
    <row r="259" s="2" customFormat="1" ht="24.15" customHeight="1">
      <c r="A259" s="38"/>
      <c r="B259" s="166"/>
      <c r="C259" s="167" t="s">
        <v>469</v>
      </c>
      <c r="D259" s="167" t="s">
        <v>159</v>
      </c>
      <c r="E259" s="168" t="s">
        <v>470</v>
      </c>
      <c r="F259" s="169" t="s">
        <v>471</v>
      </c>
      <c r="G259" s="170" t="s">
        <v>172</v>
      </c>
      <c r="H259" s="171">
        <v>5</v>
      </c>
      <c r="I259" s="172"/>
      <c r="J259" s="173">
        <f>ROUND(I259*H259,2)</f>
        <v>0</v>
      </c>
      <c r="K259" s="174"/>
      <c r="L259" s="39"/>
      <c r="M259" s="175" t="s">
        <v>3</v>
      </c>
      <c r="N259" s="176" t="s">
        <v>44</v>
      </c>
      <c r="O259" s="72"/>
      <c r="P259" s="177">
        <f>O259*H259</f>
        <v>0</v>
      </c>
      <c r="Q259" s="177">
        <v>0.030759999999999999</v>
      </c>
      <c r="R259" s="177">
        <f>Q259*H259</f>
        <v>0.15379999999999999</v>
      </c>
      <c r="S259" s="177">
        <v>0</v>
      </c>
      <c r="T259" s="17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9" t="s">
        <v>162</v>
      </c>
      <c r="AT259" s="179" t="s">
        <v>159</v>
      </c>
      <c r="AU259" s="179" t="s">
        <v>82</v>
      </c>
      <c r="AY259" s="19" t="s">
        <v>157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9" t="s">
        <v>78</v>
      </c>
      <c r="BK259" s="180">
        <f>ROUND(I259*H259,2)</f>
        <v>0</v>
      </c>
      <c r="BL259" s="19" t="s">
        <v>162</v>
      </c>
      <c r="BM259" s="179" t="s">
        <v>472</v>
      </c>
    </row>
    <row r="260" s="2" customFormat="1">
      <c r="A260" s="38"/>
      <c r="B260" s="39"/>
      <c r="C260" s="38"/>
      <c r="D260" s="181" t="s">
        <v>164</v>
      </c>
      <c r="E260" s="38"/>
      <c r="F260" s="182" t="s">
        <v>473</v>
      </c>
      <c r="G260" s="38"/>
      <c r="H260" s="38"/>
      <c r="I260" s="183"/>
      <c r="J260" s="38"/>
      <c r="K260" s="38"/>
      <c r="L260" s="39"/>
      <c r="M260" s="184"/>
      <c r="N260" s="185"/>
      <c r="O260" s="72"/>
      <c r="P260" s="72"/>
      <c r="Q260" s="72"/>
      <c r="R260" s="72"/>
      <c r="S260" s="72"/>
      <c r="T260" s="7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164</v>
      </c>
      <c r="AU260" s="19" t="s">
        <v>82</v>
      </c>
    </row>
    <row r="261" s="2" customFormat="1" ht="24.15" customHeight="1">
      <c r="A261" s="38"/>
      <c r="B261" s="166"/>
      <c r="C261" s="210" t="s">
        <v>474</v>
      </c>
      <c r="D261" s="210" t="s">
        <v>284</v>
      </c>
      <c r="E261" s="211" t="s">
        <v>475</v>
      </c>
      <c r="F261" s="212" t="s">
        <v>476</v>
      </c>
      <c r="G261" s="213" t="s">
        <v>172</v>
      </c>
      <c r="H261" s="214">
        <v>5</v>
      </c>
      <c r="I261" s="215"/>
      <c r="J261" s="216">
        <f>ROUND(I261*H261,2)</f>
        <v>0</v>
      </c>
      <c r="K261" s="217"/>
      <c r="L261" s="218"/>
      <c r="M261" s="219" t="s">
        <v>3</v>
      </c>
      <c r="N261" s="220" t="s">
        <v>44</v>
      </c>
      <c r="O261" s="72"/>
      <c r="P261" s="177">
        <f>O261*H261</f>
        <v>0</v>
      </c>
      <c r="Q261" s="177">
        <v>0.070000000000000007</v>
      </c>
      <c r="R261" s="177">
        <f>Q261*H261</f>
        <v>0.35000000000000003</v>
      </c>
      <c r="S261" s="177">
        <v>0</v>
      </c>
      <c r="T261" s="17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79" t="s">
        <v>195</v>
      </c>
      <c r="AT261" s="179" t="s">
        <v>284</v>
      </c>
      <c r="AU261" s="179" t="s">
        <v>82</v>
      </c>
      <c r="AY261" s="19" t="s">
        <v>157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9" t="s">
        <v>78</v>
      </c>
      <c r="BK261" s="180">
        <f>ROUND(I261*H261,2)</f>
        <v>0</v>
      </c>
      <c r="BL261" s="19" t="s">
        <v>162</v>
      </c>
      <c r="BM261" s="179" t="s">
        <v>477</v>
      </c>
    </row>
    <row r="262" s="2" customFormat="1" ht="24.15" customHeight="1">
      <c r="A262" s="38"/>
      <c r="B262" s="166"/>
      <c r="C262" s="167" t="s">
        <v>478</v>
      </c>
      <c r="D262" s="167" t="s">
        <v>159</v>
      </c>
      <c r="E262" s="168" t="s">
        <v>479</v>
      </c>
      <c r="F262" s="169" t="s">
        <v>480</v>
      </c>
      <c r="G262" s="170" t="s">
        <v>172</v>
      </c>
      <c r="H262" s="171">
        <v>5</v>
      </c>
      <c r="I262" s="172"/>
      <c r="J262" s="173">
        <f>ROUND(I262*H262,2)</f>
        <v>0</v>
      </c>
      <c r="K262" s="174"/>
      <c r="L262" s="39"/>
      <c r="M262" s="175" t="s">
        <v>3</v>
      </c>
      <c r="N262" s="176" t="s">
        <v>44</v>
      </c>
      <c r="O262" s="72"/>
      <c r="P262" s="177">
        <f>O262*H262</f>
        <v>0</v>
      </c>
      <c r="Q262" s="177">
        <v>0.030759999999999999</v>
      </c>
      <c r="R262" s="177">
        <f>Q262*H262</f>
        <v>0.15379999999999999</v>
      </c>
      <c r="S262" s="177">
        <v>0</v>
      </c>
      <c r="T262" s="17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9" t="s">
        <v>162</v>
      </c>
      <c r="AT262" s="179" t="s">
        <v>159</v>
      </c>
      <c r="AU262" s="179" t="s">
        <v>82</v>
      </c>
      <c r="AY262" s="19" t="s">
        <v>157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9" t="s">
        <v>78</v>
      </c>
      <c r="BK262" s="180">
        <f>ROUND(I262*H262,2)</f>
        <v>0</v>
      </c>
      <c r="BL262" s="19" t="s">
        <v>162</v>
      </c>
      <c r="BM262" s="179" t="s">
        <v>481</v>
      </c>
    </row>
    <row r="263" s="2" customFormat="1">
      <c r="A263" s="38"/>
      <c r="B263" s="39"/>
      <c r="C263" s="38"/>
      <c r="D263" s="181" t="s">
        <v>164</v>
      </c>
      <c r="E263" s="38"/>
      <c r="F263" s="182" t="s">
        <v>482</v>
      </c>
      <c r="G263" s="38"/>
      <c r="H263" s="38"/>
      <c r="I263" s="183"/>
      <c r="J263" s="38"/>
      <c r="K263" s="38"/>
      <c r="L263" s="39"/>
      <c r="M263" s="184"/>
      <c r="N263" s="185"/>
      <c r="O263" s="72"/>
      <c r="P263" s="72"/>
      <c r="Q263" s="72"/>
      <c r="R263" s="72"/>
      <c r="S263" s="72"/>
      <c r="T263" s="7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164</v>
      </c>
      <c r="AU263" s="19" t="s">
        <v>82</v>
      </c>
    </row>
    <row r="264" s="2" customFormat="1" ht="33" customHeight="1">
      <c r="A264" s="38"/>
      <c r="B264" s="166"/>
      <c r="C264" s="210" t="s">
        <v>483</v>
      </c>
      <c r="D264" s="210" t="s">
        <v>284</v>
      </c>
      <c r="E264" s="211" t="s">
        <v>484</v>
      </c>
      <c r="F264" s="212" t="s">
        <v>485</v>
      </c>
      <c r="G264" s="213" t="s">
        <v>172</v>
      </c>
      <c r="H264" s="214">
        <v>5</v>
      </c>
      <c r="I264" s="215"/>
      <c r="J264" s="216">
        <f>ROUND(I264*H264,2)</f>
        <v>0</v>
      </c>
      <c r="K264" s="217"/>
      <c r="L264" s="218"/>
      <c r="M264" s="219" t="s">
        <v>3</v>
      </c>
      <c r="N264" s="220" t="s">
        <v>44</v>
      </c>
      <c r="O264" s="72"/>
      <c r="P264" s="177">
        <f>O264*H264</f>
        <v>0</v>
      </c>
      <c r="Q264" s="177">
        <v>0.17000000000000001</v>
      </c>
      <c r="R264" s="177">
        <f>Q264*H264</f>
        <v>0.85000000000000009</v>
      </c>
      <c r="S264" s="177">
        <v>0</v>
      </c>
      <c r="T264" s="17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79" t="s">
        <v>195</v>
      </c>
      <c r="AT264" s="179" t="s">
        <v>284</v>
      </c>
      <c r="AU264" s="179" t="s">
        <v>82</v>
      </c>
      <c r="AY264" s="19" t="s">
        <v>157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9" t="s">
        <v>78</v>
      </c>
      <c r="BK264" s="180">
        <f>ROUND(I264*H264,2)</f>
        <v>0</v>
      </c>
      <c r="BL264" s="19" t="s">
        <v>162</v>
      </c>
      <c r="BM264" s="179" t="s">
        <v>486</v>
      </c>
    </row>
    <row r="265" s="2" customFormat="1" ht="24.15" customHeight="1">
      <c r="A265" s="38"/>
      <c r="B265" s="166"/>
      <c r="C265" s="167" t="s">
        <v>487</v>
      </c>
      <c r="D265" s="167" t="s">
        <v>159</v>
      </c>
      <c r="E265" s="168" t="s">
        <v>488</v>
      </c>
      <c r="F265" s="169" t="s">
        <v>489</v>
      </c>
      <c r="G265" s="170" t="s">
        <v>172</v>
      </c>
      <c r="H265" s="171">
        <v>5</v>
      </c>
      <c r="I265" s="172"/>
      <c r="J265" s="173">
        <f>ROUND(I265*H265,2)</f>
        <v>0</v>
      </c>
      <c r="K265" s="174"/>
      <c r="L265" s="39"/>
      <c r="M265" s="175" t="s">
        <v>3</v>
      </c>
      <c r="N265" s="176" t="s">
        <v>44</v>
      </c>
      <c r="O265" s="72"/>
      <c r="P265" s="177">
        <f>O265*H265</f>
        <v>0</v>
      </c>
      <c r="Q265" s="177">
        <v>0.21734000000000001</v>
      </c>
      <c r="R265" s="177">
        <f>Q265*H265</f>
        <v>1.0867</v>
      </c>
      <c r="S265" s="177">
        <v>0</v>
      </c>
      <c r="T265" s="17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79" t="s">
        <v>162</v>
      </c>
      <c r="AT265" s="179" t="s">
        <v>159</v>
      </c>
      <c r="AU265" s="179" t="s">
        <v>82</v>
      </c>
      <c r="AY265" s="19" t="s">
        <v>157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9" t="s">
        <v>78</v>
      </c>
      <c r="BK265" s="180">
        <f>ROUND(I265*H265,2)</f>
        <v>0</v>
      </c>
      <c r="BL265" s="19" t="s">
        <v>162</v>
      </c>
      <c r="BM265" s="179" t="s">
        <v>490</v>
      </c>
    </row>
    <row r="266" s="2" customFormat="1">
      <c r="A266" s="38"/>
      <c r="B266" s="39"/>
      <c r="C266" s="38"/>
      <c r="D266" s="181" t="s">
        <v>164</v>
      </c>
      <c r="E266" s="38"/>
      <c r="F266" s="182" t="s">
        <v>491</v>
      </c>
      <c r="G266" s="38"/>
      <c r="H266" s="38"/>
      <c r="I266" s="183"/>
      <c r="J266" s="38"/>
      <c r="K266" s="38"/>
      <c r="L266" s="39"/>
      <c r="M266" s="184"/>
      <c r="N266" s="185"/>
      <c r="O266" s="72"/>
      <c r="P266" s="72"/>
      <c r="Q266" s="72"/>
      <c r="R266" s="72"/>
      <c r="S266" s="72"/>
      <c r="T266" s="7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164</v>
      </c>
      <c r="AU266" s="19" t="s">
        <v>82</v>
      </c>
    </row>
    <row r="267" s="2" customFormat="1" ht="24.15" customHeight="1">
      <c r="A267" s="38"/>
      <c r="B267" s="166"/>
      <c r="C267" s="210" t="s">
        <v>492</v>
      </c>
      <c r="D267" s="210" t="s">
        <v>284</v>
      </c>
      <c r="E267" s="211" t="s">
        <v>493</v>
      </c>
      <c r="F267" s="212" t="s">
        <v>494</v>
      </c>
      <c r="G267" s="213" t="s">
        <v>172</v>
      </c>
      <c r="H267" s="214">
        <v>5</v>
      </c>
      <c r="I267" s="215"/>
      <c r="J267" s="216">
        <f>ROUND(I267*H267,2)</f>
        <v>0</v>
      </c>
      <c r="K267" s="217"/>
      <c r="L267" s="218"/>
      <c r="M267" s="219" t="s">
        <v>3</v>
      </c>
      <c r="N267" s="220" t="s">
        <v>44</v>
      </c>
      <c r="O267" s="72"/>
      <c r="P267" s="177">
        <f>O267*H267</f>
        <v>0</v>
      </c>
      <c r="Q267" s="177">
        <v>0.092999999999999999</v>
      </c>
      <c r="R267" s="177">
        <f>Q267*H267</f>
        <v>0.46499999999999997</v>
      </c>
      <c r="S267" s="177">
        <v>0</v>
      </c>
      <c r="T267" s="17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9" t="s">
        <v>195</v>
      </c>
      <c r="AT267" s="179" t="s">
        <v>284</v>
      </c>
      <c r="AU267" s="179" t="s">
        <v>82</v>
      </c>
      <c r="AY267" s="19" t="s">
        <v>157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9" t="s">
        <v>78</v>
      </c>
      <c r="BK267" s="180">
        <f>ROUND(I267*H267,2)</f>
        <v>0</v>
      </c>
      <c r="BL267" s="19" t="s">
        <v>162</v>
      </c>
      <c r="BM267" s="179" t="s">
        <v>495</v>
      </c>
    </row>
    <row r="268" s="2" customFormat="1" ht="24.15" customHeight="1">
      <c r="A268" s="38"/>
      <c r="B268" s="166"/>
      <c r="C268" s="167" t="s">
        <v>496</v>
      </c>
      <c r="D268" s="167" t="s">
        <v>159</v>
      </c>
      <c r="E268" s="168" t="s">
        <v>497</v>
      </c>
      <c r="F268" s="169" t="s">
        <v>498</v>
      </c>
      <c r="G268" s="170" t="s">
        <v>172</v>
      </c>
      <c r="H268" s="171">
        <v>8</v>
      </c>
      <c r="I268" s="172"/>
      <c r="J268" s="173">
        <f>ROUND(I268*H268,2)</f>
        <v>0</v>
      </c>
      <c r="K268" s="174"/>
      <c r="L268" s="39"/>
      <c r="M268" s="175" t="s">
        <v>3</v>
      </c>
      <c r="N268" s="176" t="s">
        <v>44</v>
      </c>
      <c r="O268" s="72"/>
      <c r="P268" s="177">
        <f>O268*H268</f>
        <v>0</v>
      </c>
      <c r="Q268" s="177">
        <v>0.42080000000000001</v>
      </c>
      <c r="R268" s="177">
        <f>Q268*H268</f>
        <v>3.3664000000000001</v>
      </c>
      <c r="S268" s="177">
        <v>0</v>
      </c>
      <c r="T268" s="17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79" t="s">
        <v>162</v>
      </c>
      <c r="AT268" s="179" t="s">
        <v>159</v>
      </c>
      <c r="AU268" s="179" t="s">
        <v>82</v>
      </c>
      <c r="AY268" s="19" t="s">
        <v>157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9" t="s">
        <v>78</v>
      </c>
      <c r="BK268" s="180">
        <f>ROUND(I268*H268,2)</f>
        <v>0</v>
      </c>
      <c r="BL268" s="19" t="s">
        <v>162</v>
      </c>
      <c r="BM268" s="179" t="s">
        <v>499</v>
      </c>
    </row>
    <row r="269" s="2" customFormat="1">
      <c r="A269" s="38"/>
      <c r="B269" s="39"/>
      <c r="C269" s="38"/>
      <c r="D269" s="181" t="s">
        <v>164</v>
      </c>
      <c r="E269" s="38"/>
      <c r="F269" s="182" t="s">
        <v>500</v>
      </c>
      <c r="G269" s="38"/>
      <c r="H269" s="38"/>
      <c r="I269" s="183"/>
      <c r="J269" s="38"/>
      <c r="K269" s="38"/>
      <c r="L269" s="39"/>
      <c r="M269" s="184"/>
      <c r="N269" s="185"/>
      <c r="O269" s="72"/>
      <c r="P269" s="72"/>
      <c r="Q269" s="72"/>
      <c r="R269" s="72"/>
      <c r="S269" s="72"/>
      <c r="T269" s="7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164</v>
      </c>
      <c r="AU269" s="19" t="s">
        <v>82</v>
      </c>
    </row>
    <row r="270" s="2" customFormat="1" ht="37.8" customHeight="1">
      <c r="A270" s="38"/>
      <c r="B270" s="166"/>
      <c r="C270" s="167" t="s">
        <v>501</v>
      </c>
      <c r="D270" s="167" t="s">
        <v>159</v>
      </c>
      <c r="E270" s="168" t="s">
        <v>502</v>
      </c>
      <c r="F270" s="169" t="s">
        <v>503</v>
      </c>
      <c r="G270" s="170" t="s">
        <v>172</v>
      </c>
      <c r="H270" s="171">
        <v>6</v>
      </c>
      <c r="I270" s="172"/>
      <c r="J270" s="173">
        <f>ROUND(I270*H270,2)</f>
        <v>0</v>
      </c>
      <c r="K270" s="174"/>
      <c r="L270" s="39"/>
      <c r="M270" s="175" t="s">
        <v>3</v>
      </c>
      <c r="N270" s="176" t="s">
        <v>44</v>
      </c>
      <c r="O270" s="72"/>
      <c r="P270" s="177">
        <f>O270*H270</f>
        <v>0</v>
      </c>
      <c r="Q270" s="177">
        <v>0.31108000000000002</v>
      </c>
      <c r="R270" s="177">
        <f>Q270*H270</f>
        <v>1.8664800000000001</v>
      </c>
      <c r="S270" s="177">
        <v>0</v>
      </c>
      <c r="T270" s="17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9" t="s">
        <v>162</v>
      </c>
      <c r="AT270" s="179" t="s">
        <v>159</v>
      </c>
      <c r="AU270" s="179" t="s">
        <v>82</v>
      </c>
      <c r="AY270" s="19" t="s">
        <v>157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9" t="s">
        <v>78</v>
      </c>
      <c r="BK270" s="180">
        <f>ROUND(I270*H270,2)</f>
        <v>0</v>
      </c>
      <c r="BL270" s="19" t="s">
        <v>162</v>
      </c>
      <c r="BM270" s="179" t="s">
        <v>504</v>
      </c>
    </row>
    <row r="271" s="2" customFormat="1">
      <c r="A271" s="38"/>
      <c r="B271" s="39"/>
      <c r="C271" s="38"/>
      <c r="D271" s="181" t="s">
        <v>164</v>
      </c>
      <c r="E271" s="38"/>
      <c r="F271" s="182" t="s">
        <v>505</v>
      </c>
      <c r="G271" s="38"/>
      <c r="H271" s="38"/>
      <c r="I271" s="183"/>
      <c r="J271" s="38"/>
      <c r="K271" s="38"/>
      <c r="L271" s="39"/>
      <c r="M271" s="184"/>
      <c r="N271" s="185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164</v>
      </c>
      <c r="AU271" s="19" t="s">
        <v>82</v>
      </c>
    </row>
    <row r="272" s="2" customFormat="1" ht="24.15" customHeight="1">
      <c r="A272" s="38"/>
      <c r="B272" s="166"/>
      <c r="C272" s="167" t="s">
        <v>506</v>
      </c>
      <c r="D272" s="167" t="s">
        <v>159</v>
      </c>
      <c r="E272" s="168" t="s">
        <v>507</v>
      </c>
      <c r="F272" s="169" t="s">
        <v>508</v>
      </c>
      <c r="G272" s="170" t="s">
        <v>102</v>
      </c>
      <c r="H272" s="171">
        <v>40.100000000000001</v>
      </c>
      <c r="I272" s="172"/>
      <c r="J272" s="173">
        <f>ROUND(I272*H272,2)</f>
        <v>0</v>
      </c>
      <c r="K272" s="174"/>
      <c r="L272" s="39"/>
      <c r="M272" s="175" t="s">
        <v>3</v>
      </c>
      <c r="N272" s="176" t="s">
        <v>44</v>
      </c>
      <c r="O272" s="72"/>
      <c r="P272" s="177">
        <f>O272*H272</f>
        <v>0</v>
      </c>
      <c r="Q272" s="177">
        <v>0.29221000000000003</v>
      </c>
      <c r="R272" s="177">
        <f>Q272*H272</f>
        <v>11.717621000000001</v>
      </c>
      <c r="S272" s="177">
        <v>0</v>
      </c>
      <c r="T272" s="17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79" t="s">
        <v>162</v>
      </c>
      <c r="AT272" s="179" t="s">
        <v>159</v>
      </c>
      <c r="AU272" s="179" t="s">
        <v>82</v>
      </c>
      <c r="AY272" s="19" t="s">
        <v>157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9" t="s">
        <v>78</v>
      </c>
      <c r="BK272" s="180">
        <f>ROUND(I272*H272,2)</f>
        <v>0</v>
      </c>
      <c r="BL272" s="19" t="s">
        <v>162</v>
      </c>
      <c r="BM272" s="179" t="s">
        <v>509</v>
      </c>
    </row>
    <row r="273" s="2" customFormat="1">
      <c r="A273" s="38"/>
      <c r="B273" s="39"/>
      <c r="C273" s="38"/>
      <c r="D273" s="181" t="s">
        <v>164</v>
      </c>
      <c r="E273" s="38"/>
      <c r="F273" s="182" t="s">
        <v>510</v>
      </c>
      <c r="G273" s="38"/>
      <c r="H273" s="38"/>
      <c r="I273" s="183"/>
      <c r="J273" s="38"/>
      <c r="K273" s="38"/>
      <c r="L273" s="39"/>
      <c r="M273" s="184"/>
      <c r="N273" s="185"/>
      <c r="O273" s="72"/>
      <c r="P273" s="72"/>
      <c r="Q273" s="72"/>
      <c r="R273" s="72"/>
      <c r="S273" s="72"/>
      <c r="T273" s="73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164</v>
      </c>
      <c r="AU273" s="19" t="s">
        <v>82</v>
      </c>
    </row>
    <row r="274" s="13" customFormat="1">
      <c r="A274" s="13"/>
      <c r="B274" s="186"/>
      <c r="C274" s="13"/>
      <c r="D274" s="187" t="s">
        <v>189</v>
      </c>
      <c r="E274" s="188" t="s">
        <v>3</v>
      </c>
      <c r="F274" s="189" t="s">
        <v>511</v>
      </c>
      <c r="G274" s="13"/>
      <c r="H274" s="190">
        <v>35.5</v>
      </c>
      <c r="I274" s="191"/>
      <c r="J274" s="13"/>
      <c r="K274" s="13"/>
      <c r="L274" s="186"/>
      <c r="M274" s="192"/>
      <c r="N274" s="193"/>
      <c r="O274" s="193"/>
      <c r="P274" s="193"/>
      <c r="Q274" s="193"/>
      <c r="R274" s="193"/>
      <c r="S274" s="193"/>
      <c r="T274" s="19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8" t="s">
        <v>189</v>
      </c>
      <c r="AU274" s="188" t="s">
        <v>82</v>
      </c>
      <c r="AV274" s="13" t="s">
        <v>82</v>
      </c>
      <c r="AW274" s="13" t="s">
        <v>33</v>
      </c>
      <c r="AX274" s="13" t="s">
        <v>73</v>
      </c>
      <c r="AY274" s="188" t="s">
        <v>157</v>
      </c>
    </row>
    <row r="275" s="13" customFormat="1">
      <c r="A275" s="13"/>
      <c r="B275" s="186"/>
      <c r="C275" s="13"/>
      <c r="D275" s="187" t="s">
        <v>189</v>
      </c>
      <c r="E275" s="188" t="s">
        <v>3</v>
      </c>
      <c r="F275" s="189" t="s">
        <v>512</v>
      </c>
      <c r="G275" s="13"/>
      <c r="H275" s="190">
        <v>4.5999999999999996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189</v>
      </c>
      <c r="AU275" s="188" t="s">
        <v>82</v>
      </c>
      <c r="AV275" s="13" t="s">
        <v>82</v>
      </c>
      <c r="AW275" s="13" t="s">
        <v>33</v>
      </c>
      <c r="AX275" s="13" t="s">
        <v>73</v>
      </c>
      <c r="AY275" s="188" t="s">
        <v>157</v>
      </c>
    </row>
    <row r="276" s="14" customFormat="1">
      <c r="A276" s="14"/>
      <c r="B276" s="195"/>
      <c r="C276" s="14"/>
      <c r="D276" s="187" t="s">
        <v>189</v>
      </c>
      <c r="E276" s="196" t="s">
        <v>3</v>
      </c>
      <c r="F276" s="197" t="s">
        <v>237</v>
      </c>
      <c r="G276" s="14"/>
      <c r="H276" s="198">
        <v>40.100000000000001</v>
      </c>
      <c r="I276" s="199"/>
      <c r="J276" s="14"/>
      <c r="K276" s="14"/>
      <c r="L276" s="195"/>
      <c r="M276" s="200"/>
      <c r="N276" s="201"/>
      <c r="O276" s="201"/>
      <c r="P276" s="201"/>
      <c r="Q276" s="201"/>
      <c r="R276" s="201"/>
      <c r="S276" s="201"/>
      <c r="T276" s="20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6" t="s">
        <v>189</v>
      </c>
      <c r="AU276" s="196" t="s">
        <v>82</v>
      </c>
      <c r="AV276" s="14" t="s">
        <v>162</v>
      </c>
      <c r="AW276" s="14" t="s">
        <v>4</v>
      </c>
      <c r="AX276" s="14" t="s">
        <v>78</v>
      </c>
      <c r="AY276" s="196" t="s">
        <v>157</v>
      </c>
    </row>
    <row r="277" s="2" customFormat="1" ht="24.15" customHeight="1">
      <c r="A277" s="38"/>
      <c r="B277" s="166"/>
      <c r="C277" s="210" t="s">
        <v>513</v>
      </c>
      <c r="D277" s="210" t="s">
        <v>284</v>
      </c>
      <c r="E277" s="211" t="s">
        <v>514</v>
      </c>
      <c r="F277" s="212" t="s">
        <v>515</v>
      </c>
      <c r="G277" s="213" t="s">
        <v>102</v>
      </c>
      <c r="H277" s="214">
        <v>40.100000000000001</v>
      </c>
      <c r="I277" s="215"/>
      <c r="J277" s="216">
        <f>ROUND(I277*H277,2)</f>
        <v>0</v>
      </c>
      <c r="K277" s="217"/>
      <c r="L277" s="218"/>
      <c r="M277" s="219" t="s">
        <v>3</v>
      </c>
      <c r="N277" s="220" t="s">
        <v>44</v>
      </c>
      <c r="O277" s="72"/>
      <c r="P277" s="177">
        <f>O277*H277</f>
        <v>0</v>
      </c>
      <c r="Q277" s="177">
        <v>0.015599999999999999</v>
      </c>
      <c r="R277" s="177">
        <f>Q277*H277</f>
        <v>0.62556</v>
      </c>
      <c r="S277" s="177">
        <v>0</v>
      </c>
      <c r="T277" s="17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79" t="s">
        <v>195</v>
      </c>
      <c r="AT277" s="179" t="s">
        <v>284</v>
      </c>
      <c r="AU277" s="179" t="s">
        <v>82</v>
      </c>
      <c r="AY277" s="19" t="s">
        <v>157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9" t="s">
        <v>78</v>
      </c>
      <c r="BK277" s="180">
        <f>ROUND(I277*H277,2)</f>
        <v>0</v>
      </c>
      <c r="BL277" s="19" t="s">
        <v>162</v>
      </c>
      <c r="BM277" s="179" t="s">
        <v>516</v>
      </c>
    </row>
    <row r="278" s="2" customFormat="1" ht="16.5" customHeight="1">
      <c r="A278" s="38"/>
      <c r="B278" s="166"/>
      <c r="C278" s="210" t="s">
        <v>517</v>
      </c>
      <c r="D278" s="210" t="s">
        <v>284</v>
      </c>
      <c r="E278" s="211" t="s">
        <v>518</v>
      </c>
      <c r="F278" s="212" t="s">
        <v>519</v>
      </c>
      <c r="G278" s="213" t="s">
        <v>102</v>
      </c>
      <c r="H278" s="214">
        <v>40.100000000000001</v>
      </c>
      <c r="I278" s="215"/>
      <c r="J278" s="216">
        <f>ROUND(I278*H278,2)</f>
        <v>0</v>
      </c>
      <c r="K278" s="217"/>
      <c r="L278" s="218"/>
      <c r="M278" s="219" t="s">
        <v>3</v>
      </c>
      <c r="N278" s="220" t="s">
        <v>44</v>
      </c>
      <c r="O278" s="72"/>
      <c r="P278" s="177">
        <f>O278*H278</f>
        <v>0</v>
      </c>
      <c r="Q278" s="177">
        <v>0.0057000000000000002</v>
      </c>
      <c r="R278" s="177">
        <f>Q278*H278</f>
        <v>0.22857000000000002</v>
      </c>
      <c r="S278" s="177">
        <v>0</v>
      </c>
      <c r="T278" s="17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9" t="s">
        <v>195</v>
      </c>
      <c r="AT278" s="179" t="s">
        <v>284</v>
      </c>
      <c r="AU278" s="179" t="s">
        <v>82</v>
      </c>
      <c r="AY278" s="19" t="s">
        <v>157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9" t="s">
        <v>78</v>
      </c>
      <c r="BK278" s="180">
        <f>ROUND(I278*H278,2)</f>
        <v>0</v>
      </c>
      <c r="BL278" s="19" t="s">
        <v>162</v>
      </c>
      <c r="BM278" s="179" t="s">
        <v>520</v>
      </c>
    </row>
    <row r="279" s="2" customFormat="1" ht="24.15" customHeight="1">
      <c r="A279" s="38"/>
      <c r="B279" s="166"/>
      <c r="C279" s="210" t="s">
        <v>521</v>
      </c>
      <c r="D279" s="210" t="s">
        <v>284</v>
      </c>
      <c r="E279" s="211" t="s">
        <v>522</v>
      </c>
      <c r="F279" s="212" t="s">
        <v>523</v>
      </c>
      <c r="G279" s="213" t="s">
        <v>172</v>
      </c>
      <c r="H279" s="214">
        <v>9</v>
      </c>
      <c r="I279" s="215"/>
      <c r="J279" s="216">
        <f>ROUND(I279*H279,2)</f>
        <v>0</v>
      </c>
      <c r="K279" s="217"/>
      <c r="L279" s="218"/>
      <c r="M279" s="219" t="s">
        <v>3</v>
      </c>
      <c r="N279" s="220" t="s">
        <v>44</v>
      </c>
      <c r="O279" s="72"/>
      <c r="P279" s="177">
        <f>O279*H279</f>
        <v>0</v>
      </c>
      <c r="Q279" s="177">
        <v>0.00029999999999999997</v>
      </c>
      <c r="R279" s="177">
        <f>Q279*H279</f>
        <v>0.0026999999999999997</v>
      </c>
      <c r="S279" s="177">
        <v>0</v>
      </c>
      <c r="T279" s="17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79" t="s">
        <v>195</v>
      </c>
      <c r="AT279" s="179" t="s">
        <v>284</v>
      </c>
      <c r="AU279" s="179" t="s">
        <v>82</v>
      </c>
      <c r="AY279" s="19" t="s">
        <v>157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9" t="s">
        <v>78</v>
      </c>
      <c r="BK279" s="180">
        <f>ROUND(I279*H279,2)</f>
        <v>0</v>
      </c>
      <c r="BL279" s="19" t="s">
        <v>162</v>
      </c>
      <c r="BM279" s="179" t="s">
        <v>524</v>
      </c>
    </row>
    <row r="280" s="2" customFormat="1" ht="24.15" customHeight="1">
      <c r="A280" s="38"/>
      <c r="B280" s="166"/>
      <c r="C280" s="210" t="s">
        <v>525</v>
      </c>
      <c r="D280" s="210" t="s">
        <v>284</v>
      </c>
      <c r="E280" s="211" t="s">
        <v>526</v>
      </c>
      <c r="F280" s="212" t="s">
        <v>527</v>
      </c>
      <c r="G280" s="213" t="s">
        <v>172</v>
      </c>
      <c r="H280" s="214">
        <v>18</v>
      </c>
      <c r="I280" s="215"/>
      <c r="J280" s="216">
        <f>ROUND(I280*H280,2)</f>
        <v>0</v>
      </c>
      <c r="K280" s="217"/>
      <c r="L280" s="218"/>
      <c r="M280" s="219" t="s">
        <v>3</v>
      </c>
      <c r="N280" s="220" t="s">
        <v>44</v>
      </c>
      <c r="O280" s="72"/>
      <c r="P280" s="177">
        <f>O280*H280</f>
        <v>0</v>
      </c>
      <c r="Q280" s="177">
        <v>0.0013500000000000001</v>
      </c>
      <c r="R280" s="177">
        <f>Q280*H280</f>
        <v>0.024300000000000002</v>
      </c>
      <c r="S280" s="177">
        <v>0</v>
      </c>
      <c r="T280" s="17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9" t="s">
        <v>195</v>
      </c>
      <c r="AT280" s="179" t="s">
        <v>284</v>
      </c>
      <c r="AU280" s="179" t="s">
        <v>82</v>
      </c>
      <c r="AY280" s="19" t="s">
        <v>157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9" t="s">
        <v>78</v>
      </c>
      <c r="BK280" s="180">
        <f>ROUND(I280*H280,2)</f>
        <v>0</v>
      </c>
      <c r="BL280" s="19" t="s">
        <v>162</v>
      </c>
      <c r="BM280" s="179" t="s">
        <v>528</v>
      </c>
    </row>
    <row r="281" s="2" customFormat="1" ht="21.75" customHeight="1">
      <c r="A281" s="38"/>
      <c r="B281" s="166"/>
      <c r="C281" s="167" t="s">
        <v>529</v>
      </c>
      <c r="D281" s="167" t="s">
        <v>159</v>
      </c>
      <c r="E281" s="168" t="s">
        <v>530</v>
      </c>
      <c r="F281" s="169" t="s">
        <v>531</v>
      </c>
      <c r="G281" s="170" t="s">
        <v>172</v>
      </c>
      <c r="H281" s="171">
        <v>14</v>
      </c>
      <c r="I281" s="172"/>
      <c r="J281" s="173">
        <f>ROUND(I281*H281,2)</f>
        <v>0</v>
      </c>
      <c r="K281" s="174"/>
      <c r="L281" s="39"/>
      <c r="M281" s="175" t="s">
        <v>3</v>
      </c>
      <c r="N281" s="176" t="s">
        <v>44</v>
      </c>
      <c r="O281" s="72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9" t="s">
        <v>162</v>
      </c>
      <c r="AT281" s="179" t="s">
        <v>159</v>
      </c>
      <c r="AU281" s="179" t="s">
        <v>82</v>
      </c>
      <c r="AY281" s="19" t="s">
        <v>157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9" t="s">
        <v>78</v>
      </c>
      <c r="BK281" s="180">
        <f>ROUND(I281*H281,2)</f>
        <v>0</v>
      </c>
      <c r="BL281" s="19" t="s">
        <v>162</v>
      </c>
      <c r="BM281" s="179" t="s">
        <v>532</v>
      </c>
    </row>
    <row r="282" s="13" customFormat="1">
      <c r="A282" s="13"/>
      <c r="B282" s="186"/>
      <c r="C282" s="13"/>
      <c r="D282" s="187" t="s">
        <v>189</v>
      </c>
      <c r="E282" s="188" t="s">
        <v>3</v>
      </c>
      <c r="F282" s="189" t="s">
        <v>533</v>
      </c>
      <c r="G282" s="13"/>
      <c r="H282" s="190">
        <v>14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189</v>
      </c>
      <c r="AU282" s="188" t="s">
        <v>82</v>
      </c>
      <c r="AV282" s="13" t="s">
        <v>82</v>
      </c>
      <c r="AW282" s="13" t="s">
        <v>33</v>
      </c>
      <c r="AX282" s="13" t="s">
        <v>73</v>
      </c>
      <c r="AY282" s="188" t="s">
        <v>157</v>
      </c>
    </row>
    <row r="283" s="12" customFormat="1" ht="22.8" customHeight="1">
      <c r="A283" s="12"/>
      <c r="B283" s="153"/>
      <c r="C283" s="12"/>
      <c r="D283" s="154" t="s">
        <v>72</v>
      </c>
      <c r="E283" s="164" t="s">
        <v>200</v>
      </c>
      <c r="F283" s="164" t="s">
        <v>534</v>
      </c>
      <c r="G283" s="12"/>
      <c r="H283" s="12"/>
      <c r="I283" s="156"/>
      <c r="J283" s="165">
        <f>BK283</f>
        <v>0</v>
      </c>
      <c r="K283" s="12"/>
      <c r="L283" s="153"/>
      <c r="M283" s="158"/>
      <c r="N283" s="159"/>
      <c r="O283" s="159"/>
      <c r="P283" s="160">
        <f>P284+SUM(P285:P326)</f>
        <v>0</v>
      </c>
      <c r="Q283" s="159"/>
      <c r="R283" s="160">
        <f>R284+SUM(R285:R326)</f>
        <v>116.7932813</v>
      </c>
      <c r="S283" s="159"/>
      <c r="T283" s="161">
        <f>T284+SUM(T285:T326)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54" t="s">
        <v>78</v>
      </c>
      <c r="AT283" s="162" t="s">
        <v>72</v>
      </c>
      <c r="AU283" s="162" t="s">
        <v>78</v>
      </c>
      <c r="AY283" s="154" t="s">
        <v>157</v>
      </c>
      <c r="BK283" s="163">
        <f>BK284+SUM(BK285:BK326)</f>
        <v>0</v>
      </c>
    </row>
    <row r="284" s="2" customFormat="1" ht="24.15" customHeight="1">
      <c r="A284" s="38"/>
      <c r="B284" s="166"/>
      <c r="C284" s="167" t="s">
        <v>535</v>
      </c>
      <c r="D284" s="167" t="s">
        <v>159</v>
      </c>
      <c r="E284" s="168" t="s">
        <v>536</v>
      </c>
      <c r="F284" s="169" t="s">
        <v>537</v>
      </c>
      <c r="G284" s="170" t="s">
        <v>102</v>
      </c>
      <c r="H284" s="171">
        <v>5</v>
      </c>
      <c r="I284" s="172"/>
      <c r="J284" s="173">
        <f>ROUND(I284*H284,2)</f>
        <v>0</v>
      </c>
      <c r="K284" s="174"/>
      <c r="L284" s="39"/>
      <c r="M284" s="175" t="s">
        <v>3</v>
      </c>
      <c r="N284" s="176" t="s">
        <v>44</v>
      </c>
      <c r="O284" s="72"/>
      <c r="P284" s="177">
        <f>O284*H284</f>
        <v>0</v>
      </c>
      <c r="Q284" s="177">
        <v>0.00010000000000000001</v>
      </c>
      <c r="R284" s="177">
        <f>Q284*H284</f>
        <v>0.00050000000000000001</v>
      </c>
      <c r="S284" s="177">
        <v>0</v>
      </c>
      <c r="T284" s="17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79" t="s">
        <v>162</v>
      </c>
      <c r="AT284" s="179" t="s">
        <v>159</v>
      </c>
      <c r="AU284" s="179" t="s">
        <v>82</v>
      </c>
      <c r="AY284" s="19" t="s">
        <v>157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9" t="s">
        <v>78</v>
      </c>
      <c r="BK284" s="180">
        <f>ROUND(I284*H284,2)</f>
        <v>0</v>
      </c>
      <c r="BL284" s="19" t="s">
        <v>162</v>
      </c>
      <c r="BM284" s="179" t="s">
        <v>538</v>
      </c>
    </row>
    <row r="285" s="2" customFormat="1">
      <c r="A285" s="38"/>
      <c r="B285" s="39"/>
      <c r="C285" s="38"/>
      <c r="D285" s="181" t="s">
        <v>164</v>
      </c>
      <c r="E285" s="38"/>
      <c r="F285" s="182" t="s">
        <v>539</v>
      </c>
      <c r="G285" s="38"/>
      <c r="H285" s="38"/>
      <c r="I285" s="183"/>
      <c r="J285" s="38"/>
      <c r="K285" s="38"/>
      <c r="L285" s="39"/>
      <c r="M285" s="184"/>
      <c r="N285" s="185"/>
      <c r="O285" s="72"/>
      <c r="P285" s="72"/>
      <c r="Q285" s="72"/>
      <c r="R285" s="72"/>
      <c r="S285" s="72"/>
      <c r="T285" s="7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164</v>
      </c>
      <c r="AU285" s="19" t="s">
        <v>82</v>
      </c>
    </row>
    <row r="286" s="2" customFormat="1" ht="24.15" customHeight="1">
      <c r="A286" s="38"/>
      <c r="B286" s="166"/>
      <c r="C286" s="167" t="s">
        <v>540</v>
      </c>
      <c r="D286" s="167" t="s">
        <v>159</v>
      </c>
      <c r="E286" s="168" t="s">
        <v>541</v>
      </c>
      <c r="F286" s="169" t="s">
        <v>542</v>
      </c>
      <c r="G286" s="170" t="s">
        <v>102</v>
      </c>
      <c r="H286" s="171">
        <v>5.2999999999999998</v>
      </c>
      <c r="I286" s="172"/>
      <c r="J286" s="173">
        <f>ROUND(I286*H286,2)</f>
        <v>0</v>
      </c>
      <c r="K286" s="174"/>
      <c r="L286" s="39"/>
      <c r="M286" s="175" t="s">
        <v>3</v>
      </c>
      <c r="N286" s="176" t="s">
        <v>44</v>
      </c>
      <c r="O286" s="72"/>
      <c r="P286" s="177">
        <f>O286*H286</f>
        <v>0</v>
      </c>
      <c r="Q286" s="177">
        <v>0.00020000000000000001</v>
      </c>
      <c r="R286" s="177">
        <f>Q286*H286</f>
        <v>0.00106</v>
      </c>
      <c r="S286" s="177">
        <v>0</v>
      </c>
      <c r="T286" s="17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9" t="s">
        <v>162</v>
      </c>
      <c r="AT286" s="179" t="s">
        <v>159</v>
      </c>
      <c r="AU286" s="179" t="s">
        <v>82</v>
      </c>
      <c r="AY286" s="19" t="s">
        <v>157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9" t="s">
        <v>78</v>
      </c>
      <c r="BK286" s="180">
        <f>ROUND(I286*H286,2)</f>
        <v>0</v>
      </c>
      <c r="BL286" s="19" t="s">
        <v>162</v>
      </c>
      <c r="BM286" s="179" t="s">
        <v>543</v>
      </c>
    </row>
    <row r="287" s="2" customFormat="1">
      <c r="A287" s="38"/>
      <c r="B287" s="39"/>
      <c r="C287" s="38"/>
      <c r="D287" s="181" t="s">
        <v>164</v>
      </c>
      <c r="E287" s="38"/>
      <c r="F287" s="182" t="s">
        <v>544</v>
      </c>
      <c r="G287" s="38"/>
      <c r="H287" s="38"/>
      <c r="I287" s="183"/>
      <c r="J287" s="38"/>
      <c r="K287" s="38"/>
      <c r="L287" s="39"/>
      <c r="M287" s="184"/>
      <c r="N287" s="185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164</v>
      </c>
      <c r="AU287" s="19" t="s">
        <v>82</v>
      </c>
    </row>
    <row r="288" s="13" customFormat="1">
      <c r="A288" s="13"/>
      <c r="B288" s="186"/>
      <c r="C288" s="13"/>
      <c r="D288" s="187" t="s">
        <v>189</v>
      </c>
      <c r="E288" s="188" t="s">
        <v>3</v>
      </c>
      <c r="F288" s="189" t="s">
        <v>545</v>
      </c>
      <c r="G288" s="13"/>
      <c r="H288" s="190">
        <v>5.2999999999999998</v>
      </c>
      <c r="I288" s="191"/>
      <c r="J288" s="13"/>
      <c r="K288" s="13"/>
      <c r="L288" s="186"/>
      <c r="M288" s="192"/>
      <c r="N288" s="193"/>
      <c r="O288" s="193"/>
      <c r="P288" s="193"/>
      <c r="Q288" s="193"/>
      <c r="R288" s="193"/>
      <c r="S288" s="193"/>
      <c r="T288" s="19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8" t="s">
        <v>189</v>
      </c>
      <c r="AU288" s="188" t="s">
        <v>82</v>
      </c>
      <c r="AV288" s="13" t="s">
        <v>82</v>
      </c>
      <c r="AW288" s="13" t="s">
        <v>33</v>
      </c>
      <c r="AX288" s="13" t="s">
        <v>73</v>
      </c>
      <c r="AY288" s="188" t="s">
        <v>157</v>
      </c>
    </row>
    <row r="289" s="2" customFormat="1" ht="37.8" customHeight="1">
      <c r="A289" s="38"/>
      <c r="B289" s="166"/>
      <c r="C289" s="167" t="s">
        <v>546</v>
      </c>
      <c r="D289" s="167" t="s">
        <v>159</v>
      </c>
      <c r="E289" s="168" t="s">
        <v>547</v>
      </c>
      <c r="F289" s="169" t="s">
        <v>548</v>
      </c>
      <c r="G289" s="170" t="s">
        <v>102</v>
      </c>
      <c r="H289" s="171">
        <v>10.300000000000001</v>
      </c>
      <c r="I289" s="172"/>
      <c r="J289" s="173">
        <f>ROUND(I289*H289,2)</f>
        <v>0</v>
      </c>
      <c r="K289" s="174"/>
      <c r="L289" s="39"/>
      <c r="M289" s="175" t="s">
        <v>3</v>
      </c>
      <c r="N289" s="176" t="s">
        <v>44</v>
      </c>
      <c r="O289" s="72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79" t="s">
        <v>162</v>
      </c>
      <c r="AT289" s="179" t="s">
        <v>159</v>
      </c>
      <c r="AU289" s="179" t="s">
        <v>82</v>
      </c>
      <c r="AY289" s="19" t="s">
        <v>157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9" t="s">
        <v>78</v>
      </c>
      <c r="BK289" s="180">
        <f>ROUND(I289*H289,2)</f>
        <v>0</v>
      </c>
      <c r="BL289" s="19" t="s">
        <v>162</v>
      </c>
      <c r="BM289" s="179" t="s">
        <v>549</v>
      </c>
    </row>
    <row r="290" s="2" customFormat="1">
      <c r="A290" s="38"/>
      <c r="B290" s="39"/>
      <c r="C290" s="38"/>
      <c r="D290" s="181" t="s">
        <v>164</v>
      </c>
      <c r="E290" s="38"/>
      <c r="F290" s="182" t="s">
        <v>550</v>
      </c>
      <c r="G290" s="38"/>
      <c r="H290" s="38"/>
      <c r="I290" s="183"/>
      <c r="J290" s="38"/>
      <c r="K290" s="38"/>
      <c r="L290" s="39"/>
      <c r="M290" s="184"/>
      <c r="N290" s="185"/>
      <c r="O290" s="72"/>
      <c r="P290" s="72"/>
      <c r="Q290" s="72"/>
      <c r="R290" s="72"/>
      <c r="S290" s="72"/>
      <c r="T290" s="73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164</v>
      </c>
      <c r="AU290" s="19" t="s">
        <v>82</v>
      </c>
    </row>
    <row r="291" s="13" customFormat="1">
      <c r="A291" s="13"/>
      <c r="B291" s="186"/>
      <c r="C291" s="13"/>
      <c r="D291" s="187" t="s">
        <v>189</v>
      </c>
      <c r="E291" s="188" t="s">
        <v>3</v>
      </c>
      <c r="F291" s="189" t="s">
        <v>551</v>
      </c>
      <c r="G291" s="13"/>
      <c r="H291" s="190">
        <v>10.300000000000001</v>
      </c>
      <c r="I291" s="191"/>
      <c r="J291" s="13"/>
      <c r="K291" s="13"/>
      <c r="L291" s="186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189</v>
      </c>
      <c r="AU291" s="188" t="s">
        <v>82</v>
      </c>
      <c r="AV291" s="13" t="s">
        <v>82</v>
      </c>
      <c r="AW291" s="13" t="s">
        <v>33</v>
      </c>
      <c r="AX291" s="13" t="s">
        <v>73</v>
      </c>
      <c r="AY291" s="188" t="s">
        <v>157</v>
      </c>
    </row>
    <row r="292" s="2" customFormat="1" ht="24.15" customHeight="1">
      <c r="A292" s="38"/>
      <c r="B292" s="166"/>
      <c r="C292" s="167" t="s">
        <v>552</v>
      </c>
      <c r="D292" s="167" t="s">
        <v>159</v>
      </c>
      <c r="E292" s="168" t="s">
        <v>553</v>
      </c>
      <c r="F292" s="169" t="s">
        <v>554</v>
      </c>
      <c r="G292" s="170" t="s">
        <v>102</v>
      </c>
      <c r="H292" s="171">
        <v>18.199999999999999</v>
      </c>
      <c r="I292" s="172"/>
      <c r="J292" s="173">
        <f>ROUND(I292*H292,2)</f>
        <v>0</v>
      </c>
      <c r="K292" s="174"/>
      <c r="L292" s="39"/>
      <c r="M292" s="175" t="s">
        <v>3</v>
      </c>
      <c r="N292" s="176" t="s">
        <v>44</v>
      </c>
      <c r="O292" s="72"/>
      <c r="P292" s="177">
        <f>O292*H292</f>
        <v>0</v>
      </c>
      <c r="Q292" s="177">
        <v>0</v>
      </c>
      <c r="R292" s="177">
        <f>Q292*H292</f>
        <v>0</v>
      </c>
      <c r="S292" s="177">
        <v>0</v>
      </c>
      <c r="T292" s="17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9" t="s">
        <v>162</v>
      </c>
      <c r="AT292" s="179" t="s">
        <v>159</v>
      </c>
      <c r="AU292" s="179" t="s">
        <v>82</v>
      </c>
      <c r="AY292" s="19" t="s">
        <v>157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9" t="s">
        <v>78</v>
      </c>
      <c r="BK292" s="180">
        <f>ROUND(I292*H292,2)</f>
        <v>0</v>
      </c>
      <c r="BL292" s="19" t="s">
        <v>162</v>
      </c>
      <c r="BM292" s="179" t="s">
        <v>555</v>
      </c>
    </row>
    <row r="293" s="2" customFormat="1">
      <c r="A293" s="38"/>
      <c r="B293" s="39"/>
      <c r="C293" s="38"/>
      <c r="D293" s="181" t="s">
        <v>164</v>
      </c>
      <c r="E293" s="38"/>
      <c r="F293" s="182" t="s">
        <v>556</v>
      </c>
      <c r="G293" s="38"/>
      <c r="H293" s="38"/>
      <c r="I293" s="183"/>
      <c r="J293" s="38"/>
      <c r="K293" s="38"/>
      <c r="L293" s="39"/>
      <c r="M293" s="184"/>
      <c r="N293" s="185"/>
      <c r="O293" s="72"/>
      <c r="P293" s="72"/>
      <c r="Q293" s="72"/>
      <c r="R293" s="72"/>
      <c r="S293" s="72"/>
      <c r="T293" s="7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164</v>
      </c>
      <c r="AU293" s="19" t="s">
        <v>82</v>
      </c>
    </row>
    <row r="294" s="13" customFormat="1">
      <c r="A294" s="13"/>
      <c r="B294" s="186"/>
      <c r="C294" s="13"/>
      <c r="D294" s="187" t="s">
        <v>189</v>
      </c>
      <c r="E294" s="188" t="s">
        <v>3</v>
      </c>
      <c r="F294" s="189" t="s">
        <v>557</v>
      </c>
      <c r="G294" s="13"/>
      <c r="H294" s="190">
        <v>18.199999999999999</v>
      </c>
      <c r="I294" s="191"/>
      <c r="J294" s="13"/>
      <c r="K294" s="13"/>
      <c r="L294" s="186"/>
      <c r="M294" s="192"/>
      <c r="N294" s="193"/>
      <c r="O294" s="193"/>
      <c r="P294" s="193"/>
      <c r="Q294" s="193"/>
      <c r="R294" s="193"/>
      <c r="S294" s="193"/>
      <c r="T294" s="19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189</v>
      </c>
      <c r="AU294" s="188" t="s">
        <v>82</v>
      </c>
      <c r="AV294" s="13" t="s">
        <v>82</v>
      </c>
      <c r="AW294" s="13" t="s">
        <v>33</v>
      </c>
      <c r="AX294" s="13" t="s">
        <v>73</v>
      </c>
      <c r="AY294" s="188" t="s">
        <v>157</v>
      </c>
    </row>
    <row r="295" s="14" customFormat="1">
      <c r="A295" s="14"/>
      <c r="B295" s="195"/>
      <c r="C295" s="14"/>
      <c r="D295" s="187" t="s">
        <v>189</v>
      </c>
      <c r="E295" s="196" t="s">
        <v>3</v>
      </c>
      <c r="F295" s="197" t="s">
        <v>237</v>
      </c>
      <c r="G295" s="14"/>
      <c r="H295" s="198">
        <v>18.199999999999999</v>
      </c>
      <c r="I295" s="199"/>
      <c r="J295" s="14"/>
      <c r="K295" s="14"/>
      <c r="L295" s="195"/>
      <c r="M295" s="200"/>
      <c r="N295" s="201"/>
      <c r="O295" s="201"/>
      <c r="P295" s="201"/>
      <c r="Q295" s="201"/>
      <c r="R295" s="201"/>
      <c r="S295" s="201"/>
      <c r="T295" s="20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6" t="s">
        <v>189</v>
      </c>
      <c r="AU295" s="196" t="s">
        <v>82</v>
      </c>
      <c r="AV295" s="14" t="s">
        <v>162</v>
      </c>
      <c r="AW295" s="14" t="s">
        <v>4</v>
      </c>
      <c r="AX295" s="14" t="s">
        <v>78</v>
      </c>
      <c r="AY295" s="196" t="s">
        <v>157</v>
      </c>
    </row>
    <row r="296" s="2" customFormat="1" ht="37.8" customHeight="1">
      <c r="A296" s="38"/>
      <c r="B296" s="166"/>
      <c r="C296" s="167" t="s">
        <v>558</v>
      </c>
      <c r="D296" s="167" t="s">
        <v>159</v>
      </c>
      <c r="E296" s="168" t="s">
        <v>559</v>
      </c>
      <c r="F296" s="169" t="s">
        <v>560</v>
      </c>
      <c r="G296" s="170" t="s">
        <v>102</v>
      </c>
      <c r="H296" s="171">
        <v>18.199999999999999</v>
      </c>
      <c r="I296" s="172"/>
      <c r="J296" s="173">
        <f>ROUND(I296*H296,2)</f>
        <v>0</v>
      </c>
      <c r="K296" s="174"/>
      <c r="L296" s="39"/>
      <c r="M296" s="175" t="s">
        <v>3</v>
      </c>
      <c r="N296" s="176" t="s">
        <v>44</v>
      </c>
      <c r="O296" s="72"/>
      <c r="P296" s="177">
        <f>O296*H296</f>
        <v>0</v>
      </c>
      <c r="Q296" s="177">
        <v>0.0022399999999999998</v>
      </c>
      <c r="R296" s="177">
        <f>Q296*H296</f>
        <v>0.040767999999999992</v>
      </c>
      <c r="S296" s="177">
        <v>0</v>
      </c>
      <c r="T296" s="17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9" t="s">
        <v>162</v>
      </c>
      <c r="AT296" s="179" t="s">
        <v>159</v>
      </c>
      <c r="AU296" s="179" t="s">
        <v>82</v>
      </c>
      <c r="AY296" s="19" t="s">
        <v>157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9" t="s">
        <v>78</v>
      </c>
      <c r="BK296" s="180">
        <f>ROUND(I296*H296,2)</f>
        <v>0</v>
      </c>
      <c r="BL296" s="19" t="s">
        <v>162</v>
      </c>
      <c r="BM296" s="179" t="s">
        <v>561</v>
      </c>
    </row>
    <row r="297" s="2" customFormat="1">
      <c r="A297" s="38"/>
      <c r="B297" s="39"/>
      <c r="C297" s="38"/>
      <c r="D297" s="181" t="s">
        <v>164</v>
      </c>
      <c r="E297" s="38"/>
      <c r="F297" s="182" t="s">
        <v>562</v>
      </c>
      <c r="G297" s="38"/>
      <c r="H297" s="38"/>
      <c r="I297" s="183"/>
      <c r="J297" s="38"/>
      <c r="K297" s="38"/>
      <c r="L297" s="39"/>
      <c r="M297" s="184"/>
      <c r="N297" s="185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164</v>
      </c>
      <c r="AU297" s="19" t="s">
        <v>82</v>
      </c>
    </row>
    <row r="298" s="13" customFormat="1">
      <c r="A298" s="13"/>
      <c r="B298" s="186"/>
      <c r="C298" s="13"/>
      <c r="D298" s="187" t="s">
        <v>189</v>
      </c>
      <c r="E298" s="188" t="s">
        <v>3</v>
      </c>
      <c r="F298" s="189" t="s">
        <v>557</v>
      </c>
      <c r="G298" s="13"/>
      <c r="H298" s="190">
        <v>18.199999999999999</v>
      </c>
      <c r="I298" s="191"/>
      <c r="J298" s="13"/>
      <c r="K298" s="13"/>
      <c r="L298" s="186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189</v>
      </c>
      <c r="AU298" s="188" t="s">
        <v>82</v>
      </c>
      <c r="AV298" s="13" t="s">
        <v>82</v>
      </c>
      <c r="AW298" s="13" t="s">
        <v>33</v>
      </c>
      <c r="AX298" s="13" t="s">
        <v>73</v>
      </c>
      <c r="AY298" s="188" t="s">
        <v>157</v>
      </c>
    </row>
    <row r="299" s="2" customFormat="1" ht="49.05" customHeight="1">
      <c r="A299" s="38"/>
      <c r="B299" s="166"/>
      <c r="C299" s="167" t="s">
        <v>563</v>
      </c>
      <c r="D299" s="167" t="s">
        <v>159</v>
      </c>
      <c r="E299" s="168" t="s">
        <v>564</v>
      </c>
      <c r="F299" s="169" t="s">
        <v>565</v>
      </c>
      <c r="G299" s="170" t="s">
        <v>102</v>
      </c>
      <c r="H299" s="171">
        <v>152.90000000000001</v>
      </c>
      <c r="I299" s="172"/>
      <c r="J299" s="173">
        <f>ROUND(I299*H299,2)</f>
        <v>0</v>
      </c>
      <c r="K299" s="174"/>
      <c r="L299" s="39"/>
      <c r="M299" s="175" t="s">
        <v>3</v>
      </c>
      <c r="N299" s="176" t="s">
        <v>44</v>
      </c>
      <c r="O299" s="72"/>
      <c r="P299" s="177">
        <f>O299*H299</f>
        <v>0</v>
      </c>
      <c r="Q299" s="177">
        <v>0.20219000000000001</v>
      </c>
      <c r="R299" s="177">
        <f>Q299*H299</f>
        <v>30.914851000000002</v>
      </c>
      <c r="S299" s="177">
        <v>0</v>
      </c>
      <c r="T299" s="17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79" t="s">
        <v>162</v>
      </c>
      <c r="AT299" s="179" t="s">
        <v>159</v>
      </c>
      <c r="AU299" s="179" t="s">
        <v>82</v>
      </c>
      <c r="AY299" s="19" t="s">
        <v>157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9" t="s">
        <v>78</v>
      </c>
      <c r="BK299" s="180">
        <f>ROUND(I299*H299,2)</f>
        <v>0</v>
      </c>
      <c r="BL299" s="19" t="s">
        <v>162</v>
      </c>
      <c r="BM299" s="179" t="s">
        <v>566</v>
      </c>
    </row>
    <row r="300" s="2" customFormat="1">
      <c r="A300" s="38"/>
      <c r="B300" s="39"/>
      <c r="C300" s="38"/>
      <c r="D300" s="181" t="s">
        <v>164</v>
      </c>
      <c r="E300" s="38"/>
      <c r="F300" s="182" t="s">
        <v>567</v>
      </c>
      <c r="G300" s="38"/>
      <c r="H300" s="38"/>
      <c r="I300" s="183"/>
      <c r="J300" s="38"/>
      <c r="K300" s="38"/>
      <c r="L300" s="39"/>
      <c r="M300" s="184"/>
      <c r="N300" s="185"/>
      <c r="O300" s="72"/>
      <c r="P300" s="72"/>
      <c r="Q300" s="72"/>
      <c r="R300" s="72"/>
      <c r="S300" s="72"/>
      <c r="T300" s="7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164</v>
      </c>
      <c r="AU300" s="19" t="s">
        <v>82</v>
      </c>
    </row>
    <row r="301" s="13" customFormat="1">
      <c r="A301" s="13"/>
      <c r="B301" s="186"/>
      <c r="C301" s="13"/>
      <c r="D301" s="187" t="s">
        <v>189</v>
      </c>
      <c r="E301" s="188" t="s">
        <v>3</v>
      </c>
      <c r="F301" s="189" t="s">
        <v>568</v>
      </c>
      <c r="G301" s="13"/>
      <c r="H301" s="190">
        <v>73.400000000000006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189</v>
      </c>
      <c r="AU301" s="188" t="s">
        <v>82</v>
      </c>
      <c r="AV301" s="13" t="s">
        <v>82</v>
      </c>
      <c r="AW301" s="13" t="s">
        <v>33</v>
      </c>
      <c r="AX301" s="13" t="s">
        <v>73</v>
      </c>
      <c r="AY301" s="188" t="s">
        <v>157</v>
      </c>
    </row>
    <row r="302" s="13" customFormat="1">
      <c r="A302" s="13"/>
      <c r="B302" s="186"/>
      <c r="C302" s="13"/>
      <c r="D302" s="187" t="s">
        <v>189</v>
      </c>
      <c r="E302" s="188" t="s">
        <v>3</v>
      </c>
      <c r="F302" s="189" t="s">
        <v>569</v>
      </c>
      <c r="G302" s="13"/>
      <c r="H302" s="190">
        <v>79.5</v>
      </c>
      <c r="I302" s="191"/>
      <c r="J302" s="13"/>
      <c r="K302" s="13"/>
      <c r="L302" s="186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189</v>
      </c>
      <c r="AU302" s="188" t="s">
        <v>82</v>
      </c>
      <c r="AV302" s="13" t="s">
        <v>82</v>
      </c>
      <c r="AW302" s="13" t="s">
        <v>33</v>
      </c>
      <c r="AX302" s="13" t="s">
        <v>73</v>
      </c>
      <c r="AY302" s="188" t="s">
        <v>157</v>
      </c>
    </row>
    <row r="303" s="14" customFormat="1">
      <c r="A303" s="14"/>
      <c r="B303" s="195"/>
      <c r="C303" s="14"/>
      <c r="D303" s="187" t="s">
        <v>189</v>
      </c>
      <c r="E303" s="196" t="s">
        <v>100</v>
      </c>
      <c r="F303" s="197" t="s">
        <v>237</v>
      </c>
      <c r="G303" s="14"/>
      <c r="H303" s="198">
        <v>152.90000000000001</v>
      </c>
      <c r="I303" s="199"/>
      <c r="J303" s="14"/>
      <c r="K303" s="14"/>
      <c r="L303" s="195"/>
      <c r="M303" s="200"/>
      <c r="N303" s="201"/>
      <c r="O303" s="201"/>
      <c r="P303" s="201"/>
      <c r="Q303" s="201"/>
      <c r="R303" s="201"/>
      <c r="S303" s="201"/>
      <c r="T303" s="20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6" t="s">
        <v>189</v>
      </c>
      <c r="AU303" s="196" t="s">
        <v>82</v>
      </c>
      <c r="AV303" s="14" t="s">
        <v>162</v>
      </c>
      <c r="AW303" s="14" t="s">
        <v>33</v>
      </c>
      <c r="AX303" s="14" t="s">
        <v>78</v>
      </c>
      <c r="AY303" s="196" t="s">
        <v>157</v>
      </c>
    </row>
    <row r="304" s="2" customFormat="1" ht="24.15" customHeight="1">
      <c r="A304" s="38"/>
      <c r="B304" s="166"/>
      <c r="C304" s="210" t="s">
        <v>570</v>
      </c>
      <c r="D304" s="210" t="s">
        <v>284</v>
      </c>
      <c r="E304" s="211" t="s">
        <v>571</v>
      </c>
      <c r="F304" s="212" t="s">
        <v>572</v>
      </c>
      <c r="G304" s="213" t="s">
        <v>102</v>
      </c>
      <c r="H304" s="214">
        <v>154.429</v>
      </c>
      <c r="I304" s="215"/>
      <c r="J304" s="216">
        <f>ROUND(I304*H304,2)</f>
        <v>0</v>
      </c>
      <c r="K304" s="217"/>
      <c r="L304" s="218"/>
      <c r="M304" s="219" t="s">
        <v>3</v>
      </c>
      <c r="N304" s="220" t="s">
        <v>44</v>
      </c>
      <c r="O304" s="72"/>
      <c r="P304" s="177">
        <f>O304*H304</f>
        <v>0</v>
      </c>
      <c r="Q304" s="177">
        <v>0.048300000000000003</v>
      </c>
      <c r="R304" s="177">
        <f>Q304*H304</f>
        <v>7.4589207000000002</v>
      </c>
      <c r="S304" s="177">
        <v>0</v>
      </c>
      <c r="T304" s="17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79" t="s">
        <v>195</v>
      </c>
      <c r="AT304" s="179" t="s">
        <v>284</v>
      </c>
      <c r="AU304" s="179" t="s">
        <v>82</v>
      </c>
      <c r="AY304" s="19" t="s">
        <v>157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9" t="s">
        <v>78</v>
      </c>
      <c r="BK304" s="180">
        <f>ROUND(I304*H304,2)</f>
        <v>0</v>
      </c>
      <c r="BL304" s="19" t="s">
        <v>162</v>
      </c>
      <c r="BM304" s="179" t="s">
        <v>573</v>
      </c>
    </row>
    <row r="305" s="13" customFormat="1">
      <c r="A305" s="13"/>
      <c r="B305" s="186"/>
      <c r="C305" s="13"/>
      <c r="D305" s="187" t="s">
        <v>189</v>
      </c>
      <c r="E305" s="188" t="s">
        <v>3</v>
      </c>
      <c r="F305" s="189" t="s">
        <v>574</v>
      </c>
      <c r="G305" s="13"/>
      <c r="H305" s="190">
        <v>154.429</v>
      </c>
      <c r="I305" s="191"/>
      <c r="J305" s="13"/>
      <c r="K305" s="13"/>
      <c r="L305" s="186"/>
      <c r="M305" s="192"/>
      <c r="N305" s="193"/>
      <c r="O305" s="193"/>
      <c r="P305" s="193"/>
      <c r="Q305" s="193"/>
      <c r="R305" s="193"/>
      <c r="S305" s="193"/>
      <c r="T305" s="19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189</v>
      </c>
      <c r="AU305" s="188" t="s">
        <v>82</v>
      </c>
      <c r="AV305" s="13" t="s">
        <v>82</v>
      </c>
      <c r="AW305" s="13" t="s">
        <v>33</v>
      </c>
      <c r="AX305" s="13" t="s">
        <v>73</v>
      </c>
      <c r="AY305" s="188" t="s">
        <v>157</v>
      </c>
    </row>
    <row r="306" s="2" customFormat="1" ht="49.05" customHeight="1">
      <c r="A306" s="38"/>
      <c r="B306" s="166"/>
      <c r="C306" s="167" t="s">
        <v>575</v>
      </c>
      <c r="D306" s="167" t="s">
        <v>159</v>
      </c>
      <c r="E306" s="168" t="s">
        <v>576</v>
      </c>
      <c r="F306" s="169" t="s">
        <v>577</v>
      </c>
      <c r="G306" s="170" t="s">
        <v>102</v>
      </c>
      <c r="H306" s="171">
        <v>317.30000000000001</v>
      </c>
      <c r="I306" s="172"/>
      <c r="J306" s="173">
        <f>ROUND(I306*H306,2)</f>
        <v>0</v>
      </c>
      <c r="K306" s="174"/>
      <c r="L306" s="39"/>
      <c r="M306" s="175" t="s">
        <v>3</v>
      </c>
      <c r="N306" s="176" t="s">
        <v>44</v>
      </c>
      <c r="O306" s="72"/>
      <c r="P306" s="177">
        <f>O306*H306</f>
        <v>0</v>
      </c>
      <c r="Q306" s="177">
        <v>0.15540000000000001</v>
      </c>
      <c r="R306" s="177">
        <f>Q306*H306</f>
        <v>49.308420000000005</v>
      </c>
      <c r="S306" s="177">
        <v>0</v>
      </c>
      <c r="T306" s="17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9" t="s">
        <v>162</v>
      </c>
      <c r="AT306" s="179" t="s">
        <v>159</v>
      </c>
      <c r="AU306" s="179" t="s">
        <v>82</v>
      </c>
      <c r="AY306" s="19" t="s">
        <v>157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9" t="s">
        <v>78</v>
      </c>
      <c r="BK306" s="180">
        <f>ROUND(I306*H306,2)</f>
        <v>0</v>
      </c>
      <c r="BL306" s="19" t="s">
        <v>162</v>
      </c>
      <c r="BM306" s="179" t="s">
        <v>578</v>
      </c>
    </row>
    <row r="307" s="2" customFormat="1">
      <c r="A307" s="38"/>
      <c r="B307" s="39"/>
      <c r="C307" s="38"/>
      <c r="D307" s="181" t="s">
        <v>164</v>
      </c>
      <c r="E307" s="38"/>
      <c r="F307" s="182" t="s">
        <v>579</v>
      </c>
      <c r="G307" s="38"/>
      <c r="H307" s="38"/>
      <c r="I307" s="183"/>
      <c r="J307" s="38"/>
      <c r="K307" s="38"/>
      <c r="L307" s="39"/>
      <c r="M307" s="184"/>
      <c r="N307" s="185"/>
      <c r="O307" s="72"/>
      <c r="P307" s="72"/>
      <c r="Q307" s="72"/>
      <c r="R307" s="72"/>
      <c r="S307" s="72"/>
      <c r="T307" s="7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164</v>
      </c>
      <c r="AU307" s="19" t="s">
        <v>82</v>
      </c>
    </row>
    <row r="308" s="13" customFormat="1">
      <c r="A308" s="13"/>
      <c r="B308" s="186"/>
      <c r="C308" s="13"/>
      <c r="D308" s="187" t="s">
        <v>189</v>
      </c>
      <c r="E308" s="188" t="s">
        <v>3</v>
      </c>
      <c r="F308" s="189" t="s">
        <v>580</v>
      </c>
      <c r="G308" s="13"/>
      <c r="H308" s="190">
        <v>130.19999999999999</v>
      </c>
      <c r="I308" s="191"/>
      <c r="J308" s="13"/>
      <c r="K308" s="13"/>
      <c r="L308" s="186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189</v>
      </c>
      <c r="AU308" s="188" t="s">
        <v>82</v>
      </c>
      <c r="AV308" s="13" t="s">
        <v>82</v>
      </c>
      <c r="AW308" s="13" t="s">
        <v>33</v>
      </c>
      <c r="AX308" s="13" t="s">
        <v>73</v>
      </c>
      <c r="AY308" s="188" t="s">
        <v>157</v>
      </c>
    </row>
    <row r="309" s="13" customFormat="1">
      <c r="A309" s="13"/>
      <c r="B309" s="186"/>
      <c r="C309" s="13"/>
      <c r="D309" s="187" t="s">
        <v>189</v>
      </c>
      <c r="E309" s="188" t="s">
        <v>3</v>
      </c>
      <c r="F309" s="189" t="s">
        <v>581</v>
      </c>
      <c r="G309" s="13"/>
      <c r="H309" s="190">
        <v>187.09999999999999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189</v>
      </c>
      <c r="AU309" s="188" t="s">
        <v>82</v>
      </c>
      <c r="AV309" s="13" t="s">
        <v>82</v>
      </c>
      <c r="AW309" s="13" t="s">
        <v>33</v>
      </c>
      <c r="AX309" s="13" t="s">
        <v>73</v>
      </c>
      <c r="AY309" s="188" t="s">
        <v>157</v>
      </c>
    </row>
    <row r="310" s="2" customFormat="1" ht="16.5" customHeight="1">
      <c r="A310" s="38"/>
      <c r="B310" s="166"/>
      <c r="C310" s="210" t="s">
        <v>582</v>
      </c>
      <c r="D310" s="210" t="s">
        <v>284</v>
      </c>
      <c r="E310" s="211" t="s">
        <v>583</v>
      </c>
      <c r="F310" s="212" t="s">
        <v>584</v>
      </c>
      <c r="G310" s="213" t="s">
        <v>102</v>
      </c>
      <c r="H310" s="214">
        <v>312.39299999999997</v>
      </c>
      <c r="I310" s="215"/>
      <c r="J310" s="216">
        <f>ROUND(I310*H310,2)</f>
        <v>0</v>
      </c>
      <c r="K310" s="217"/>
      <c r="L310" s="218"/>
      <c r="M310" s="219" t="s">
        <v>3</v>
      </c>
      <c r="N310" s="220" t="s">
        <v>44</v>
      </c>
      <c r="O310" s="72"/>
      <c r="P310" s="177">
        <f>O310*H310</f>
        <v>0</v>
      </c>
      <c r="Q310" s="177">
        <v>0.080000000000000002</v>
      </c>
      <c r="R310" s="177">
        <f>Q310*H310</f>
        <v>24.991439999999997</v>
      </c>
      <c r="S310" s="177">
        <v>0</v>
      </c>
      <c r="T310" s="17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9" t="s">
        <v>195</v>
      </c>
      <c r="AT310" s="179" t="s">
        <v>284</v>
      </c>
      <c r="AU310" s="179" t="s">
        <v>82</v>
      </c>
      <c r="AY310" s="19" t="s">
        <v>157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9" t="s">
        <v>78</v>
      </c>
      <c r="BK310" s="180">
        <f>ROUND(I310*H310,2)</f>
        <v>0</v>
      </c>
      <c r="BL310" s="19" t="s">
        <v>162</v>
      </c>
      <c r="BM310" s="179" t="s">
        <v>585</v>
      </c>
    </row>
    <row r="311" s="13" customFormat="1">
      <c r="A311" s="13"/>
      <c r="B311" s="186"/>
      <c r="C311" s="13"/>
      <c r="D311" s="187" t="s">
        <v>189</v>
      </c>
      <c r="E311" s="188" t="s">
        <v>3</v>
      </c>
      <c r="F311" s="189" t="s">
        <v>586</v>
      </c>
      <c r="G311" s="13"/>
      <c r="H311" s="190">
        <v>320.47300000000001</v>
      </c>
      <c r="I311" s="191"/>
      <c r="J311" s="13"/>
      <c r="K311" s="13"/>
      <c r="L311" s="186"/>
      <c r="M311" s="192"/>
      <c r="N311" s="193"/>
      <c r="O311" s="193"/>
      <c r="P311" s="193"/>
      <c r="Q311" s="193"/>
      <c r="R311" s="193"/>
      <c r="S311" s="193"/>
      <c r="T311" s="19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8" t="s">
        <v>189</v>
      </c>
      <c r="AU311" s="188" t="s">
        <v>82</v>
      </c>
      <c r="AV311" s="13" t="s">
        <v>82</v>
      </c>
      <c r="AW311" s="13" t="s">
        <v>33</v>
      </c>
      <c r="AX311" s="13" t="s">
        <v>73</v>
      </c>
      <c r="AY311" s="188" t="s">
        <v>157</v>
      </c>
    </row>
    <row r="312" s="13" customFormat="1">
      <c r="A312" s="13"/>
      <c r="B312" s="186"/>
      <c r="C312" s="13"/>
      <c r="D312" s="187" t="s">
        <v>189</v>
      </c>
      <c r="E312" s="188" t="s">
        <v>3</v>
      </c>
      <c r="F312" s="189" t="s">
        <v>587</v>
      </c>
      <c r="G312" s="13"/>
      <c r="H312" s="190">
        <v>-8.0800000000000001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189</v>
      </c>
      <c r="AU312" s="188" t="s">
        <v>82</v>
      </c>
      <c r="AV312" s="13" t="s">
        <v>82</v>
      </c>
      <c r="AW312" s="13" t="s">
        <v>33</v>
      </c>
      <c r="AX312" s="13" t="s">
        <v>73</v>
      </c>
      <c r="AY312" s="188" t="s">
        <v>157</v>
      </c>
    </row>
    <row r="313" s="2" customFormat="1" ht="24.15" customHeight="1">
      <c r="A313" s="38"/>
      <c r="B313" s="166"/>
      <c r="C313" s="210" t="s">
        <v>588</v>
      </c>
      <c r="D313" s="210" t="s">
        <v>284</v>
      </c>
      <c r="E313" s="211" t="s">
        <v>589</v>
      </c>
      <c r="F313" s="212" t="s">
        <v>590</v>
      </c>
      <c r="G313" s="213" t="s">
        <v>102</v>
      </c>
      <c r="H313" s="214">
        <v>8.0800000000000001</v>
      </c>
      <c r="I313" s="215"/>
      <c r="J313" s="216">
        <f>ROUND(I313*H313,2)</f>
        <v>0</v>
      </c>
      <c r="K313" s="217"/>
      <c r="L313" s="218"/>
      <c r="M313" s="219" t="s">
        <v>3</v>
      </c>
      <c r="N313" s="220" t="s">
        <v>44</v>
      </c>
      <c r="O313" s="72"/>
      <c r="P313" s="177">
        <f>O313*H313</f>
        <v>0</v>
      </c>
      <c r="Q313" s="177">
        <v>0.065670000000000006</v>
      </c>
      <c r="R313" s="177">
        <f>Q313*H313</f>
        <v>0.53061360000000002</v>
      </c>
      <c r="S313" s="177">
        <v>0</v>
      </c>
      <c r="T313" s="17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79" t="s">
        <v>195</v>
      </c>
      <c r="AT313" s="179" t="s">
        <v>284</v>
      </c>
      <c r="AU313" s="179" t="s">
        <v>82</v>
      </c>
      <c r="AY313" s="19" t="s">
        <v>157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9" t="s">
        <v>78</v>
      </c>
      <c r="BK313" s="180">
        <f>ROUND(I313*H313,2)</f>
        <v>0</v>
      </c>
      <c r="BL313" s="19" t="s">
        <v>162</v>
      </c>
      <c r="BM313" s="179" t="s">
        <v>591</v>
      </c>
    </row>
    <row r="314" s="13" customFormat="1">
      <c r="A314" s="13"/>
      <c r="B314" s="186"/>
      <c r="C314" s="13"/>
      <c r="D314" s="187" t="s">
        <v>189</v>
      </c>
      <c r="E314" s="188" t="s">
        <v>3</v>
      </c>
      <c r="F314" s="189" t="s">
        <v>592</v>
      </c>
      <c r="G314" s="13"/>
      <c r="H314" s="190">
        <v>8.0800000000000001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189</v>
      </c>
      <c r="AU314" s="188" t="s">
        <v>82</v>
      </c>
      <c r="AV314" s="13" t="s">
        <v>82</v>
      </c>
      <c r="AW314" s="13" t="s">
        <v>33</v>
      </c>
      <c r="AX314" s="13" t="s">
        <v>73</v>
      </c>
      <c r="AY314" s="188" t="s">
        <v>157</v>
      </c>
    </row>
    <row r="315" s="14" customFormat="1">
      <c r="A315" s="14"/>
      <c r="B315" s="195"/>
      <c r="C315" s="14"/>
      <c r="D315" s="187" t="s">
        <v>189</v>
      </c>
      <c r="E315" s="196" t="s">
        <v>3</v>
      </c>
      <c r="F315" s="197" t="s">
        <v>237</v>
      </c>
      <c r="G315" s="14"/>
      <c r="H315" s="198">
        <v>8.0800000000000001</v>
      </c>
      <c r="I315" s="199"/>
      <c r="J315" s="14"/>
      <c r="K315" s="14"/>
      <c r="L315" s="195"/>
      <c r="M315" s="200"/>
      <c r="N315" s="201"/>
      <c r="O315" s="201"/>
      <c r="P315" s="201"/>
      <c r="Q315" s="201"/>
      <c r="R315" s="201"/>
      <c r="S315" s="201"/>
      <c r="T315" s="20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6" t="s">
        <v>189</v>
      </c>
      <c r="AU315" s="196" t="s">
        <v>82</v>
      </c>
      <c r="AV315" s="14" t="s">
        <v>162</v>
      </c>
      <c r="AW315" s="14" t="s">
        <v>33</v>
      </c>
      <c r="AX315" s="14" t="s">
        <v>78</v>
      </c>
      <c r="AY315" s="196" t="s">
        <v>157</v>
      </c>
    </row>
    <row r="316" s="2" customFormat="1" ht="44.25" customHeight="1">
      <c r="A316" s="38"/>
      <c r="B316" s="166"/>
      <c r="C316" s="167" t="s">
        <v>593</v>
      </c>
      <c r="D316" s="167" t="s">
        <v>159</v>
      </c>
      <c r="E316" s="168" t="s">
        <v>594</v>
      </c>
      <c r="F316" s="169" t="s">
        <v>595</v>
      </c>
      <c r="G316" s="170" t="s">
        <v>102</v>
      </c>
      <c r="H316" s="171">
        <v>25.600000000000001</v>
      </c>
      <c r="I316" s="172"/>
      <c r="J316" s="173">
        <f>ROUND(I316*H316,2)</f>
        <v>0</v>
      </c>
      <c r="K316" s="174"/>
      <c r="L316" s="39"/>
      <c r="M316" s="175" t="s">
        <v>3</v>
      </c>
      <c r="N316" s="176" t="s">
        <v>44</v>
      </c>
      <c r="O316" s="72"/>
      <c r="P316" s="177">
        <f>O316*H316</f>
        <v>0</v>
      </c>
      <c r="Q316" s="177">
        <v>0.10095</v>
      </c>
      <c r="R316" s="177">
        <f>Q316*H316</f>
        <v>2.58432</v>
      </c>
      <c r="S316" s="177">
        <v>0</v>
      </c>
      <c r="T316" s="17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9" t="s">
        <v>162</v>
      </c>
      <c r="AT316" s="179" t="s">
        <v>159</v>
      </c>
      <c r="AU316" s="179" t="s">
        <v>82</v>
      </c>
      <c r="AY316" s="19" t="s">
        <v>157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9" t="s">
        <v>78</v>
      </c>
      <c r="BK316" s="180">
        <f>ROUND(I316*H316,2)</f>
        <v>0</v>
      </c>
      <c r="BL316" s="19" t="s">
        <v>162</v>
      </c>
      <c r="BM316" s="179" t="s">
        <v>596</v>
      </c>
    </row>
    <row r="317" s="2" customFormat="1">
      <c r="A317" s="38"/>
      <c r="B317" s="39"/>
      <c r="C317" s="38"/>
      <c r="D317" s="181" t="s">
        <v>164</v>
      </c>
      <c r="E317" s="38"/>
      <c r="F317" s="182" t="s">
        <v>597</v>
      </c>
      <c r="G317" s="38"/>
      <c r="H317" s="38"/>
      <c r="I317" s="183"/>
      <c r="J317" s="38"/>
      <c r="K317" s="38"/>
      <c r="L317" s="39"/>
      <c r="M317" s="184"/>
      <c r="N317" s="185"/>
      <c r="O317" s="72"/>
      <c r="P317" s="72"/>
      <c r="Q317" s="72"/>
      <c r="R317" s="72"/>
      <c r="S317" s="72"/>
      <c r="T317" s="7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164</v>
      </c>
      <c r="AU317" s="19" t="s">
        <v>82</v>
      </c>
    </row>
    <row r="318" s="13" customFormat="1">
      <c r="A318" s="13"/>
      <c r="B318" s="186"/>
      <c r="C318" s="13"/>
      <c r="D318" s="187" t="s">
        <v>189</v>
      </c>
      <c r="E318" s="188" t="s">
        <v>3</v>
      </c>
      <c r="F318" s="189" t="s">
        <v>598</v>
      </c>
      <c r="G318" s="13"/>
      <c r="H318" s="190">
        <v>4.5999999999999996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189</v>
      </c>
      <c r="AU318" s="188" t="s">
        <v>82</v>
      </c>
      <c r="AV318" s="13" t="s">
        <v>82</v>
      </c>
      <c r="AW318" s="13" t="s">
        <v>33</v>
      </c>
      <c r="AX318" s="13" t="s">
        <v>73</v>
      </c>
      <c r="AY318" s="188" t="s">
        <v>157</v>
      </c>
    </row>
    <row r="319" s="13" customFormat="1">
      <c r="A319" s="13"/>
      <c r="B319" s="186"/>
      <c r="C319" s="13"/>
      <c r="D319" s="187" t="s">
        <v>189</v>
      </c>
      <c r="E319" s="188" t="s">
        <v>3</v>
      </c>
      <c r="F319" s="189" t="s">
        <v>599</v>
      </c>
      <c r="G319" s="13"/>
      <c r="H319" s="190">
        <v>21</v>
      </c>
      <c r="I319" s="191"/>
      <c r="J319" s="13"/>
      <c r="K319" s="13"/>
      <c r="L319" s="186"/>
      <c r="M319" s="192"/>
      <c r="N319" s="193"/>
      <c r="O319" s="193"/>
      <c r="P319" s="193"/>
      <c r="Q319" s="193"/>
      <c r="R319" s="193"/>
      <c r="S319" s="193"/>
      <c r="T319" s="19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8" t="s">
        <v>189</v>
      </c>
      <c r="AU319" s="188" t="s">
        <v>82</v>
      </c>
      <c r="AV319" s="13" t="s">
        <v>82</v>
      </c>
      <c r="AW319" s="13" t="s">
        <v>33</v>
      </c>
      <c r="AX319" s="13" t="s">
        <v>73</v>
      </c>
      <c r="AY319" s="188" t="s">
        <v>157</v>
      </c>
    </row>
    <row r="320" s="2" customFormat="1" ht="16.5" customHeight="1">
      <c r="A320" s="38"/>
      <c r="B320" s="166"/>
      <c r="C320" s="210" t="s">
        <v>600</v>
      </c>
      <c r="D320" s="210" t="s">
        <v>284</v>
      </c>
      <c r="E320" s="211" t="s">
        <v>601</v>
      </c>
      <c r="F320" s="212" t="s">
        <v>602</v>
      </c>
      <c r="G320" s="213" t="s">
        <v>102</v>
      </c>
      <c r="H320" s="214">
        <v>25.856000000000002</v>
      </c>
      <c r="I320" s="215"/>
      <c r="J320" s="216">
        <f>ROUND(I320*H320,2)</f>
        <v>0</v>
      </c>
      <c r="K320" s="217"/>
      <c r="L320" s="218"/>
      <c r="M320" s="219" t="s">
        <v>3</v>
      </c>
      <c r="N320" s="220" t="s">
        <v>44</v>
      </c>
      <c r="O320" s="72"/>
      <c r="P320" s="177">
        <f>O320*H320</f>
        <v>0</v>
      </c>
      <c r="Q320" s="177">
        <v>0.028000000000000001</v>
      </c>
      <c r="R320" s="177">
        <f>Q320*H320</f>
        <v>0.72396800000000006</v>
      </c>
      <c r="S320" s="177">
        <v>0</v>
      </c>
      <c r="T320" s="17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79" t="s">
        <v>195</v>
      </c>
      <c r="AT320" s="179" t="s">
        <v>284</v>
      </c>
      <c r="AU320" s="179" t="s">
        <v>82</v>
      </c>
      <c r="AY320" s="19" t="s">
        <v>157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9" t="s">
        <v>78</v>
      </c>
      <c r="BK320" s="180">
        <f>ROUND(I320*H320,2)</f>
        <v>0</v>
      </c>
      <c r="BL320" s="19" t="s">
        <v>162</v>
      </c>
      <c r="BM320" s="179" t="s">
        <v>603</v>
      </c>
    </row>
    <row r="321" s="13" customFormat="1">
      <c r="A321" s="13"/>
      <c r="B321" s="186"/>
      <c r="C321" s="13"/>
      <c r="D321" s="187" t="s">
        <v>189</v>
      </c>
      <c r="E321" s="188" t="s">
        <v>3</v>
      </c>
      <c r="F321" s="189" t="s">
        <v>604</v>
      </c>
      <c r="G321" s="13"/>
      <c r="H321" s="190">
        <v>25.856000000000002</v>
      </c>
      <c r="I321" s="191"/>
      <c r="J321" s="13"/>
      <c r="K321" s="13"/>
      <c r="L321" s="186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189</v>
      </c>
      <c r="AU321" s="188" t="s">
        <v>82</v>
      </c>
      <c r="AV321" s="13" t="s">
        <v>82</v>
      </c>
      <c r="AW321" s="13" t="s">
        <v>33</v>
      </c>
      <c r="AX321" s="13" t="s">
        <v>73</v>
      </c>
      <c r="AY321" s="188" t="s">
        <v>157</v>
      </c>
    </row>
    <row r="322" s="14" customFormat="1">
      <c r="A322" s="14"/>
      <c r="B322" s="195"/>
      <c r="C322" s="14"/>
      <c r="D322" s="187" t="s">
        <v>189</v>
      </c>
      <c r="E322" s="196" t="s">
        <v>3</v>
      </c>
      <c r="F322" s="197" t="s">
        <v>237</v>
      </c>
      <c r="G322" s="14"/>
      <c r="H322" s="198">
        <v>25.856000000000002</v>
      </c>
      <c r="I322" s="199"/>
      <c r="J322" s="14"/>
      <c r="K322" s="14"/>
      <c r="L322" s="195"/>
      <c r="M322" s="200"/>
      <c r="N322" s="201"/>
      <c r="O322" s="201"/>
      <c r="P322" s="201"/>
      <c r="Q322" s="201"/>
      <c r="R322" s="201"/>
      <c r="S322" s="201"/>
      <c r="T322" s="20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6" t="s">
        <v>189</v>
      </c>
      <c r="AU322" s="196" t="s">
        <v>82</v>
      </c>
      <c r="AV322" s="14" t="s">
        <v>162</v>
      </c>
      <c r="AW322" s="14" t="s">
        <v>33</v>
      </c>
      <c r="AX322" s="14" t="s">
        <v>78</v>
      </c>
      <c r="AY322" s="196" t="s">
        <v>157</v>
      </c>
    </row>
    <row r="323" s="2" customFormat="1" ht="24.15" customHeight="1">
      <c r="A323" s="38"/>
      <c r="B323" s="166"/>
      <c r="C323" s="167" t="s">
        <v>605</v>
      </c>
      <c r="D323" s="167" t="s">
        <v>159</v>
      </c>
      <c r="E323" s="168" t="s">
        <v>606</v>
      </c>
      <c r="F323" s="169" t="s">
        <v>607</v>
      </c>
      <c r="G323" s="170" t="s">
        <v>172</v>
      </c>
      <c r="H323" s="171">
        <v>2</v>
      </c>
      <c r="I323" s="172"/>
      <c r="J323" s="173">
        <f>ROUND(I323*H323,2)</f>
        <v>0</v>
      </c>
      <c r="K323" s="174"/>
      <c r="L323" s="39"/>
      <c r="M323" s="175" t="s">
        <v>3</v>
      </c>
      <c r="N323" s="176" t="s">
        <v>44</v>
      </c>
      <c r="O323" s="72"/>
      <c r="P323" s="177">
        <f>O323*H323</f>
        <v>0</v>
      </c>
      <c r="Q323" s="177">
        <v>0.11171</v>
      </c>
      <c r="R323" s="177">
        <f>Q323*H323</f>
        <v>0.22342000000000001</v>
      </c>
      <c r="S323" s="177">
        <v>0</v>
      </c>
      <c r="T323" s="17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79" t="s">
        <v>162</v>
      </c>
      <c r="AT323" s="179" t="s">
        <v>159</v>
      </c>
      <c r="AU323" s="179" t="s">
        <v>82</v>
      </c>
      <c r="AY323" s="19" t="s">
        <v>157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9" t="s">
        <v>78</v>
      </c>
      <c r="BK323" s="180">
        <f>ROUND(I323*H323,2)</f>
        <v>0</v>
      </c>
      <c r="BL323" s="19" t="s">
        <v>162</v>
      </c>
      <c r="BM323" s="179" t="s">
        <v>608</v>
      </c>
    </row>
    <row r="324" s="2" customFormat="1">
      <c r="A324" s="38"/>
      <c r="B324" s="39"/>
      <c r="C324" s="38"/>
      <c r="D324" s="181" t="s">
        <v>164</v>
      </c>
      <c r="E324" s="38"/>
      <c r="F324" s="182" t="s">
        <v>609</v>
      </c>
      <c r="G324" s="38"/>
      <c r="H324" s="38"/>
      <c r="I324" s="183"/>
      <c r="J324" s="38"/>
      <c r="K324" s="38"/>
      <c r="L324" s="39"/>
      <c r="M324" s="184"/>
      <c r="N324" s="185"/>
      <c r="O324" s="72"/>
      <c r="P324" s="72"/>
      <c r="Q324" s="72"/>
      <c r="R324" s="72"/>
      <c r="S324" s="72"/>
      <c r="T324" s="73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164</v>
      </c>
      <c r="AU324" s="19" t="s">
        <v>82</v>
      </c>
    </row>
    <row r="325" s="2" customFormat="1" ht="24.15" customHeight="1">
      <c r="A325" s="38"/>
      <c r="B325" s="166"/>
      <c r="C325" s="210" t="s">
        <v>610</v>
      </c>
      <c r="D325" s="210" t="s">
        <v>284</v>
      </c>
      <c r="E325" s="211" t="s">
        <v>611</v>
      </c>
      <c r="F325" s="212" t="s">
        <v>612</v>
      </c>
      <c r="G325" s="213" t="s">
        <v>172</v>
      </c>
      <c r="H325" s="214">
        <v>2</v>
      </c>
      <c r="I325" s="215"/>
      <c r="J325" s="216">
        <f>ROUND(I325*H325,2)</f>
        <v>0</v>
      </c>
      <c r="K325" s="217"/>
      <c r="L325" s="218"/>
      <c r="M325" s="219" t="s">
        <v>3</v>
      </c>
      <c r="N325" s="220" t="s">
        <v>44</v>
      </c>
      <c r="O325" s="72"/>
      <c r="P325" s="177">
        <f>O325*H325</f>
        <v>0</v>
      </c>
      <c r="Q325" s="177">
        <v>0.0074999999999999997</v>
      </c>
      <c r="R325" s="177">
        <f>Q325*H325</f>
        <v>0.014999999999999999</v>
      </c>
      <c r="S325" s="177">
        <v>0</v>
      </c>
      <c r="T325" s="17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9" t="s">
        <v>613</v>
      </c>
      <c r="AT325" s="179" t="s">
        <v>284</v>
      </c>
      <c r="AU325" s="179" t="s">
        <v>82</v>
      </c>
      <c r="AY325" s="19" t="s">
        <v>157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9" t="s">
        <v>78</v>
      </c>
      <c r="BK325" s="180">
        <f>ROUND(I325*H325,2)</f>
        <v>0</v>
      </c>
      <c r="BL325" s="19" t="s">
        <v>613</v>
      </c>
      <c r="BM325" s="179" t="s">
        <v>614</v>
      </c>
    </row>
    <row r="326" s="12" customFormat="1" ht="20.88" customHeight="1">
      <c r="A326" s="12"/>
      <c r="B326" s="153"/>
      <c r="C326" s="12"/>
      <c r="D326" s="154" t="s">
        <v>72</v>
      </c>
      <c r="E326" s="164" t="s">
        <v>615</v>
      </c>
      <c r="F326" s="164" t="s">
        <v>616</v>
      </c>
      <c r="G326" s="12"/>
      <c r="H326" s="12"/>
      <c r="I326" s="156"/>
      <c r="J326" s="165">
        <f>BK326</f>
        <v>0</v>
      </c>
      <c r="K326" s="12"/>
      <c r="L326" s="153"/>
      <c r="M326" s="158"/>
      <c r="N326" s="159"/>
      <c r="O326" s="159"/>
      <c r="P326" s="160">
        <f>SUM(P327:P328)</f>
        <v>0</v>
      </c>
      <c r="Q326" s="159"/>
      <c r="R326" s="160">
        <f>SUM(R327:R328)</f>
        <v>0</v>
      </c>
      <c r="S326" s="159"/>
      <c r="T326" s="161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4" t="s">
        <v>78</v>
      </c>
      <c r="AT326" s="162" t="s">
        <v>72</v>
      </c>
      <c r="AU326" s="162" t="s">
        <v>82</v>
      </c>
      <c r="AY326" s="154" t="s">
        <v>157</v>
      </c>
      <c r="BK326" s="163">
        <f>SUM(BK327:BK328)</f>
        <v>0</v>
      </c>
    </row>
    <row r="327" s="2" customFormat="1" ht="44.25" customHeight="1">
      <c r="A327" s="38"/>
      <c r="B327" s="166"/>
      <c r="C327" s="167" t="s">
        <v>617</v>
      </c>
      <c r="D327" s="167" t="s">
        <v>159</v>
      </c>
      <c r="E327" s="168" t="s">
        <v>618</v>
      </c>
      <c r="F327" s="169" t="s">
        <v>619</v>
      </c>
      <c r="G327" s="170" t="s">
        <v>266</v>
      </c>
      <c r="H327" s="171">
        <v>587.09199999999998</v>
      </c>
      <c r="I327" s="172"/>
      <c r="J327" s="173">
        <f>ROUND(I327*H327,2)</f>
        <v>0</v>
      </c>
      <c r="K327" s="174"/>
      <c r="L327" s="39"/>
      <c r="M327" s="175" t="s">
        <v>3</v>
      </c>
      <c r="N327" s="176" t="s">
        <v>44</v>
      </c>
      <c r="O327" s="72"/>
      <c r="P327" s="177">
        <f>O327*H327</f>
        <v>0</v>
      </c>
      <c r="Q327" s="177">
        <v>0</v>
      </c>
      <c r="R327" s="177">
        <f>Q327*H327</f>
        <v>0</v>
      </c>
      <c r="S327" s="177">
        <v>0</v>
      </c>
      <c r="T327" s="17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9" t="s">
        <v>162</v>
      </c>
      <c r="AT327" s="179" t="s">
        <v>159</v>
      </c>
      <c r="AU327" s="179" t="s">
        <v>83</v>
      </c>
      <c r="AY327" s="19" t="s">
        <v>157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9" t="s">
        <v>78</v>
      </c>
      <c r="BK327" s="180">
        <f>ROUND(I327*H327,2)</f>
        <v>0</v>
      </c>
      <c r="BL327" s="19" t="s">
        <v>162</v>
      </c>
      <c r="BM327" s="179" t="s">
        <v>620</v>
      </c>
    </row>
    <row r="328" s="2" customFormat="1">
      <c r="A328" s="38"/>
      <c r="B328" s="39"/>
      <c r="C328" s="38"/>
      <c r="D328" s="181" t="s">
        <v>164</v>
      </c>
      <c r="E328" s="38"/>
      <c r="F328" s="182" t="s">
        <v>621</v>
      </c>
      <c r="G328" s="38"/>
      <c r="H328" s="38"/>
      <c r="I328" s="183"/>
      <c r="J328" s="38"/>
      <c r="K328" s="38"/>
      <c r="L328" s="39"/>
      <c r="M328" s="184"/>
      <c r="N328" s="185"/>
      <c r="O328" s="72"/>
      <c r="P328" s="72"/>
      <c r="Q328" s="72"/>
      <c r="R328" s="72"/>
      <c r="S328" s="72"/>
      <c r="T328" s="7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164</v>
      </c>
      <c r="AU328" s="19" t="s">
        <v>83</v>
      </c>
    </row>
    <row r="329" s="12" customFormat="1" ht="22.8" customHeight="1">
      <c r="A329" s="12"/>
      <c r="B329" s="153"/>
      <c r="C329" s="12"/>
      <c r="D329" s="154" t="s">
        <v>72</v>
      </c>
      <c r="E329" s="164" t="s">
        <v>622</v>
      </c>
      <c r="F329" s="164" t="s">
        <v>623</v>
      </c>
      <c r="G329" s="12"/>
      <c r="H329" s="12"/>
      <c r="I329" s="156"/>
      <c r="J329" s="165">
        <f>BK329</f>
        <v>0</v>
      </c>
      <c r="K329" s="12"/>
      <c r="L329" s="153"/>
      <c r="M329" s="158"/>
      <c r="N329" s="159"/>
      <c r="O329" s="159"/>
      <c r="P329" s="160">
        <f>SUM(P330:P337)</f>
        <v>0</v>
      </c>
      <c r="Q329" s="159"/>
      <c r="R329" s="160">
        <f>SUM(R330:R337)</f>
        <v>0</v>
      </c>
      <c r="S329" s="159"/>
      <c r="T329" s="161">
        <f>SUM(T330:T337)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54" t="s">
        <v>78</v>
      </c>
      <c r="AT329" s="162" t="s">
        <v>72</v>
      </c>
      <c r="AU329" s="162" t="s">
        <v>78</v>
      </c>
      <c r="AY329" s="154" t="s">
        <v>157</v>
      </c>
      <c r="BK329" s="163">
        <f>SUM(BK330:BK337)</f>
        <v>0</v>
      </c>
    </row>
    <row r="330" s="2" customFormat="1" ht="33" customHeight="1">
      <c r="A330" s="38"/>
      <c r="B330" s="166"/>
      <c r="C330" s="167" t="s">
        <v>624</v>
      </c>
      <c r="D330" s="167" t="s">
        <v>159</v>
      </c>
      <c r="E330" s="168" t="s">
        <v>625</v>
      </c>
      <c r="F330" s="169" t="s">
        <v>626</v>
      </c>
      <c r="G330" s="170" t="s">
        <v>266</v>
      </c>
      <c r="H330" s="171">
        <v>81</v>
      </c>
      <c r="I330" s="172"/>
      <c r="J330" s="173">
        <f>ROUND(I330*H330,2)</f>
        <v>0</v>
      </c>
      <c r="K330" s="174"/>
      <c r="L330" s="39"/>
      <c r="M330" s="175" t="s">
        <v>3</v>
      </c>
      <c r="N330" s="176" t="s">
        <v>44</v>
      </c>
      <c r="O330" s="72"/>
      <c r="P330" s="177">
        <f>O330*H330</f>
        <v>0</v>
      </c>
      <c r="Q330" s="177">
        <v>0</v>
      </c>
      <c r="R330" s="177">
        <f>Q330*H330</f>
        <v>0</v>
      </c>
      <c r="S330" s="177">
        <v>0</v>
      </c>
      <c r="T330" s="17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79" t="s">
        <v>162</v>
      </c>
      <c r="AT330" s="179" t="s">
        <v>159</v>
      </c>
      <c r="AU330" s="179" t="s">
        <v>82</v>
      </c>
      <c r="AY330" s="19" t="s">
        <v>157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9" t="s">
        <v>78</v>
      </c>
      <c r="BK330" s="180">
        <f>ROUND(I330*H330,2)</f>
        <v>0</v>
      </c>
      <c r="BL330" s="19" t="s">
        <v>162</v>
      </c>
      <c r="BM330" s="179" t="s">
        <v>627</v>
      </c>
    </row>
    <row r="331" s="2" customFormat="1">
      <c r="A331" s="38"/>
      <c r="B331" s="39"/>
      <c r="C331" s="38"/>
      <c r="D331" s="181" t="s">
        <v>164</v>
      </c>
      <c r="E331" s="38"/>
      <c r="F331" s="182" t="s">
        <v>628</v>
      </c>
      <c r="G331" s="38"/>
      <c r="H331" s="38"/>
      <c r="I331" s="183"/>
      <c r="J331" s="38"/>
      <c r="K331" s="38"/>
      <c r="L331" s="39"/>
      <c r="M331" s="184"/>
      <c r="N331" s="185"/>
      <c r="O331" s="72"/>
      <c r="P331" s="72"/>
      <c r="Q331" s="72"/>
      <c r="R331" s="72"/>
      <c r="S331" s="72"/>
      <c r="T331" s="73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164</v>
      </c>
      <c r="AU331" s="19" t="s">
        <v>82</v>
      </c>
    </row>
    <row r="332" s="2" customFormat="1" ht="24.15" customHeight="1">
      <c r="A332" s="38"/>
      <c r="B332" s="166"/>
      <c r="C332" s="167" t="s">
        <v>629</v>
      </c>
      <c r="D332" s="167" t="s">
        <v>159</v>
      </c>
      <c r="E332" s="168" t="s">
        <v>630</v>
      </c>
      <c r="F332" s="169" t="s">
        <v>631</v>
      </c>
      <c r="G332" s="170" t="s">
        <v>266</v>
      </c>
      <c r="H332" s="171">
        <v>810</v>
      </c>
      <c r="I332" s="172"/>
      <c r="J332" s="173">
        <f>ROUND(I332*H332,2)</f>
        <v>0</v>
      </c>
      <c r="K332" s="174"/>
      <c r="L332" s="39"/>
      <c r="M332" s="175" t="s">
        <v>3</v>
      </c>
      <c r="N332" s="176" t="s">
        <v>44</v>
      </c>
      <c r="O332" s="72"/>
      <c r="P332" s="177">
        <f>O332*H332</f>
        <v>0</v>
      </c>
      <c r="Q332" s="177">
        <v>0</v>
      </c>
      <c r="R332" s="177">
        <f>Q332*H332</f>
        <v>0</v>
      </c>
      <c r="S332" s="177">
        <v>0</v>
      </c>
      <c r="T332" s="17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79" t="s">
        <v>162</v>
      </c>
      <c r="AT332" s="179" t="s">
        <v>159</v>
      </c>
      <c r="AU332" s="179" t="s">
        <v>82</v>
      </c>
      <c r="AY332" s="19" t="s">
        <v>157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9" t="s">
        <v>78</v>
      </c>
      <c r="BK332" s="180">
        <f>ROUND(I332*H332,2)</f>
        <v>0</v>
      </c>
      <c r="BL332" s="19" t="s">
        <v>162</v>
      </c>
      <c r="BM332" s="179" t="s">
        <v>632</v>
      </c>
    </row>
    <row r="333" s="2" customFormat="1">
      <c r="A333" s="38"/>
      <c r="B333" s="39"/>
      <c r="C333" s="38"/>
      <c r="D333" s="181" t="s">
        <v>164</v>
      </c>
      <c r="E333" s="38"/>
      <c r="F333" s="182" t="s">
        <v>633</v>
      </c>
      <c r="G333" s="38"/>
      <c r="H333" s="38"/>
      <c r="I333" s="183"/>
      <c r="J333" s="38"/>
      <c r="K333" s="38"/>
      <c r="L333" s="39"/>
      <c r="M333" s="184"/>
      <c r="N333" s="185"/>
      <c r="O333" s="72"/>
      <c r="P333" s="72"/>
      <c r="Q333" s="72"/>
      <c r="R333" s="72"/>
      <c r="S333" s="72"/>
      <c r="T333" s="73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164</v>
      </c>
      <c r="AU333" s="19" t="s">
        <v>82</v>
      </c>
    </row>
    <row r="334" s="13" customFormat="1">
      <c r="A334" s="13"/>
      <c r="B334" s="186"/>
      <c r="C334" s="13"/>
      <c r="D334" s="187" t="s">
        <v>189</v>
      </c>
      <c r="E334" s="188" t="s">
        <v>3</v>
      </c>
      <c r="F334" s="189" t="s">
        <v>634</v>
      </c>
      <c r="G334" s="13"/>
      <c r="H334" s="190">
        <v>810</v>
      </c>
      <c r="I334" s="191"/>
      <c r="J334" s="13"/>
      <c r="K334" s="13"/>
      <c r="L334" s="186"/>
      <c r="M334" s="192"/>
      <c r="N334" s="193"/>
      <c r="O334" s="193"/>
      <c r="P334" s="193"/>
      <c r="Q334" s="193"/>
      <c r="R334" s="193"/>
      <c r="S334" s="193"/>
      <c r="T334" s="19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189</v>
      </c>
      <c r="AU334" s="188" t="s">
        <v>82</v>
      </c>
      <c r="AV334" s="13" t="s">
        <v>82</v>
      </c>
      <c r="AW334" s="13" t="s">
        <v>33</v>
      </c>
      <c r="AX334" s="13" t="s">
        <v>73</v>
      </c>
      <c r="AY334" s="188" t="s">
        <v>157</v>
      </c>
    </row>
    <row r="335" s="2" customFormat="1" ht="24.15" customHeight="1">
      <c r="A335" s="38"/>
      <c r="B335" s="166"/>
      <c r="C335" s="167" t="s">
        <v>635</v>
      </c>
      <c r="D335" s="167" t="s">
        <v>159</v>
      </c>
      <c r="E335" s="168" t="s">
        <v>636</v>
      </c>
      <c r="F335" s="169" t="s">
        <v>637</v>
      </c>
      <c r="G335" s="170" t="s">
        <v>266</v>
      </c>
      <c r="H335" s="171">
        <v>81</v>
      </c>
      <c r="I335" s="172"/>
      <c r="J335" s="173">
        <f>ROUND(I335*H335,2)</f>
        <v>0</v>
      </c>
      <c r="K335" s="174"/>
      <c r="L335" s="39"/>
      <c r="M335" s="175" t="s">
        <v>3</v>
      </c>
      <c r="N335" s="176" t="s">
        <v>44</v>
      </c>
      <c r="O335" s="72"/>
      <c r="P335" s="177">
        <f>O335*H335</f>
        <v>0</v>
      </c>
      <c r="Q335" s="177">
        <v>0</v>
      </c>
      <c r="R335" s="177">
        <f>Q335*H335</f>
        <v>0</v>
      </c>
      <c r="S335" s="177">
        <v>0</v>
      </c>
      <c r="T335" s="17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79" t="s">
        <v>162</v>
      </c>
      <c r="AT335" s="179" t="s">
        <v>159</v>
      </c>
      <c r="AU335" s="179" t="s">
        <v>82</v>
      </c>
      <c r="AY335" s="19" t="s">
        <v>157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9" t="s">
        <v>78</v>
      </c>
      <c r="BK335" s="180">
        <f>ROUND(I335*H335,2)</f>
        <v>0</v>
      </c>
      <c r="BL335" s="19" t="s">
        <v>162</v>
      </c>
      <c r="BM335" s="179" t="s">
        <v>638</v>
      </c>
    </row>
    <row r="336" s="13" customFormat="1">
      <c r="A336" s="13"/>
      <c r="B336" s="186"/>
      <c r="C336" s="13"/>
      <c r="D336" s="187" t="s">
        <v>189</v>
      </c>
      <c r="E336" s="188" t="s">
        <v>3</v>
      </c>
      <c r="F336" s="189" t="s">
        <v>605</v>
      </c>
      <c r="G336" s="13"/>
      <c r="H336" s="190">
        <v>81</v>
      </c>
      <c r="I336" s="191"/>
      <c r="J336" s="13"/>
      <c r="K336" s="13"/>
      <c r="L336" s="186"/>
      <c r="M336" s="192"/>
      <c r="N336" s="193"/>
      <c r="O336" s="193"/>
      <c r="P336" s="193"/>
      <c r="Q336" s="193"/>
      <c r="R336" s="193"/>
      <c r="S336" s="193"/>
      <c r="T336" s="19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8" t="s">
        <v>189</v>
      </c>
      <c r="AU336" s="188" t="s">
        <v>82</v>
      </c>
      <c r="AV336" s="13" t="s">
        <v>82</v>
      </c>
      <c r="AW336" s="13" t="s">
        <v>33</v>
      </c>
      <c r="AX336" s="13" t="s">
        <v>73</v>
      </c>
      <c r="AY336" s="188" t="s">
        <v>157</v>
      </c>
    </row>
    <row r="337" s="14" customFormat="1">
      <c r="A337" s="14"/>
      <c r="B337" s="195"/>
      <c r="C337" s="14"/>
      <c r="D337" s="187" t="s">
        <v>189</v>
      </c>
      <c r="E337" s="196" t="s">
        <v>3</v>
      </c>
      <c r="F337" s="197" t="s">
        <v>237</v>
      </c>
      <c r="G337" s="14"/>
      <c r="H337" s="198">
        <v>81</v>
      </c>
      <c r="I337" s="199"/>
      <c r="J337" s="14"/>
      <c r="K337" s="14"/>
      <c r="L337" s="195"/>
      <c r="M337" s="200"/>
      <c r="N337" s="201"/>
      <c r="O337" s="201"/>
      <c r="P337" s="201"/>
      <c r="Q337" s="201"/>
      <c r="R337" s="201"/>
      <c r="S337" s="201"/>
      <c r="T337" s="20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6" t="s">
        <v>189</v>
      </c>
      <c r="AU337" s="196" t="s">
        <v>82</v>
      </c>
      <c r="AV337" s="14" t="s">
        <v>162</v>
      </c>
      <c r="AW337" s="14" t="s">
        <v>33</v>
      </c>
      <c r="AX337" s="14" t="s">
        <v>78</v>
      </c>
      <c r="AY337" s="196" t="s">
        <v>157</v>
      </c>
    </row>
    <row r="338" s="12" customFormat="1" ht="25.92" customHeight="1">
      <c r="A338" s="12"/>
      <c r="B338" s="153"/>
      <c r="C338" s="12"/>
      <c r="D338" s="154" t="s">
        <v>72</v>
      </c>
      <c r="E338" s="155" t="s">
        <v>639</v>
      </c>
      <c r="F338" s="155" t="s">
        <v>640</v>
      </c>
      <c r="G338" s="12"/>
      <c r="H338" s="12"/>
      <c r="I338" s="156"/>
      <c r="J338" s="157">
        <f>BK338</f>
        <v>0</v>
      </c>
      <c r="K338" s="12"/>
      <c r="L338" s="153"/>
      <c r="M338" s="158"/>
      <c r="N338" s="159"/>
      <c r="O338" s="159"/>
      <c r="P338" s="160">
        <f>P339</f>
        <v>0</v>
      </c>
      <c r="Q338" s="159"/>
      <c r="R338" s="160">
        <f>R339</f>
        <v>0</v>
      </c>
      <c r="S338" s="159"/>
      <c r="T338" s="161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54" t="s">
        <v>82</v>
      </c>
      <c r="AT338" s="162" t="s">
        <v>72</v>
      </c>
      <c r="AU338" s="162" t="s">
        <v>73</v>
      </c>
      <c r="AY338" s="154" t="s">
        <v>157</v>
      </c>
      <c r="BK338" s="163">
        <f>BK339</f>
        <v>0</v>
      </c>
    </row>
    <row r="339" s="12" customFormat="1" ht="22.8" customHeight="1">
      <c r="A339" s="12"/>
      <c r="B339" s="153"/>
      <c r="C339" s="12"/>
      <c r="D339" s="154" t="s">
        <v>72</v>
      </c>
      <c r="E339" s="164" t="s">
        <v>641</v>
      </c>
      <c r="F339" s="164" t="s">
        <v>642</v>
      </c>
      <c r="G339" s="12"/>
      <c r="H339" s="12"/>
      <c r="I339" s="156"/>
      <c r="J339" s="165">
        <f>BK339</f>
        <v>0</v>
      </c>
      <c r="K339" s="12"/>
      <c r="L339" s="153"/>
      <c r="M339" s="221"/>
      <c r="N339" s="222"/>
      <c r="O339" s="222"/>
      <c r="P339" s="223">
        <v>0</v>
      </c>
      <c r="Q339" s="222"/>
      <c r="R339" s="223">
        <v>0</v>
      </c>
      <c r="S339" s="222"/>
      <c r="T339" s="224"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54" t="s">
        <v>82</v>
      </c>
      <c r="AT339" s="162" t="s">
        <v>72</v>
      </c>
      <c r="AU339" s="162" t="s">
        <v>78</v>
      </c>
      <c r="AY339" s="154" t="s">
        <v>157</v>
      </c>
      <c r="BK339" s="163">
        <v>0</v>
      </c>
    </row>
    <row r="340" s="2" customFormat="1" ht="6.96" customHeight="1">
      <c r="A340" s="38"/>
      <c r="B340" s="55"/>
      <c r="C340" s="56"/>
      <c r="D340" s="56"/>
      <c r="E340" s="56"/>
      <c r="F340" s="56"/>
      <c r="G340" s="56"/>
      <c r="H340" s="56"/>
      <c r="I340" s="56"/>
      <c r="J340" s="56"/>
      <c r="K340" s="56"/>
      <c r="L340" s="39"/>
      <c r="M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autoFilter ref="C89:K33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1/111211101"/>
    <hyperlink ref="F96" r:id="rId2" display="https://podminky.urs.cz/item/CS_URS_2023_01/162301501"/>
    <hyperlink ref="F98" r:id="rId3" display="https://podminky.urs.cz/item/CS_URS_2023_01/112101122"/>
    <hyperlink ref="F100" r:id="rId4" display="https://podminky.urs.cz/item/CS_URS_2023_01/112251102"/>
    <hyperlink ref="F102" r:id="rId5" display="https://podminky.urs.cz/item/CS_URS_2023_01/162201406"/>
    <hyperlink ref="F104" r:id="rId6" display="https://podminky.urs.cz/item/CS_URS_2023_01/162301942"/>
    <hyperlink ref="F107" r:id="rId7" display="https://podminky.urs.cz/item/CS_URS_2023_01/162201416"/>
    <hyperlink ref="F109" r:id="rId8" display="https://podminky.urs.cz/item/CS_URS_2023_01/162301962"/>
    <hyperlink ref="F112" r:id="rId9" display="https://podminky.urs.cz/item/CS_URS_2023_01/162201422"/>
    <hyperlink ref="F114" r:id="rId10" display="https://podminky.urs.cz/item/CS_URS_2023_01/162301972"/>
    <hyperlink ref="F117" r:id="rId11" display="https://podminky.urs.cz/item/CS_URS_2023_01/119001405"/>
    <hyperlink ref="F120" r:id="rId12" display="https://podminky.urs.cz/item/CS_URS_2023_01/119001421"/>
    <hyperlink ref="F123" r:id="rId13" display="https://podminky.urs.cz/item/CS_URS_2023_01/113107151"/>
    <hyperlink ref="F126" r:id="rId14" display="https://podminky.urs.cz/item/CS_URS_2023_01/122251103"/>
    <hyperlink ref="F133" r:id="rId15" display="https://podminky.urs.cz/item/CS_URS_2023_01/132251101"/>
    <hyperlink ref="F138" r:id="rId16" display="https://podminky.urs.cz/item/CS_URS_2023_01/129001101"/>
    <hyperlink ref="F141" r:id="rId17" display="https://podminky.urs.cz/item/CS_URS_2023_01/162751117"/>
    <hyperlink ref="F146" r:id="rId18" display="https://podminky.urs.cz/item/CS_URS_2023_01/171251201"/>
    <hyperlink ref="F153" r:id="rId19" display="https://podminky.urs.cz/item/CS_URS_2023_01/174151101"/>
    <hyperlink ref="F160" r:id="rId20" display="https://podminky.urs.cz/item/CS_URS_2023_01/175151101"/>
    <hyperlink ref="F171" r:id="rId21" display="https://podminky.urs.cz/item/CS_URS_2023_01/181411121"/>
    <hyperlink ref="F176" r:id="rId22" display="https://podminky.urs.cz/item/CS_URS_2023_01/181951111"/>
    <hyperlink ref="F180" r:id="rId23" display="https://podminky.urs.cz/item/CS_URS_2023_01/183151112"/>
    <hyperlink ref="F182" r:id="rId24" display="https://podminky.urs.cz/item/CS_URS_2023_01/184201111"/>
    <hyperlink ref="F185" r:id="rId25" display="https://podminky.urs.cz/item/CS_URS_2023_01/184215132"/>
    <hyperlink ref="F189" r:id="rId26" display="https://podminky.urs.cz/item/CS_URS_2023_01/212752101"/>
    <hyperlink ref="F193" r:id="rId27" display="https://podminky.urs.cz/item/CS_URS_2023_01/451572111"/>
    <hyperlink ref="F199" r:id="rId28" display="https://podminky.urs.cz/item/CS_URS_2023_01/564851111"/>
    <hyperlink ref="F205" r:id="rId29" display="https://podminky.urs.cz/item/CS_URS_2023_01/564861111"/>
    <hyperlink ref="F208" r:id="rId30" display="https://podminky.urs.cz/item/CS_URS_2023_01/565155121"/>
    <hyperlink ref="F211" r:id="rId31" display="https://podminky.urs.cz/item/CS_URS_2023_01/573111111"/>
    <hyperlink ref="F214" r:id="rId32" display="https://podminky.urs.cz/item/CS_URS_2023_01/573211107"/>
    <hyperlink ref="F217" r:id="rId33" display="https://podminky.urs.cz/item/CS_URS_2023_01/577134121"/>
    <hyperlink ref="F220" r:id="rId34" display="https://podminky.urs.cz/item/CS_URS_2023_01/596211110"/>
    <hyperlink ref="F226" r:id="rId35" display="https://podminky.urs.cz/item/CS_URS_2023_01/596211212"/>
    <hyperlink ref="F232" r:id="rId36" display="https://podminky.urs.cz/item/CS_URS_2023_01/596211211"/>
    <hyperlink ref="F240" r:id="rId37" display="https://podminky.urs.cz/item/CS_URS_2023_01/637121111"/>
    <hyperlink ref="F244" r:id="rId38" display="https://podminky.urs.cz/item/CS_URS_2023_01/871313121"/>
    <hyperlink ref="F250" r:id="rId39" display="https://podminky.urs.cz/item/CS_URS_2023_01/877315211"/>
    <hyperlink ref="F256" r:id="rId40" display="https://podminky.urs.cz/item/CS_URS_2023_01/895941343"/>
    <hyperlink ref="F260" r:id="rId41" display="https://podminky.urs.cz/item/CS_URS_2023_01/895941351"/>
    <hyperlink ref="F263" r:id="rId42" display="https://podminky.urs.cz/item/CS_URS_2023_01/895941366"/>
    <hyperlink ref="F266" r:id="rId43" display="https://podminky.urs.cz/item/CS_URS_2023_01/899204112"/>
    <hyperlink ref="F269" r:id="rId44" display="https://podminky.urs.cz/item/CS_URS_2023_01/899331111"/>
    <hyperlink ref="F271" r:id="rId45" display="https://podminky.urs.cz/item/CS_URS_2023_01/899431111"/>
    <hyperlink ref="F273" r:id="rId46" display="https://podminky.urs.cz/item/CS_URS_2023_01/935932111"/>
    <hyperlink ref="F285" r:id="rId47" display="https://podminky.urs.cz/item/CS_URS_2023_01/915111111"/>
    <hyperlink ref="F287" r:id="rId48" display="https://podminky.urs.cz/item/CS_URS_2023_01/915121111"/>
    <hyperlink ref="F290" r:id="rId49" display="https://podminky.urs.cz/item/CS_URS_2023_01/915611111"/>
    <hyperlink ref="F293" r:id="rId50" display="https://podminky.urs.cz/item/CS_URS_2023_01/919735112"/>
    <hyperlink ref="F297" r:id="rId51" display="https://podminky.urs.cz/item/CS_URS_2023_01/599142111"/>
    <hyperlink ref="F300" r:id="rId52" display="https://podminky.urs.cz/item/CS_URS_2023_01/916131113"/>
    <hyperlink ref="F307" r:id="rId53" display="https://podminky.urs.cz/item/CS_URS_2023_01/916131213"/>
    <hyperlink ref="F317" r:id="rId54" display="https://podminky.urs.cz/item/CS_URS_2023_01/916331112"/>
    <hyperlink ref="F324" r:id="rId55" display="https://podminky.urs.cz/item/CS_URS_2023_01/912111112"/>
    <hyperlink ref="F328" r:id="rId56" display="https://podminky.urs.cz/item/CS_URS_2023_01/998225111"/>
    <hyperlink ref="F331" r:id="rId57" display="https://podminky.urs.cz/item/CS_URS_2023_01/997006512"/>
    <hyperlink ref="F333" r:id="rId58" display="https://podminky.urs.cz/item/CS_URS_2023_01/99700651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6" t="str">
        <f>'Rekapitulace stavby'!K6</f>
        <v>Dobříš rekonstrukce Levandulové ul.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643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11. 6. 2021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35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28</v>
      </c>
      <c r="J24" s="27" t="s">
        <v>3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39</v>
      </c>
      <c r="E30" s="38"/>
      <c r="F30" s="38"/>
      <c r="G30" s="38"/>
      <c r="H30" s="38"/>
      <c r="I30" s="38"/>
      <c r="J30" s="90">
        <f>ROUND(J87,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43</v>
      </c>
      <c r="E33" s="32" t="s">
        <v>44</v>
      </c>
      <c r="F33" s="123">
        <f>ROUND((SUM(BE87:BE117)),  2)</f>
        <v>0</v>
      </c>
      <c r="G33" s="38"/>
      <c r="H33" s="38"/>
      <c r="I33" s="124">
        <v>0.20999999999999999</v>
      </c>
      <c r="J33" s="123">
        <f>ROUND(((SUM(BE87:BE117))*I33),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3">
        <f>ROUND((SUM(BF87:BF117)),  2)</f>
        <v>0</v>
      </c>
      <c r="G34" s="38"/>
      <c r="H34" s="38"/>
      <c r="I34" s="124">
        <v>0.14999999999999999</v>
      </c>
      <c r="J34" s="123">
        <f>ROUND(((SUM(BF87:BF117))*I34),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3">
        <f>ROUND((SUM(BG87:BG117)),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3">
        <f>ROUND((SUM(BH87:BH117)),  2)</f>
        <v>0</v>
      </c>
      <c r="G36" s="38"/>
      <c r="H36" s="38"/>
      <c r="I36" s="124">
        <v>0.14999999999999999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3">
        <f>ROUND((SUM(BI87:BI117)),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49</v>
      </c>
      <c r="E39" s="76"/>
      <c r="F39" s="76"/>
      <c r="G39" s="127" t="s">
        <v>50</v>
      </c>
      <c r="H39" s="128" t="s">
        <v>51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127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6" t="str">
        <f>E7</f>
        <v>Dobříš rekonstrukce Levandulové ul.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110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3 - vedlejší rozpočtové náklady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Dobříš</v>
      </c>
      <c r="G52" s="38"/>
      <c r="H52" s="38"/>
      <c r="I52" s="32" t="s">
        <v>23</v>
      </c>
      <c r="J52" s="64" t="str">
        <f>IF(J12="","",J12)</f>
        <v>11. 6. 2021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31</v>
      </c>
      <c r="J54" s="36" t="str">
        <f>E21</f>
        <v>Ing. Jan Dudík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Ing. Petr Dudík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128</v>
      </c>
      <c r="D57" s="125"/>
      <c r="E57" s="125"/>
      <c r="F57" s="125"/>
      <c r="G57" s="125"/>
      <c r="H57" s="125"/>
      <c r="I57" s="125"/>
      <c r="J57" s="132" t="s">
        <v>129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71</v>
      </c>
      <c r="D59" s="38"/>
      <c r="E59" s="38"/>
      <c r="F59" s="38"/>
      <c r="G59" s="38"/>
      <c r="H59" s="38"/>
      <c r="I59" s="38"/>
      <c r="J59" s="90">
        <f>J87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130</v>
      </c>
    </row>
    <row r="60" s="9" customFormat="1" ht="24.96" customHeight="1">
      <c r="A60" s="9"/>
      <c r="B60" s="134"/>
      <c r="C60" s="9"/>
      <c r="D60" s="135" t="s">
        <v>131</v>
      </c>
      <c r="E60" s="136"/>
      <c r="F60" s="136"/>
      <c r="G60" s="136"/>
      <c r="H60" s="136"/>
      <c r="I60" s="136"/>
      <c r="J60" s="137">
        <f>J88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137</v>
      </c>
      <c r="E61" s="140"/>
      <c r="F61" s="140"/>
      <c r="G61" s="140"/>
      <c r="H61" s="140"/>
      <c r="I61" s="140"/>
      <c r="J61" s="141">
        <f>J89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34"/>
      <c r="C62" s="9"/>
      <c r="D62" s="135" t="s">
        <v>644</v>
      </c>
      <c r="E62" s="136"/>
      <c r="F62" s="136"/>
      <c r="G62" s="136"/>
      <c r="H62" s="136"/>
      <c r="I62" s="136"/>
      <c r="J62" s="137">
        <f>J91</f>
        <v>0</v>
      </c>
      <c r="K62" s="9"/>
      <c r="L62" s="13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34"/>
      <c r="C63" s="9"/>
      <c r="D63" s="135" t="s">
        <v>645</v>
      </c>
      <c r="E63" s="136"/>
      <c r="F63" s="136"/>
      <c r="G63" s="136"/>
      <c r="H63" s="136"/>
      <c r="I63" s="136"/>
      <c r="J63" s="137">
        <f>J93</f>
        <v>0</v>
      </c>
      <c r="K63" s="9"/>
      <c r="L63" s="13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38"/>
      <c r="C64" s="10"/>
      <c r="D64" s="139" t="s">
        <v>646</v>
      </c>
      <c r="E64" s="140"/>
      <c r="F64" s="140"/>
      <c r="G64" s="140"/>
      <c r="H64" s="140"/>
      <c r="I64" s="140"/>
      <c r="J64" s="141">
        <f>J99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647</v>
      </c>
      <c r="E65" s="140"/>
      <c r="F65" s="140"/>
      <c r="G65" s="140"/>
      <c r="H65" s="140"/>
      <c r="I65" s="140"/>
      <c r="J65" s="141">
        <f>J106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648</v>
      </c>
      <c r="E66" s="140"/>
      <c r="F66" s="140"/>
      <c r="G66" s="140"/>
      <c r="H66" s="140"/>
      <c r="I66" s="140"/>
      <c r="J66" s="141">
        <f>J112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649</v>
      </c>
      <c r="E67" s="140"/>
      <c r="F67" s="140"/>
      <c r="G67" s="140"/>
      <c r="H67" s="140"/>
      <c r="I67" s="140"/>
      <c r="J67" s="141">
        <f>J114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38"/>
      <c r="D68" s="38"/>
      <c r="E68" s="38"/>
      <c r="F68" s="38"/>
      <c r="G68" s="38"/>
      <c r="H68" s="38"/>
      <c r="I68" s="38"/>
      <c r="J68" s="38"/>
      <c r="K68" s="38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57"/>
      <c r="C73" s="58"/>
      <c r="D73" s="58"/>
      <c r="E73" s="58"/>
      <c r="F73" s="58"/>
      <c r="G73" s="58"/>
      <c r="H73" s="58"/>
      <c r="I73" s="58"/>
      <c r="J73" s="58"/>
      <c r="K73" s="58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38"/>
      <c r="E74" s="38"/>
      <c r="F74" s="38"/>
      <c r="G74" s="38"/>
      <c r="H74" s="38"/>
      <c r="I74" s="38"/>
      <c r="J74" s="38"/>
      <c r="K74" s="38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17</v>
      </c>
      <c r="D76" s="38"/>
      <c r="E76" s="38"/>
      <c r="F76" s="38"/>
      <c r="G76" s="38"/>
      <c r="H76" s="38"/>
      <c r="I76" s="38"/>
      <c r="J76" s="38"/>
      <c r="K76" s="3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38"/>
      <c r="D77" s="38"/>
      <c r="E77" s="116" t="str">
        <f>E7</f>
        <v>Dobříš rekonstrukce Levandulové ul.</v>
      </c>
      <c r="F77" s="32"/>
      <c r="G77" s="32"/>
      <c r="H77" s="32"/>
      <c r="I77" s="38"/>
      <c r="J77" s="38"/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110</v>
      </c>
      <c r="D78" s="38"/>
      <c r="E78" s="38"/>
      <c r="F78" s="38"/>
      <c r="G78" s="38"/>
      <c r="H78" s="38"/>
      <c r="I78" s="38"/>
      <c r="J78" s="38"/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38"/>
      <c r="D79" s="38"/>
      <c r="E79" s="62" t="str">
        <f>E9</f>
        <v>3 - vedlejší rozpočtové náklady</v>
      </c>
      <c r="F79" s="38"/>
      <c r="G79" s="38"/>
      <c r="H79" s="38"/>
      <c r="I79" s="38"/>
      <c r="J79" s="38"/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38"/>
      <c r="E81" s="38"/>
      <c r="F81" s="27" t="str">
        <f>F12</f>
        <v>Dobříš</v>
      </c>
      <c r="G81" s="38"/>
      <c r="H81" s="38"/>
      <c r="I81" s="32" t="s">
        <v>23</v>
      </c>
      <c r="J81" s="64" t="str">
        <f>IF(J12="","",J12)</f>
        <v>11. 6. 2021</v>
      </c>
      <c r="K81" s="38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38"/>
      <c r="E83" s="38"/>
      <c r="F83" s="27" t="str">
        <f>E15</f>
        <v xml:space="preserve"> </v>
      </c>
      <c r="G83" s="38"/>
      <c r="H83" s="38"/>
      <c r="I83" s="32" t="s">
        <v>31</v>
      </c>
      <c r="J83" s="36" t="str">
        <f>E21</f>
        <v>Ing. Jan Dudík</v>
      </c>
      <c r="K83" s="38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38"/>
      <c r="E84" s="38"/>
      <c r="F84" s="27" t="str">
        <f>IF(E18="","",E18)</f>
        <v>Vyplň údaj</v>
      </c>
      <c r="G84" s="38"/>
      <c r="H84" s="38"/>
      <c r="I84" s="32" t="s">
        <v>34</v>
      </c>
      <c r="J84" s="36" t="str">
        <f>E24</f>
        <v>Ing. Petr Dudík</v>
      </c>
      <c r="K84" s="38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42"/>
      <c r="B86" s="143"/>
      <c r="C86" s="144" t="s">
        <v>143</v>
      </c>
      <c r="D86" s="145" t="s">
        <v>58</v>
      </c>
      <c r="E86" s="145" t="s">
        <v>54</v>
      </c>
      <c r="F86" s="145" t="s">
        <v>55</v>
      </c>
      <c r="G86" s="145" t="s">
        <v>144</v>
      </c>
      <c r="H86" s="145" t="s">
        <v>145</v>
      </c>
      <c r="I86" s="145" t="s">
        <v>146</v>
      </c>
      <c r="J86" s="146" t="s">
        <v>129</v>
      </c>
      <c r="K86" s="147" t="s">
        <v>147</v>
      </c>
      <c r="L86" s="148"/>
      <c r="M86" s="80" t="s">
        <v>3</v>
      </c>
      <c r="N86" s="81" t="s">
        <v>43</v>
      </c>
      <c r="O86" s="81" t="s">
        <v>148</v>
      </c>
      <c r="P86" s="81" t="s">
        <v>149</v>
      </c>
      <c r="Q86" s="81" t="s">
        <v>150</v>
      </c>
      <c r="R86" s="81" t="s">
        <v>151</v>
      </c>
      <c r="S86" s="81" t="s">
        <v>152</v>
      </c>
      <c r="T86" s="82" t="s">
        <v>153</v>
      </c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="2" customFormat="1" ht="22.8" customHeight="1">
      <c r="A87" s="38"/>
      <c r="B87" s="39"/>
      <c r="C87" s="87" t="s">
        <v>154</v>
      </c>
      <c r="D87" s="38"/>
      <c r="E87" s="38"/>
      <c r="F87" s="38"/>
      <c r="G87" s="38"/>
      <c r="H87" s="38"/>
      <c r="I87" s="38"/>
      <c r="J87" s="149">
        <f>BK87</f>
        <v>0</v>
      </c>
      <c r="K87" s="38"/>
      <c r="L87" s="39"/>
      <c r="M87" s="83"/>
      <c r="N87" s="68"/>
      <c r="O87" s="84"/>
      <c r="P87" s="150">
        <f>P88+P91+P93</f>
        <v>0</v>
      </c>
      <c r="Q87" s="84"/>
      <c r="R87" s="150">
        <f>R88+R91+R93</f>
        <v>0</v>
      </c>
      <c r="S87" s="84"/>
      <c r="T87" s="151">
        <f>T88+T91+T93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72</v>
      </c>
      <c r="AU87" s="19" t="s">
        <v>130</v>
      </c>
      <c r="BK87" s="152">
        <f>BK88+BK91+BK93</f>
        <v>0</v>
      </c>
    </row>
    <row r="88" s="12" customFormat="1" ht="25.92" customHeight="1">
      <c r="A88" s="12"/>
      <c r="B88" s="153"/>
      <c r="C88" s="12"/>
      <c r="D88" s="154" t="s">
        <v>72</v>
      </c>
      <c r="E88" s="155" t="s">
        <v>155</v>
      </c>
      <c r="F88" s="155" t="s">
        <v>156</v>
      </c>
      <c r="G88" s="12"/>
      <c r="H88" s="12"/>
      <c r="I88" s="156"/>
      <c r="J88" s="157">
        <f>BK88</f>
        <v>0</v>
      </c>
      <c r="K88" s="12"/>
      <c r="L88" s="153"/>
      <c r="M88" s="158"/>
      <c r="N88" s="159"/>
      <c r="O88" s="159"/>
      <c r="P88" s="160">
        <f>P89</f>
        <v>0</v>
      </c>
      <c r="Q88" s="159"/>
      <c r="R88" s="160">
        <f>R89</f>
        <v>0</v>
      </c>
      <c r="S88" s="159"/>
      <c r="T88" s="16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4" t="s">
        <v>78</v>
      </c>
      <c r="AT88" s="162" t="s">
        <v>72</v>
      </c>
      <c r="AU88" s="162" t="s">
        <v>73</v>
      </c>
      <c r="AY88" s="154" t="s">
        <v>157</v>
      </c>
      <c r="BK88" s="163">
        <f>BK89</f>
        <v>0</v>
      </c>
    </row>
    <row r="89" s="12" customFormat="1" ht="22.8" customHeight="1">
      <c r="A89" s="12"/>
      <c r="B89" s="153"/>
      <c r="C89" s="12"/>
      <c r="D89" s="154" t="s">
        <v>72</v>
      </c>
      <c r="E89" s="164" t="s">
        <v>200</v>
      </c>
      <c r="F89" s="164" t="s">
        <v>534</v>
      </c>
      <c r="G89" s="12"/>
      <c r="H89" s="12"/>
      <c r="I89" s="156"/>
      <c r="J89" s="165">
        <f>BK89</f>
        <v>0</v>
      </c>
      <c r="K89" s="12"/>
      <c r="L89" s="153"/>
      <c r="M89" s="158"/>
      <c r="N89" s="159"/>
      <c r="O89" s="159"/>
      <c r="P89" s="160">
        <f>P90</f>
        <v>0</v>
      </c>
      <c r="Q89" s="159"/>
      <c r="R89" s="160">
        <f>R90</f>
        <v>0</v>
      </c>
      <c r="S89" s="159"/>
      <c r="T89" s="161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4" t="s">
        <v>78</v>
      </c>
      <c r="AT89" s="162" t="s">
        <v>72</v>
      </c>
      <c r="AU89" s="162" t="s">
        <v>78</v>
      </c>
      <c r="AY89" s="154" t="s">
        <v>157</v>
      </c>
      <c r="BK89" s="163">
        <f>BK90</f>
        <v>0</v>
      </c>
    </row>
    <row r="90" s="2" customFormat="1" ht="24.15" customHeight="1">
      <c r="A90" s="38"/>
      <c r="B90" s="166"/>
      <c r="C90" s="167" t="s">
        <v>78</v>
      </c>
      <c r="D90" s="167" t="s">
        <v>159</v>
      </c>
      <c r="E90" s="168" t="s">
        <v>650</v>
      </c>
      <c r="F90" s="169" t="s">
        <v>651</v>
      </c>
      <c r="G90" s="170" t="s">
        <v>652</v>
      </c>
      <c r="H90" s="171">
        <v>1</v>
      </c>
      <c r="I90" s="172"/>
      <c r="J90" s="173">
        <f>ROUND(I90*H90,2)</f>
        <v>0</v>
      </c>
      <c r="K90" s="174"/>
      <c r="L90" s="39"/>
      <c r="M90" s="175" t="s">
        <v>3</v>
      </c>
      <c r="N90" s="176" t="s">
        <v>44</v>
      </c>
      <c r="O90" s="72"/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9" t="s">
        <v>162</v>
      </c>
      <c r="AT90" s="179" t="s">
        <v>159</v>
      </c>
      <c r="AU90" s="179" t="s">
        <v>82</v>
      </c>
      <c r="AY90" s="19" t="s">
        <v>157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9" t="s">
        <v>78</v>
      </c>
      <c r="BK90" s="180">
        <f>ROUND(I90*H90,2)</f>
        <v>0</v>
      </c>
      <c r="BL90" s="19" t="s">
        <v>162</v>
      </c>
      <c r="BM90" s="179" t="s">
        <v>653</v>
      </c>
    </row>
    <row r="91" s="12" customFormat="1" ht="25.92" customHeight="1">
      <c r="A91" s="12"/>
      <c r="B91" s="153"/>
      <c r="C91" s="12"/>
      <c r="D91" s="154" t="s">
        <v>72</v>
      </c>
      <c r="E91" s="155" t="s">
        <v>654</v>
      </c>
      <c r="F91" s="155" t="s">
        <v>655</v>
      </c>
      <c r="G91" s="12"/>
      <c r="H91" s="12"/>
      <c r="I91" s="156"/>
      <c r="J91" s="157">
        <f>BK91</f>
        <v>0</v>
      </c>
      <c r="K91" s="12"/>
      <c r="L91" s="153"/>
      <c r="M91" s="158"/>
      <c r="N91" s="159"/>
      <c r="O91" s="159"/>
      <c r="P91" s="160">
        <f>P92</f>
        <v>0</v>
      </c>
      <c r="Q91" s="159"/>
      <c r="R91" s="160">
        <f>R92</f>
        <v>0</v>
      </c>
      <c r="S91" s="159"/>
      <c r="T91" s="161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4" t="s">
        <v>162</v>
      </c>
      <c r="AT91" s="162" t="s">
        <v>72</v>
      </c>
      <c r="AU91" s="162" t="s">
        <v>73</v>
      </c>
      <c r="AY91" s="154" t="s">
        <v>157</v>
      </c>
      <c r="BK91" s="163">
        <f>BK92</f>
        <v>0</v>
      </c>
    </row>
    <row r="92" s="2" customFormat="1" ht="21.75" customHeight="1">
      <c r="A92" s="38"/>
      <c r="B92" s="166"/>
      <c r="C92" s="167" t="s">
        <v>82</v>
      </c>
      <c r="D92" s="167" t="s">
        <v>159</v>
      </c>
      <c r="E92" s="168" t="s">
        <v>656</v>
      </c>
      <c r="F92" s="169" t="s">
        <v>657</v>
      </c>
      <c r="G92" s="170" t="s">
        <v>652</v>
      </c>
      <c r="H92" s="171">
        <v>1</v>
      </c>
      <c r="I92" s="172"/>
      <c r="J92" s="173">
        <f>ROUND(I92*H92,2)</f>
        <v>0</v>
      </c>
      <c r="K92" s="174"/>
      <c r="L92" s="39"/>
      <c r="M92" s="175" t="s">
        <v>3</v>
      </c>
      <c r="N92" s="176" t="s">
        <v>44</v>
      </c>
      <c r="O92" s="72"/>
      <c r="P92" s="177">
        <f>O92*H92</f>
        <v>0</v>
      </c>
      <c r="Q92" s="177">
        <v>0</v>
      </c>
      <c r="R92" s="177">
        <f>Q92*H92</f>
        <v>0</v>
      </c>
      <c r="S92" s="177">
        <v>0</v>
      </c>
      <c r="T92" s="17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9" t="s">
        <v>162</v>
      </c>
      <c r="AT92" s="179" t="s">
        <v>159</v>
      </c>
      <c r="AU92" s="179" t="s">
        <v>78</v>
      </c>
      <c r="AY92" s="19" t="s">
        <v>157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19" t="s">
        <v>78</v>
      </c>
      <c r="BK92" s="180">
        <f>ROUND(I92*H92,2)</f>
        <v>0</v>
      </c>
      <c r="BL92" s="19" t="s">
        <v>162</v>
      </c>
      <c r="BM92" s="179" t="s">
        <v>658</v>
      </c>
    </row>
    <row r="93" s="12" customFormat="1" ht="25.92" customHeight="1">
      <c r="A93" s="12"/>
      <c r="B93" s="153"/>
      <c r="C93" s="12"/>
      <c r="D93" s="154" t="s">
        <v>72</v>
      </c>
      <c r="E93" s="155" t="s">
        <v>659</v>
      </c>
      <c r="F93" s="155" t="s">
        <v>660</v>
      </c>
      <c r="G93" s="12"/>
      <c r="H93" s="12"/>
      <c r="I93" s="156"/>
      <c r="J93" s="157">
        <f>BK93</f>
        <v>0</v>
      </c>
      <c r="K93" s="12"/>
      <c r="L93" s="153"/>
      <c r="M93" s="158"/>
      <c r="N93" s="159"/>
      <c r="O93" s="159"/>
      <c r="P93" s="160">
        <f>P94+SUM(P95:P99)+P106+P112+P114</f>
        <v>0</v>
      </c>
      <c r="Q93" s="159"/>
      <c r="R93" s="160">
        <f>R94+SUM(R95:R99)+R106+R112+R114</f>
        <v>0</v>
      </c>
      <c r="S93" s="159"/>
      <c r="T93" s="161">
        <f>T94+SUM(T95:T99)+T106+T112+T114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4" t="s">
        <v>179</v>
      </c>
      <c r="AT93" s="162" t="s">
        <v>72</v>
      </c>
      <c r="AU93" s="162" t="s">
        <v>73</v>
      </c>
      <c r="AY93" s="154" t="s">
        <v>157</v>
      </c>
      <c r="BK93" s="163">
        <f>BK94+SUM(BK95:BK99)+BK106+BK112+BK114</f>
        <v>0</v>
      </c>
    </row>
    <row r="94" s="2" customFormat="1" ht="16.5" customHeight="1">
      <c r="A94" s="38"/>
      <c r="B94" s="166"/>
      <c r="C94" s="167" t="s">
        <v>83</v>
      </c>
      <c r="D94" s="167" t="s">
        <v>159</v>
      </c>
      <c r="E94" s="168" t="s">
        <v>661</v>
      </c>
      <c r="F94" s="169" t="s">
        <v>662</v>
      </c>
      <c r="G94" s="170" t="s">
        <v>663</v>
      </c>
      <c r="H94" s="171">
        <v>1</v>
      </c>
      <c r="I94" s="172"/>
      <c r="J94" s="173">
        <f>ROUND(I94*H94,2)</f>
        <v>0</v>
      </c>
      <c r="K94" s="174"/>
      <c r="L94" s="39"/>
      <c r="M94" s="175" t="s">
        <v>3</v>
      </c>
      <c r="N94" s="176" t="s">
        <v>44</v>
      </c>
      <c r="O94" s="72"/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9" t="s">
        <v>664</v>
      </c>
      <c r="AT94" s="179" t="s">
        <v>159</v>
      </c>
      <c r="AU94" s="179" t="s">
        <v>78</v>
      </c>
      <c r="AY94" s="19" t="s">
        <v>157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19" t="s">
        <v>78</v>
      </c>
      <c r="BK94" s="180">
        <f>ROUND(I94*H94,2)</f>
        <v>0</v>
      </c>
      <c r="BL94" s="19" t="s">
        <v>664</v>
      </c>
      <c r="BM94" s="179" t="s">
        <v>665</v>
      </c>
    </row>
    <row r="95" s="2" customFormat="1" ht="16.5" customHeight="1">
      <c r="A95" s="38"/>
      <c r="B95" s="166"/>
      <c r="C95" s="167" t="s">
        <v>162</v>
      </c>
      <c r="D95" s="167" t="s">
        <v>159</v>
      </c>
      <c r="E95" s="168" t="s">
        <v>666</v>
      </c>
      <c r="F95" s="169" t="s">
        <v>667</v>
      </c>
      <c r="G95" s="170" t="s">
        <v>668</v>
      </c>
      <c r="H95" s="171">
        <v>1</v>
      </c>
      <c r="I95" s="172"/>
      <c r="J95" s="173">
        <f>ROUND(I95*H95,2)</f>
        <v>0</v>
      </c>
      <c r="K95" s="174"/>
      <c r="L95" s="39"/>
      <c r="M95" s="175" t="s">
        <v>3</v>
      </c>
      <c r="N95" s="176" t="s">
        <v>44</v>
      </c>
      <c r="O95" s="72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9" t="s">
        <v>664</v>
      </c>
      <c r="AT95" s="179" t="s">
        <v>159</v>
      </c>
      <c r="AU95" s="179" t="s">
        <v>78</v>
      </c>
      <c r="AY95" s="19" t="s">
        <v>157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9" t="s">
        <v>78</v>
      </c>
      <c r="BK95" s="180">
        <f>ROUND(I95*H95,2)</f>
        <v>0</v>
      </c>
      <c r="BL95" s="19" t="s">
        <v>664</v>
      </c>
      <c r="BM95" s="179" t="s">
        <v>669</v>
      </c>
    </row>
    <row r="96" s="2" customFormat="1">
      <c r="A96" s="38"/>
      <c r="B96" s="39"/>
      <c r="C96" s="38"/>
      <c r="D96" s="181" t="s">
        <v>164</v>
      </c>
      <c r="E96" s="38"/>
      <c r="F96" s="182" t="s">
        <v>670</v>
      </c>
      <c r="G96" s="38"/>
      <c r="H96" s="38"/>
      <c r="I96" s="183"/>
      <c r="J96" s="38"/>
      <c r="K96" s="38"/>
      <c r="L96" s="39"/>
      <c r="M96" s="184"/>
      <c r="N96" s="185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164</v>
      </c>
      <c r="AU96" s="19" t="s">
        <v>78</v>
      </c>
    </row>
    <row r="97" s="2" customFormat="1" ht="16.5" customHeight="1">
      <c r="A97" s="38"/>
      <c r="B97" s="166"/>
      <c r="C97" s="167" t="s">
        <v>179</v>
      </c>
      <c r="D97" s="167" t="s">
        <v>159</v>
      </c>
      <c r="E97" s="168" t="s">
        <v>671</v>
      </c>
      <c r="F97" s="169" t="s">
        <v>672</v>
      </c>
      <c r="G97" s="170" t="s">
        <v>668</v>
      </c>
      <c r="H97" s="171">
        <v>1</v>
      </c>
      <c r="I97" s="172"/>
      <c r="J97" s="173">
        <f>ROUND(I97*H97,2)</f>
        <v>0</v>
      </c>
      <c r="K97" s="174"/>
      <c r="L97" s="39"/>
      <c r="M97" s="175" t="s">
        <v>3</v>
      </c>
      <c r="N97" s="176" t="s">
        <v>44</v>
      </c>
      <c r="O97" s="72"/>
      <c r="P97" s="177">
        <f>O97*H97</f>
        <v>0</v>
      </c>
      <c r="Q97" s="177">
        <v>0</v>
      </c>
      <c r="R97" s="177">
        <f>Q97*H97</f>
        <v>0</v>
      </c>
      <c r="S97" s="177">
        <v>0</v>
      </c>
      <c r="T97" s="17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9" t="s">
        <v>664</v>
      </c>
      <c r="AT97" s="179" t="s">
        <v>159</v>
      </c>
      <c r="AU97" s="179" t="s">
        <v>78</v>
      </c>
      <c r="AY97" s="19" t="s">
        <v>157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9" t="s">
        <v>78</v>
      </c>
      <c r="BK97" s="180">
        <f>ROUND(I97*H97,2)</f>
        <v>0</v>
      </c>
      <c r="BL97" s="19" t="s">
        <v>664</v>
      </c>
      <c r="BM97" s="179" t="s">
        <v>673</v>
      </c>
    </row>
    <row r="98" s="2" customFormat="1">
      <c r="A98" s="38"/>
      <c r="B98" s="39"/>
      <c r="C98" s="38"/>
      <c r="D98" s="181" t="s">
        <v>164</v>
      </c>
      <c r="E98" s="38"/>
      <c r="F98" s="182" t="s">
        <v>674</v>
      </c>
      <c r="G98" s="38"/>
      <c r="H98" s="38"/>
      <c r="I98" s="183"/>
      <c r="J98" s="38"/>
      <c r="K98" s="38"/>
      <c r="L98" s="39"/>
      <c r="M98" s="184"/>
      <c r="N98" s="185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164</v>
      </c>
      <c r="AU98" s="19" t="s">
        <v>78</v>
      </c>
    </row>
    <row r="99" s="12" customFormat="1" ht="22.8" customHeight="1">
      <c r="A99" s="12"/>
      <c r="B99" s="153"/>
      <c r="C99" s="12"/>
      <c r="D99" s="154" t="s">
        <v>72</v>
      </c>
      <c r="E99" s="164" t="s">
        <v>675</v>
      </c>
      <c r="F99" s="164" t="s">
        <v>676</v>
      </c>
      <c r="G99" s="12"/>
      <c r="H99" s="12"/>
      <c r="I99" s="156"/>
      <c r="J99" s="165">
        <f>BK99</f>
        <v>0</v>
      </c>
      <c r="K99" s="12"/>
      <c r="L99" s="153"/>
      <c r="M99" s="158"/>
      <c r="N99" s="159"/>
      <c r="O99" s="159"/>
      <c r="P99" s="160">
        <f>SUM(P100:P105)</f>
        <v>0</v>
      </c>
      <c r="Q99" s="159"/>
      <c r="R99" s="160">
        <f>SUM(R100:R105)</f>
        <v>0</v>
      </c>
      <c r="S99" s="159"/>
      <c r="T99" s="161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54" t="s">
        <v>179</v>
      </c>
      <c r="AT99" s="162" t="s">
        <v>72</v>
      </c>
      <c r="AU99" s="162" t="s">
        <v>78</v>
      </c>
      <c r="AY99" s="154" t="s">
        <v>157</v>
      </c>
      <c r="BK99" s="163">
        <f>SUM(BK100:BK105)</f>
        <v>0</v>
      </c>
    </row>
    <row r="100" s="2" customFormat="1" ht="16.5" customHeight="1">
      <c r="A100" s="38"/>
      <c r="B100" s="166"/>
      <c r="C100" s="167" t="s">
        <v>184</v>
      </c>
      <c r="D100" s="167" t="s">
        <v>159</v>
      </c>
      <c r="E100" s="168" t="s">
        <v>677</v>
      </c>
      <c r="F100" s="169" t="s">
        <v>678</v>
      </c>
      <c r="G100" s="170" t="s">
        <v>668</v>
      </c>
      <c r="H100" s="171">
        <v>1</v>
      </c>
      <c r="I100" s="172"/>
      <c r="J100" s="173">
        <f>ROUND(I100*H100,2)</f>
        <v>0</v>
      </c>
      <c r="K100" s="174"/>
      <c r="L100" s="39"/>
      <c r="M100" s="175" t="s">
        <v>3</v>
      </c>
      <c r="N100" s="176" t="s">
        <v>44</v>
      </c>
      <c r="O100" s="72"/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9" t="s">
        <v>664</v>
      </c>
      <c r="AT100" s="179" t="s">
        <v>159</v>
      </c>
      <c r="AU100" s="179" t="s">
        <v>82</v>
      </c>
      <c r="AY100" s="19" t="s">
        <v>157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9" t="s">
        <v>78</v>
      </c>
      <c r="BK100" s="180">
        <f>ROUND(I100*H100,2)</f>
        <v>0</v>
      </c>
      <c r="BL100" s="19" t="s">
        <v>664</v>
      </c>
      <c r="BM100" s="179" t="s">
        <v>679</v>
      </c>
    </row>
    <row r="101" s="2" customFormat="1">
      <c r="A101" s="38"/>
      <c r="B101" s="39"/>
      <c r="C101" s="38"/>
      <c r="D101" s="181" t="s">
        <v>164</v>
      </c>
      <c r="E101" s="38"/>
      <c r="F101" s="182" t="s">
        <v>680</v>
      </c>
      <c r="G101" s="38"/>
      <c r="H101" s="38"/>
      <c r="I101" s="183"/>
      <c r="J101" s="38"/>
      <c r="K101" s="38"/>
      <c r="L101" s="39"/>
      <c r="M101" s="184"/>
      <c r="N101" s="185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164</v>
      </c>
      <c r="AU101" s="19" t="s">
        <v>82</v>
      </c>
    </row>
    <row r="102" s="2" customFormat="1" ht="24.15" customHeight="1">
      <c r="A102" s="38"/>
      <c r="B102" s="166"/>
      <c r="C102" s="167" t="s">
        <v>190</v>
      </c>
      <c r="D102" s="167" t="s">
        <v>159</v>
      </c>
      <c r="E102" s="168" t="s">
        <v>681</v>
      </c>
      <c r="F102" s="169" t="s">
        <v>682</v>
      </c>
      <c r="G102" s="170" t="s">
        <v>663</v>
      </c>
      <c r="H102" s="171">
        <v>1</v>
      </c>
      <c r="I102" s="172"/>
      <c r="J102" s="173">
        <f>ROUND(I102*H102,2)</f>
        <v>0</v>
      </c>
      <c r="K102" s="174"/>
      <c r="L102" s="39"/>
      <c r="M102" s="175" t="s">
        <v>3</v>
      </c>
      <c r="N102" s="176" t="s">
        <v>44</v>
      </c>
      <c r="O102" s="72"/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9" t="s">
        <v>664</v>
      </c>
      <c r="AT102" s="179" t="s">
        <v>159</v>
      </c>
      <c r="AU102" s="179" t="s">
        <v>82</v>
      </c>
      <c r="AY102" s="19" t="s">
        <v>157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19" t="s">
        <v>78</v>
      </c>
      <c r="BK102" s="180">
        <f>ROUND(I102*H102,2)</f>
        <v>0</v>
      </c>
      <c r="BL102" s="19" t="s">
        <v>664</v>
      </c>
      <c r="BM102" s="179" t="s">
        <v>683</v>
      </c>
    </row>
    <row r="103" s="2" customFormat="1" ht="24.15" customHeight="1">
      <c r="A103" s="38"/>
      <c r="B103" s="166"/>
      <c r="C103" s="167" t="s">
        <v>195</v>
      </c>
      <c r="D103" s="167" t="s">
        <v>159</v>
      </c>
      <c r="E103" s="168" t="s">
        <v>684</v>
      </c>
      <c r="F103" s="169" t="s">
        <v>685</v>
      </c>
      <c r="G103" s="170" t="s">
        <v>663</v>
      </c>
      <c r="H103" s="171">
        <v>1</v>
      </c>
      <c r="I103" s="172"/>
      <c r="J103" s="173">
        <f>ROUND(I103*H103,2)</f>
        <v>0</v>
      </c>
      <c r="K103" s="174"/>
      <c r="L103" s="39"/>
      <c r="M103" s="175" t="s">
        <v>3</v>
      </c>
      <c r="N103" s="176" t="s">
        <v>44</v>
      </c>
      <c r="O103" s="72"/>
      <c r="P103" s="177">
        <f>O103*H103</f>
        <v>0</v>
      </c>
      <c r="Q103" s="177">
        <v>0</v>
      </c>
      <c r="R103" s="177">
        <f>Q103*H103</f>
        <v>0</v>
      </c>
      <c r="S103" s="177">
        <v>0</v>
      </c>
      <c r="T103" s="17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9" t="s">
        <v>664</v>
      </c>
      <c r="AT103" s="179" t="s">
        <v>159</v>
      </c>
      <c r="AU103" s="179" t="s">
        <v>82</v>
      </c>
      <c r="AY103" s="19" t="s">
        <v>157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9" t="s">
        <v>78</v>
      </c>
      <c r="BK103" s="180">
        <f>ROUND(I103*H103,2)</f>
        <v>0</v>
      </c>
      <c r="BL103" s="19" t="s">
        <v>664</v>
      </c>
      <c r="BM103" s="179" t="s">
        <v>686</v>
      </c>
    </row>
    <row r="104" s="2" customFormat="1" ht="24.15" customHeight="1">
      <c r="A104" s="38"/>
      <c r="B104" s="166"/>
      <c r="C104" s="167" t="s">
        <v>200</v>
      </c>
      <c r="D104" s="167" t="s">
        <v>159</v>
      </c>
      <c r="E104" s="168" t="s">
        <v>687</v>
      </c>
      <c r="F104" s="169" t="s">
        <v>688</v>
      </c>
      <c r="G104" s="170" t="s">
        <v>663</v>
      </c>
      <c r="H104" s="171">
        <v>1</v>
      </c>
      <c r="I104" s="172"/>
      <c r="J104" s="173">
        <f>ROUND(I104*H104,2)</f>
        <v>0</v>
      </c>
      <c r="K104" s="174"/>
      <c r="L104" s="39"/>
      <c r="M104" s="175" t="s">
        <v>3</v>
      </c>
      <c r="N104" s="176" t="s">
        <v>44</v>
      </c>
      <c r="O104" s="72"/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9" t="s">
        <v>664</v>
      </c>
      <c r="AT104" s="179" t="s">
        <v>159</v>
      </c>
      <c r="AU104" s="179" t="s">
        <v>82</v>
      </c>
      <c r="AY104" s="19" t="s">
        <v>157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9" t="s">
        <v>78</v>
      </c>
      <c r="BK104" s="180">
        <f>ROUND(I104*H104,2)</f>
        <v>0</v>
      </c>
      <c r="BL104" s="19" t="s">
        <v>664</v>
      </c>
      <c r="BM104" s="179" t="s">
        <v>689</v>
      </c>
    </row>
    <row r="105" s="2" customFormat="1" ht="37.8" customHeight="1">
      <c r="A105" s="38"/>
      <c r="B105" s="166"/>
      <c r="C105" s="167" t="s">
        <v>205</v>
      </c>
      <c r="D105" s="167" t="s">
        <v>159</v>
      </c>
      <c r="E105" s="168" t="s">
        <v>690</v>
      </c>
      <c r="F105" s="169" t="s">
        <v>691</v>
      </c>
      <c r="G105" s="170" t="s">
        <v>663</v>
      </c>
      <c r="H105" s="171">
        <v>1</v>
      </c>
      <c r="I105" s="172"/>
      <c r="J105" s="173">
        <f>ROUND(I105*H105,2)</f>
        <v>0</v>
      </c>
      <c r="K105" s="174"/>
      <c r="L105" s="39"/>
      <c r="M105" s="175" t="s">
        <v>3</v>
      </c>
      <c r="N105" s="176" t="s">
        <v>44</v>
      </c>
      <c r="O105" s="72"/>
      <c r="P105" s="177">
        <f>O105*H105</f>
        <v>0</v>
      </c>
      <c r="Q105" s="177">
        <v>0</v>
      </c>
      <c r="R105" s="177">
        <f>Q105*H105</f>
        <v>0</v>
      </c>
      <c r="S105" s="177">
        <v>0</v>
      </c>
      <c r="T105" s="17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9" t="s">
        <v>664</v>
      </c>
      <c r="AT105" s="179" t="s">
        <v>159</v>
      </c>
      <c r="AU105" s="179" t="s">
        <v>82</v>
      </c>
      <c r="AY105" s="19" t="s">
        <v>157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19" t="s">
        <v>78</v>
      </c>
      <c r="BK105" s="180">
        <f>ROUND(I105*H105,2)</f>
        <v>0</v>
      </c>
      <c r="BL105" s="19" t="s">
        <v>664</v>
      </c>
      <c r="BM105" s="179" t="s">
        <v>692</v>
      </c>
    </row>
    <row r="106" s="12" customFormat="1" ht="22.8" customHeight="1">
      <c r="A106" s="12"/>
      <c r="B106" s="153"/>
      <c r="C106" s="12"/>
      <c r="D106" s="154" t="s">
        <v>72</v>
      </c>
      <c r="E106" s="164" t="s">
        <v>693</v>
      </c>
      <c r="F106" s="164" t="s">
        <v>694</v>
      </c>
      <c r="G106" s="12"/>
      <c r="H106" s="12"/>
      <c r="I106" s="156"/>
      <c r="J106" s="165">
        <f>BK106</f>
        <v>0</v>
      </c>
      <c r="K106" s="12"/>
      <c r="L106" s="153"/>
      <c r="M106" s="158"/>
      <c r="N106" s="159"/>
      <c r="O106" s="159"/>
      <c r="P106" s="160">
        <f>SUM(P107:P111)</f>
        <v>0</v>
      </c>
      <c r="Q106" s="159"/>
      <c r="R106" s="160">
        <f>SUM(R107:R111)</f>
        <v>0</v>
      </c>
      <c r="S106" s="159"/>
      <c r="T106" s="161">
        <f>SUM(T107:T111)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54" t="s">
        <v>179</v>
      </c>
      <c r="AT106" s="162" t="s">
        <v>72</v>
      </c>
      <c r="AU106" s="162" t="s">
        <v>78</v>
      </c>
      <c r="AY106" s="154" t="s">
        <v>157</v>
      </c>
      <c r="BK106" s="163">
        <f>SUM(BK107:BK111)</f>
        <v>0</v>
      </c>
    </row>
    <row r="107" s="2" customFormat="1" ht="16.5" customHeight="1">
      <c r="A107" s="38"/>
      <c r="B107" s="166"/>
      <c r="C107" s="167" t="s">
        <v>210</v>
      </c>
      <c r="D107" s="167" t="s">
        <v>159</v>
      </c>
      <c r="E107" s="168" t="s">
        <v>695</v>
      </c>
      <c r="F107" s="169" t="s">
        <v>696</v>
      </c>
      <c r="G107" s="170" t="s">
        <v>668</v>
      </c>
      <c r="H107" s="171">
        <v>1</v>
      </c>
      <c r="I107" s="172"/>
      <c r="J107" s="173">
        <f>ROUND(I107*H107,2)</f>
        <v>0</v>
      </c>
      <c r="K107" s="174"/>
      <c r="L107" s="39"/>
      <c r="M107" s="175" t="s">
        <v>3</v>
      </c>
      <c r="N107" s="176" t="s">
        <v>44</v>
      </c>
      <c r="O107" s="72"/>
      <c r="P107" s="177">
        <f>O107*H107</f>
        <v>0</v>
      </c>
      <c r="Q107" s="177">
        <v>0</v>
      </c>
      <c r="R107" s="177">
        <f>Q107*H107</f>
        <v>0</v>
      </c>
      <c r="S107" s="177">
        <v>0</v>
      </c>
      <c r="T107" s="17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9" t="s">
        <v>664</v>
      </c>
      <c r="AT107" s="179" t="s">
        <v>159</v>
      </c>
      <c r="AU107" s="179" t="s">
        <v>82</v>
      </c>
      <c r="AY107" s="19" t="s">
        <v>157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19" t="s">
        <v>78</v>
      </c>
      <c r="BK107" s="180">
        <f>ROUND(I107*H107,2)</f>
        <v>0</v>
      </c>
      <c r="BL107" s="19" t="s">
        <v>664</v>
      </c>
      <c r="BM107" s="179" t="s">
        <v>697</v>
      </c>
    </row>
    <row r="108" s="2" customFormat="1">
      <c r="A108" s="38"/>
      <c r="B108" s="39"/>
      <c r="C108" s="38"/>
      <c r="D108" s="181" t="s">
        <v>164</v>
      </c>
      <c r="E108" s="38"/>
      <c r="F108" s="182" t="s">
        <v>698</v>
      </c>
      <c r="G108" s="38"/>
      <c r="H108" s="38"/>
      <c r="I108" s="183"/>
      <c r="J108" s="38"/>
      <c r="K108" s="38"/>
      <c r="L108" s="39"/>
      <c r="M108" s="184"/>
      <c r="N108" s="185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164</v>
      </c>
      <c r="AU108" s="19" t="s">
        <v>82</v>
      </c>
    </row>
    <row r="109" s="2" customFormat="1" ht="33" customHeight="1">
      <c r="A109" s="38"/>
      <c r="B109" s="166"/>
      <c r="C109" s="167" t="s">
        <v>216</v>
      </c>
      <c r="D109" s="167" t="s">
        <v>159</v>
      </c>
      <c r="E109" s="168" t="s">
        <v>699</v>
      </c>
      <c r="F109" s="169" t="s">
        <v>700</v>
      </c>
      <c r="G109" s="170" t="s">
        <v>663</v>
      </c>
      <c r="H109" s="171">
        <v>4</v>
      </c>
      <c r="I109" s="172"/>
      <c r="J109" s="173">
        <f>ROUND(I109*H109,2)</f>
        <v>0</v>
      </c>
      <c r="K109" s="174"/>
      <c r="L109" s="39"/>
      <c r="M109" s="175" t="s">
        <v>3</v>
      </c>
      <c r="N109" s="176" t="s">
        <v>44</v>
      </c>
      <c r="O109" s="72"/>
      <c r="P109" s="177">
        <f>O109*H109</f>
        <v>0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79" t="s">
        <v>664</v>
      </c>
      <c r="AT109" s="179" t="s">
        <v>159</v>
      </c>
      <c r="AU109" s="179" t="s">
        <v>82</v>
      </c>
      <c r="AY109" s="19" t="s">
        <v>157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9" t="s">
        <v>78</v>
      </c>
      <c r="BK109" s="180">
        <f>ROUND(I109*H109,2)</f>
        <v>0</v>
      </c>
      <c r="BL109" s="19" t="s">
        <v>664</v>
      </c>
      <c r="BM109" s="179" t="s">
        <v>701</v>
      </c>
    </row>
    <row r="110" s="2" customFormat="1" ht="16.5" customHeight="1">
      <c r="A110" s="38"/>
      <c r="B110" s="166"/>
      <c r="C110" s="167" t="s">
        <v>222</v>
      </c>
      <c r="D110" s="167" t="s">
        <v>159</v>
      </c>
      <c r="E110" s="168" t="s">
        <v>702</v>
      </c>
      <c r="F110" s="169" t="s">
        <v>703</v>
      </c>
      <c r="G110" s="170" t="s">
        <v>668</v>
      </c>
      <c r="H110" s="171">
        <v>1</v>
      </c>
      <c r="I110" s="172"/>
      <c r="J110" s="173">
        <f>ROUND(I110*H110,2)</f>
        <v>0</v>
      </c>
      <c r="K110" s="174"/>
      <c r="L110" s="39"/>
      <c r="M110" s="175" t="s">
        <v>3</v>
      </c>
      <c r="N110" s="176" t="s">
        <v>44</v>
      </c>
      <c r="O110" s="72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9" t="s">
        <v>664</v>
      </c>
      <c r="AT110" s="179" t="s">
        <v>159</v>
      </c>
      <c r="AU110" s="179" t="s">
        <v>82</v>
      </c>
      <c r="AY110" s="19" t="s">
        <v>157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9" t="s">
        <v>78</v>
      </c>
      <c r="BK110" s="180">
        <f>ROUND(I110*H110,2)</f>
        <v>0</v>
      </c>
      <c r="BL110" s="19" t="s">
        <v>664</v>
      </c>
      <c r="BM110" s="179" t="s">
        <v>704</v>
      </c>
    </row>
    <row r="111" s="2" customFormat="1">
      <c r="A111" s="38"/>
      <c r="B111" s="39"/>
      <c r="C111" s="38"/>
      <c r="D111" s="181" t="s">
        <v>164</v>
      </c>
      <c r="E111" s="38"/>
      <c r="F111" s="182" t="s">
        <v>705</v>
      </c>
      <c r="G111" s="38"/>
      <c r="H111" s="38"/>
      <c r="I111" s="183"/>
      <c r="J111" s="38"/>
      <c r="K111" s="38"/>
      <c r="L111" s="39"/>
      <c r="M111" s="184"/>
      <c r="N111" s="185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164</v>
      </c>
      <c r="AU111" s="19" t="s">
        <v>82</v>
      </c>
    </row>
    <row r="112" s="12" customFormat="1" ht="22.8" customHeight="1">
      <c r="A112" s="12"/>
      <c r="B112" s="153"/>
      <c r="C112" s="12"/>
      <c r="D112" s="154" t="s">
        <v>72</v>
      </c>
      <c r="E112" s="164" t="s">
        <v>706</v>
      </c>
      <c r="F112" s="164" t="s">
        <v>707</v>
      </c>
      <c r="G112" s="12"/>
      <c r="H112" s="12"/>
      <c r="I112" s="156"/>
      <c r="J112" s="165">
        <f>BK112</f>
        <v>0</v>
      </c>
      <c r="K112" s="12"/>
      <c r="L112" s="153"/>
      <c r="M112" s="158"/>
      <c r="N112" s="159"/>
      <c r="O112" s="159"/>
      <c r="P112" s="160">
        <f>P113</f>
        <v>0</v>
      </c>
      <c r="Q112" s="159"/>
      <c r="R112" s="160">
        <f>R113</f>
        <v>0</v>
      </c>
      <c r="S112" s="159"/>
      <c r="T112" s="161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54" t="s">
        <v>179</v>
      </c>
      <c r="AT112" s="162" t="s">
        <v>72</v>
      </c>
      <c r="AU112" s="162" t="s">
        <v>78</v>
      </c>
      <c r="AY112" s="154" t="s">
        <v>157</v>
      </c>
      <c r="BK112" s="163">
        <f>BK113</f>
        <v>0</v>
      </c>
    </row>
    <row r="113" s="2" customFormat="1" ht="33" customHeight="1">
      <c r="A113" s="38"/>
      <c r="B113" s="166"/>
      <c r="C113" s="167" t="s">
        <v>228</v>
      </c>
      <c r="D113" s="167" t="s">
        <v>159</v>
      </c>
      <c r="E113" s="168" t="s">
        <v>708</v>
      </c>
      <c r="F113" s="169" t="s">
        <v>709</v>
      </c>
      <c r="G113" s="170" t="s">
        <v>663</v>
      </c>
      <c r="H113" s="171">
        <v>1</v>
      </c>
      <c r="I113" s="172"/>
      <c r="J113" s="173">
        <f>ROUND(I113*H113,2)</f>
        <v>0</v>
      </c>
      <c r="K113" s="174"/>
      <c r="L113" s="39"/>
      <c r="M113" s="175" t="s">
        <v>3</v>
      </c>
      <c r="N113" s="176" t="s">
        <v>44</v>
      </c>
      <c r="O113" s="72"/>
      <c r="P113" s="177">
        <f>O113*H113</f>
        <v>0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9" t="s">
        <v>664</v>
      </c>
      <c r="AT113" s="179" t="s">
        <v>159</v>
      </c>
      <c r="AU113" s="179" t="s">
        <v>82</v>
      </c>
      <c r="AY113" s="19" t="s">
        <v>157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9" t="s">
        <v>78</v>
      </c>
      <c r="BK113" s="180">
        <f>ROUND(I113*H113,2)</f>
        <v>0</v>
      </c>
      <c r="BL113" s="19" t="s">
        <v>664</v>
      </c>
      <c r="BM113" s="179" t="s">
        <v>710</v>
      </c>
    </row>
    <row r="114" s="12" customFormat="1" ht="22.8" customHeight="1">
      <c r="A114" s="12"/>
      <c r="B114" s="153"/>
      <c r="C114" s="12"/>
      <c r="D114" s="154" t="s">
        <v>72</v>
      </c>
      <c r="E114" s="164" t="s">
        <v>711</v>
      </c>
      <c r="F114" s="164" t="s">
        <v>712</v>
      </c>
      <c r="G114" s="12"/>
      <c r="H114" s="12"/>
      <c r="I114" s="156"/>
      <c r="J114" s="165">
        <f>BK114</f>
        <v>0</v>
      </c>
      <c r="K114" s="12"/>
      <c r="L114" s="153"/>
      <c r="M114" s="158"/>
      <c r="N114" s="159"/>
      <c r="O114" s="159"/>
      <c r="P114" s="160">
        <f>SUM(P115:P117)</f>
        <v>0</v>
      </c>
      <c r="Q114" s="159"/>
      <c r="R114" s="160">
        <f>SUM(R115:R117)</f>
        <v>0</v>
      </c>
      <c r="S114" s="159"/>
      <c r="T114" s="161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54" t="s">
        <v>179</v>
      </c>
      <c r="AT114" s="162" t="s">
        <v>72</v>
      </c>
      <c r="AU114" s="162" t="s">
        <v>78</v>
      </c>
      <c r="AY114" s="154" t="s">
        <v>157</v>
      </c>
      <c r="BK114" s="163">
        <f>SUM(BK115:BK117)</f>
        <v>0</v>
      </c>
    </row>
    <row r="115" s="2" customFormat="1" ht="16.5" customHeight="1">
      <c r="A115" s="38"/>
      <c r="B115" s="166"/>
      <c r="C115" s="167" t="s">
        <v>9</v>
      </c>
      <c r="D115" s="167" t="s">
        <v>159</v>
      </c>
      <c r="E115" s="168" t="s">
        <v>713</v>
      </c>
      <c r="F115" s="169" t="s">
        <v>714</v>
      </c>
      <c r="G115" s="170" t="s">
        <v>668</v>
      </c>
      <c r="H115" s="171">
        <v>1</v>
      </c>
      <c r="I115" s="172"/>
      <c r="J115" s="173">
        <f>ROUND(I115*H115,2)</f>
        <v>0</v>
      </c>
      <c r="K115" s="174"/>
      <c r="L115" s="39"/>
      <c r="M115" s="175" t="s">
        <v>3</v>
      </c>
      <c r="N115" s="176" t="s">
        <v>44</v>
      </c>
      <c r="O115" s="72"/>
      <c r="P115" s="177">
        <f>O115*H115</f>
        <v>0</v>
      </c>
      <c r="Q115" s="177">
        <v>0</v>
      </c>
      <c r="R115" s="177">
        <f>Q115*H115</f>
        <v>0</v>
      </c>
      <c r="S115" s="177">
        <v>0</v>
      </c>
      <c r="T115" s="17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9" t="s">
        <v>664</v>
      </c>
      <c r="AT115" s="179" t="s">
        <v>159</v>
      </c>
      <c r="AU115" s="179" t="s">
        <v>82</v>
      </c>
      <c r="AY115" s="19" t="s">
        <v>157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9" t="s">
        <v>78</v>
      </c>
      <c r="BK115" s="180">
        <f>ROUND(I115*H115,2)</f>
        <v>0</v>
      </c>
      <c r="BL115" s="19" t="s">
        <v>664</v>
      </c>
      <c r="BM115" s="179" t="s">
        <v>715</v>
      </c>
    </row>
    <row r="116" s="2" customFormat="1">
      <c r="A116" s="38"/>
      <c r="B116" s="39"/>
      <c r="C116" s="38"/>
      <c r="D116" s="181" t="s">
        <v>164</v>
      </c>
      <c r="E116" s="38"/>
      <c r="F116" s="182" t="s">
        <v>716</v>
      </c>
      <c r="G116" s="38"/>
      <c r="H116" s="38"/>
      <c r="I116" s="183"/>
      <c r="J116" s="38"/>
      <c r="K116" s="38"/>
      <c r="L116" s="39"/>
      <c r="M116" s="184"/>
      <c r="N116" s="185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164</v>
      </c>
      <c r="AU116" s="19" t="s">
        <v>82</v>
      </c>
    </row>
    <row r="117" s="2" customFormat="1" ht="16.5" customHeight="1">
      <c r="A117" s="38"/>
      <c r="B117" s="166"/>
      <c r="C117" s="167" t="s">
        <v>245</v>
      </c>
      <c r="D117" s="167" t="s">
        <v>159</v>
      </c>
      <c r="E117" s="168" t="s">
        <v>717</v>
      </c>
      <c r="F117" s="169" t="s">
        <v>718</v>
      </c>
      <c r="G117" s="170" t="s">
        <v>719</v>
      </c>
      <c r="H117" s="171">
        <v>1</v>
      </c>
      <c r="I117" s="172"/>
      <c r="J117" s="173">
        <f>ROUND(I117*H117,2)</f>
        <v>0</v>
      </c>
      <c r="K117" s="174"/>
      <c r="L117" s="39"/>
      <c r="M117" s="225" t="s">
        <v>3</v>
      </c>
      <c r="N117" s="226" t="s">
        <v>44</v>
      </c>
      <c r="O117" s="227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9" t="s">
        <v>664</v>
      </c>
      <c r="AT117" s="179" t="s">
        <v>159</v>
      </c>
      <c r="AU117" s="179" t="s">
        <v>82</v>
      </c>
      <c r="AY117" s="19" t="s">
        <v>157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9" t="s">
        <v>78</v>
      </c>
      <c r="BK117" s="180">
        <f>ROUND(I117*H117,2)</f>
        <v>0</v>
      </c>
      <c r="BL117" s="19" t="s">
        <v>664</v>
      </c>
      <c r="BM117" s="179" t="s">
        <v>720</v>
      </c>
    </row>
    <row r="118" s="2" customFormat="1" ht="6.96" customHeight="1">
      <c r="A118" s="38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39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autoFilter ref="C86:K11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6" r:id="rId1" display="https://podminky.urs.cz/item/CS_URS_2023_01/032002000"/>
    <hyperlink ref="F98" r:id="rId2" display="https://podminky.urs.cz/item/CS_URS_2023_01/034503000"/>
    <hyperlink ref="F101" r:id="rId3" display="https://podminky.urs.cz/item/CS_URS_2023_01/011314000"/>
    <hyperlink ref="F108" r:id="rId4" display="https://podminky.urs.cz/item/CS_URS_2023_01/042503000"/>
    <hyperlink ref="F111" r:id="rId5" display="https://podminky.urs.cz/item/CS_URS_2023_01/043194000"/>
    <hyperlink ref="F116" r:id="rId6" display="https://podminky.urs.cz/item/CS_URS_2023_01/07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6" t="str">
        <f>'Rekapitulace stavby'!K6</f>
        <v>Dobříš rekonstrukce Levandulové ul.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721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11. 6. 2021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35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28</v>
      </c>
      <c r="J24" s="27" t="s">
        <v>3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39</v>
      </c>
      <c r="E30" s="38"/>
      <c r="F30" s="38"/>
      <c r="G30" s="38"/>
      <c r="H30" s="38"/>
      <c r="I30" s="38"/>
      <c r="J30" s="90">
        <f>ROUND(J84,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43</v>
      </c>
      <c r="E33" s="32" t="s">
        <v>44</v>
      </c>
      <c r="F33" s="123">
        <f>ROUND((SUM(BE84:BE165)),  2)</f>
        <v>0</v>
      </c>
      <c r="G33" s="38"/>
      <c r="H33" s="38"/>
      <c r="I33" s="124">
        <v>0.20999999999999999</v>
      </c>
      <c r="J33" s="123">
        <f>ROUND(((SUM(BE84:BE165))*I33),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3">
        <f>ROUND((SUM(BF84:BF165)),  2)</f>
        <v>0</v>
      </c>
      <c r="G34" s="38"/>
      <c r="H34" s="38"/>
      <c r="I34" s="124">
        <v>0.14999999999999999</v>
      </c>
      <c r="J34" s="123">
        <f>ROUND(((SUM(BF84:BF165))*I34),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3">
        <f>ROUND((SUM(BG84:BG165)),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3">
        <f>ROUND((SUM(BH84:BH165)),  2)</f>
        <v>0</v>
      </c>
      <c r="G36" s="38"/>
      <c r="H36" s="38"/>
      <c r="I36" s="124">
        <v>0.14999999999999999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3">
        <f>ROUND((SUM(BI84:BI165)),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49</v>
      </c>
      <c r="E39" s="76"/>
      <c r="F39" s="76"/>
      <c r="G39" s="127" t="s">
        <v>50</v>
      </c>
      <c r="H39" s="128" t="s">
        <v>51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127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6" t="str">
        <f>E7</f>
        <v>Dobříš rekonstrukce Levandulové ul.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110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2 - veřejné osvětlení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Dobříš</v>
      </c>
      <c r="G52" s="38"/>
      <c r="H52" s="38"/>
      <c r="I52" s="32" t="s">
        <v>23</v>
      </c>
      <c r="J52" s="64" t="str">
        <f>IF(J12="","",J12)</f>
        <v>11. 6. 2021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31</v>
      </c>
      <c r="J54" s="36" t="str">
        <f>E21</f>
        <v>Ing. Jan Dudík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Ing. Petr Dudík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128</v>
      </c>
      <c r="D57" s="125"/>
      <c r="E57" s="125"/>
      <c r="F57" s="125"/>
      <c r="G57" s="125"/>
      <c r="H57" s="125"/>
      <c r="I57" s="125"/>
      <c r="J57" s="132" t="s">
        <v>129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71</v>
      </c>
      <c r="D59" s="38"/>
      <c r="E59" s="38"/>
      <c r="F59" s="38"/>
      <c r="G59" s="38"/>
      <c r="H59" s="38"/>
      <c r="I59" s="38"/>
      <c r="J59" s="90">
        <f>J84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130</v>
      </c>
    </row>
    <row r="60" s="9" customFormat="1" ht="24.96" customHeight="1">
      <c r="A60" s="9"/>
      <c r="B60" s="134"/>
      <c r="C60" s="9"/>
      <c r="D60" s="135" t="s">
        <v>722</v>
      </c>
      <c r="E60" s="136"/>
      <c r="F60" s="136"/>
      <c r="G60" s="136"/>
      <c r="H60" s="136"/>
      <c r="I60" s="136"/>
      <c r="J60" s="137">
        <f>J85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723</v>
      </c>
      <c r="E61" s="140"/>
      <c r="F61" s="140"/>
      <c r="G61" s="140"/>
      <c r="H61" s="140"/>
      <c r="I61" s="140"/>
      <c r="J61" s="141">
        <f>J102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141</v>
      </c>
      <c r="E62" s="140"/>
      <c r="F62" s="140"/>
      <c r="G62" s="140"/>
      <c r="H62" s="140"/>
      <c r="I62" s="140"/>
      <c r="J62" s="141">
        <f>J105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34"/>
      <c r="C63" s="9"/>
      <c r="D63" s="135" t="s">
        <v>724</v>
      </c>
      <c r="E63" s="136"/>
      <c r="F63" s="136"/>
      <c r="G63" s="136"/>
      <c r="H63" s="136"/>
      <c r="I63" s="136"/>
      <c r="J63" s="137">
        <f>J122</f>
        <v>0</v>
      </c>
      <c r="K63" s="9"/>
      <c r="L63" s="13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38"/>
      <c r="C64" s="10"/>
      <c r="D64" s="139" t="s">
        <v>725</v>
      </c>
      <c r="E64" s="140"/>
      <c r="F64" s="140"/>
      <c r="G64" s="140"/>
      <c r="H64" s="140"/>
      <c r="I64" s="140"/>
      <c r="J64" s="141">
        <f>J123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11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38"/>
      <c r="E71" s="38"/>
      <c r="F71" s="38"/>
      <c r="G71" s="38"/>
      <c r="H71" s="38"/>
      <c r="I71" s="38"/>
      <c r="J71" s="38"/>
      <c r="K71" s="38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38"/>
      <c r="E73" s="38"/>
      <c r="F73" s="38"/>
      <c r="G73" s="38"/>
      <c r="H73" s="38"/>
      <c r="I73" s="38"/>
      <c r="J73" s="38"/>
      <c r="K73" s="38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116" t="str">
        <f>E7</f>
        <v>Dobříš rekonstrukce Levandulové ul.</v>
      </c>
      <c r="F74" s="32"/>
      <c r="G74" s="32"/>
      <c r="H74" s="32"/>
      <c r="I74" s="38"/>
      <c r="J74" s="38"/>
      <c r="K74" s="38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110</v>
      </c>
      <c r="D75" s="38"/>
      <c r="E75" s="38"/>
      <c r="F75" s="38"/>
      <c r="G75" s="38"/>
      <c r="H75" s="38"/>
      <c r="I75" s="38"/>
      <c r="J75" s="38"/>
      <c r="K75" s="38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38"/>
      <c r="D76" s="38"/>
      <c r="E76" s="62" t="str">
        <f>E9</f>
        <v>2 - veřejné osvětlení</v>
      </c>
      <c r="F76" s="38"/>
      <c r="G76" s="38"/>
      <c r="H76" s="38"/>
      <c r="I76" s="38"/>
      <c r="J76" s="38"/>
      <c r="K76" s="3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38"/>
      <c r="E78" s="38"/>
      <c r="F78" s="27" t="str">
        <f>F12</f>
        <v>Dobříš</v>
      </c>
      <c r="G78" s="38"/>
      <c r="H78" s="38"/>
      <c r="I78" s="32" t="s">
        <v>23</v>
      </c>
      <c r="J78" s="64" t="str">
        <f>IF(J12="","",J12)</f>
        <v>11. 6. 2021</v>
      </c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38"/>
      <c r="E80" s="38"/>
      <c r="F80" s="27" t="str">
        <f>E15</f>
        <v xml:space="preserve"> </v>
      </c>
      <c r="G80" s="38"/>
      <c r="H80" s="38"/>
      <c r="I80" s="32" t="s">
        <v>31</v>
      </c>
      <c r="J80" s="36" t="str">
        <f>E21</f>
        <v>Ing. Jan Dudík</v>
      </c>
      <c r="K80" s="38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38"/>
      <c r="E81" s="38"/>
      <c r="F81" s="27" t="str">
        <f>IF(E18="","",E18)</f>
        <v>Vyplň údaj</v>
      </c>
      <c r="G81" s="38"/>
      <c r="H81" s="38"/>
      <c r="I81" s="32" t="s">
        <v>34</v>
      </c>
      <c r="J81" s="36" t="str">
        <f>E24</f>
        <v>Ing. Petr Dudík</v>
      </c>
      <c r="K81" s="38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42"/>
      <c r="B83" s="143"/>
      <c r="C83" s="144" t="s">
        <v>143</v>
      </c>
      <c r="D83" s="145" t="s">
        <v>58</v>
      </c>
      <c r="E83" s="145" t="s">
        <v>54</v>
      </c>
      <c r="F83" s="145" t="s">
        <v>55</v>
      </c>
      <c r="G83" s="145" t="s">
        <v>144</v>
      </c>
      <c r="H83" s="145" t="s">
        <v>145</v>
      </c>
      <c r="I83" s="145" t="s">
        <v>146</v>
      </c>
      <c r="J83" s="146" t="s">
        <v>129</v>
      </c>
      <c r="K83" s="147" t="s">
        <v>147</v>
      </c>
      <c r="L83" s="148"/>
      <c r="M83" s="80" t="s">
        <v>3</v>
      </c>
      <c r="N83" s="81" t="s">
        <v>43</v>
      </c>
      <c r="O83" s="81" t="s">
        <v>148</v>
      </c>
      <c r="P83" s="81" t="s">
        <v>149</v>
      </c>
      <c r="Q83" s="81" t="s">
        <v>150</v>
      </c>
      <c r="R83" s="81" t="s">
        <v>151</v>
      </c>
      <c r="S83" s="81" t="s">
        <v>152</v>
      </c>
      <c r="T83" s="82" t="s">
        <v>153</v>
      </c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</row>
    <row r="84" s="2" customFormat="1" ht="22.8" customHeight="1">
      <c r="A84" s="38"/>
      <c r="B84" s="39"/>
      <c r="C84" s="87" t="s">
        <v>154</v>
      </c>
      <c r="D84" s="38"/>
      <c r="E84" s="38"/>
      <c r="F84" s="38"/>
      <c r="G84" s="38"/>
      <c r="H84" s="38"/>
      <c r="I84" s="38"/>
      <c r="J84" s="149">
        <f>BK84</f>
        <v>0</v>
      </c>
      <c r="K84" s="38"/>
      <c r="L84" s="39"/>
      <c r="M84" s="83"/>
      <c r="N84" s="68"/>
      <c r="O84" s="84"/>
      <c r="P84" s="150">
        <f>P85+P122</f>
        <v>0</v>
      </c>
      <c r="Q84" s="84"/>
      <c r="R84" s="150">
        <f>R85+R122</f>
        <v>0.29593600000000003</v>
      </c>
      <c r="S84" s="84"/>
      <c r="T84" s="151">
        <f>T85+T122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9" t="s">
        <v>72</v>
      </c>
      <c r="AU84" s="19" t="s">
        <v>130</v>
      </c>
      <c r="BK84" s="152">
        <f>BK85+BK122</f>
        <v>0</v>
      </c>
    </row>
    <row r="85" s="12" customFormat="1" ht="25.92" customHeight="1">
      <c r="A85" s="12"/>
      <c r="B85" s="153"/>
      <c r="C85" s="12"/>
      <c r="D85" s="154" t="s">
        <v>72</v>
      </c>
      <c r="E85" s="155" t="s">
        <v>726</v>
      </c>
      <c r="F85" s="155" t="s">
        <v>727</v>
      </c>
      <c r="G85" s="12"/>
      <c r="H85" s="12"/>
      <c r="I85" s="156"/>
      <c r="J85" s="157">
        <f>BK85</f>
        <v>0</v>
      </c>
      <c r="K85" s="12"/>
      <c r="L85" s="153"/>
      <c r="M85" s="158"/>
      <c r="N85" s="159"/>
      <c r="O85" s="159"/>
      <c r="P85" s="160">
        <f>P86+SUM(P87:P102)+P105</f>
        <v>0</v>
      </c>
      <c r="Q85" s="159"/>
      <c r="R85" s="160">
        <f>R86+SUM(R87:R102)+R105</f>
        <v>0.28600000000000003</v>
      </c>
      <c r="S85" s="159"/>
      <c r="T85" s="161">
        <f>T86+SUM(T87:T102)+T105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4" t="s">
        <v>78</v>
      </c>
      <c r="AT85" s="162" t="s">
        <v>72</v>
      </c>
      <c r="AU85" s="162" t="s">
        <v>73</v>
      </c>
      <c r="AY85" s="154" t="s">
        <v>157</v>
      </c>
      <c r="BK85" s="163">
        <f>BK86+SUM(BK87:BK102)+BK105</f>
        <v>0</v>
      </c>
    </row>
    <row r="86" s="2" customFormat="1" ht="16.5" customHeight="1">
      <c r="A86" s="38"/>
      <c r="B86" s="166"/>
      <c r="C86" s="167" t="s">
        <v>78</v>
      </c>
      <c r="D86" s="167" t="s">
        <v>159</v>
      </c>
      <c r="E86" s="168" t="s">
        <v>728</v>
      </c>
      <c r="F86" s="169" t="s">
        <v>729</v>
      </c>
      <c r="G86" s="170" t="s">
        <v>172</v>
      </c>
      <c r="H86" s="171">
        <v>5</v>
      </c>
      <c r="I86" s="172"/>
      <c r="J86" s="173">
        <f>ROUND(I86*H86,2)</f>
        <v>0</v>
      </c>
      <c r="K86" s="174"/>
      <c r="L86" s="39"/>
      <c r="M86" s="175" t="s">
        <v>3</v>
      </c>
      <c r="N86" s="176" t="s">
        <v>44</v>
      </c>
      <c r="O86" s="72"/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9" t="s">
        <v>162</v>
      </c>
      <c r="AT86" s="179" t="s">
        <v>159</v>
      </c>
      <c r="AU86" s="179" t="s">
        <v>78</v>
      </c>
      <c r="AY86" s="19" t="s">
        <v>157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19" t="s">
        <v>78</v>
      </c>
      <c r="BK86" s="180">
        <f>ROUND(I86*H86,2)</f>
        <v>0</v>
      </c>
      <c r="BL86" s="19" t="s">
        <v>162</v>
      </c>
      <c r="BM86" s="179" t="s">
        <v>730</v>
      </c>
    </row>
    <row r="87" s="2" customFormat="1">
      <c r="A87" s="38"/>
      <c r="B87" s="39"/>
      <c r="C87" s="38"/>
      <c r="D87" s="181" t="s">
        <v>164</v>
      </c>
      <c r="E87" s="38"/>
      <c r="F87" s="182" t="s">
        <v>731</v>
      </c>
      <c r="G87" s="38"/>
      <c r="H87" s="38"/>
      <c r="I87" s="183"/>
      <c r="J87" s="38"/>
      <c r="K87" s="38"/>
      <c r="L87" s="39"/>
      <c r="M87" s="184"/>
      <c r="N87" s="185"/>
      <c r="O87" s="72"/>
      <c r="P87" s="72"/>
      <c r="Q87" s="72"/>
      <c r="R87" s="72"/>
      <c r="S87" s="72"/>
      <c r="T87" s="73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164</v>
      </c>
      <c r="AU87" s="19" t="s">
        <v>78</v>
      </c>
    </row>
    <row r="88" s="13" customFormat="1">
      <c r="A88" s="13"/>
      <c r="B88" s="186"/>
      <c r="C88" s="13"/>
      <c r="D88" s="187" t="s">
        <v>189</v>
      </c>
      <c r="E88" s="188" t="s">
        <v>3</v>
      </c>
      <c r="F88" s="189" t="s">
        <v>732</v>
      </c>
      <c r="G88" s="13"/>
      <c r="H88" s="190">
        <v>3</v>
      </c>
      <c r="I88" s="191"/>
      <c r="J88" s="13"/>
      <c r="K88" s="13"/>
      <c r="L88" s="186"/>
      <c r="M88" s="192"/>
      <c r="N88" s="193"/>
      <c r="O88" s="193"/>
      <c r="P88" s="193"/>
      <c r="Q88" s="193"/>
      <c r="R88" s="193"/>
      <c r="S88" s="193"/>
      <c r="T88" s="19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188" t="s">
        <v>189</v>
      </c>
      <c r="AU88" s="188" t="s">
        <v>78</v>
      </c>
      <c r="AV88" s="13" t="s">
        <v>82</v>
      </c>
      <c r="AW88" s="13" t="s">
        <v>33</v>
      </c>
      <c r="AX88" s="13" t="s">
        <v>73</v>
      </c>
      <c r="AY88" s="188" t="s">
        <v>157</v>
      </c>
    </row>
    <row r="89" s="13" customFormat="1">
      <c r="A89" s="13"/>
      <c r="B89" s="186"/>
      <c r="C89" s="13"/>
      <c r="D89" s="187" t="s">
        <v>189</v>
      </c>
      <c r="E89" s="188" t="s">
        <v>3</v>
      </c>
      <c r="F89" s="189" t="s">
        <v>733</v>
      </c>
      <c r="G89" s="13"/>
      <c r="H89" s="190">
        <v>2</v>
      </c>
      <c r="I89" s="191"/>
      <c r="J89" s="13"/>
      <c r="K89" s="13"/>
      <c r="L89" s="186"/>
      <c r="M89" s="192"/>
      <c r="N89" s="193"/>
      <c r="O89" s="193"/>
      <c r="P89" s="193"/>
      <c r="Q89" s="193"/>
      <c r="R89" s="193"/>
      <c r="S89" s="193"/>
      <c r="T89" s="19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188" t="s">
        <v>189</v>
      </c>
      <c r="AU89" s="188" t="s">
        <v>78</v>
      </c>
      <c r="AV89" s="13" t="s">
        <v>82</v>
      </c>
      <c r="AW89" s="13" t="s">
        <v>33</v>
      </c>
      <c r="AX89" s="13" t="s">
        <v>73</v>
      </c>
      <c r="AY89" s="188" t="s">
        <v>157</v>
      </c>
    </row>
    <row r="90" s="2" customFormat="1" ht="24.15" customHeight="1">
      <c r="A90" s="38"/>
      <c r="B90" s="166"/>
      <c r="C90" s="167" t="s">
        <v>82</v>
      </c>
      <c r="D90" s="167" t="s">
        <v>159</v>
      </c>
      <c r="E90" s="168" t="s">
        <v>734</v>
      </c>
      <c r="F90" s="169" t="s">
        <v>735</v>
      </c>
      <c r="G90" s="170" t="s">
        <v>172</v>
      </c>
      <c r="H90" s="171">
        <v>5</v>
      </c>
      <c r="I90" s="172"/>
      <c r="J90" s="173">
        <f>ROUND(I90*H90,2)</f>
        <v>0</v>
      </c>
      <c r="K90" s="174"/>
      <c r="L90" s="39"/>
      <c r="M90" s="175" t="s">
        <v>3</v>
      </c>
      <c r="N90" s="176" t="s">
        <v>44</v>
      </c>
      <c r="O90" s="72"/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9" t="s">
        <v>513</v>
      </c>
      <c r="AT90" s="179" t="s">
        <v>159</v>
      </c>
      <c r="AU90" s="179" t="s">
        <v>78</v>
      </c>
      <c r="AY90" s="19" t="s">
        <v>157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9" t="s">
        <v>78</v>
      </c>
      <c r="BK90" s="180">
        <f>ROUND(I90*H90,2)</f>
        <v>0</v>
      </c>
      <c r="BL90" s="19" t="s">
        <v>513</v>
      </c>
      <c r="BM90" s="179" t="s">
        <v>736</v>
      </c>
    </row>
    <row r="91" s="13" customFormat="1">
      <c r="A91" s="13"/>
      <c r="B91" s="186"/>
      <c r="C91" s="13"/>
      <c r="D91" s="187" t="s">
        <v>189</v>
      </c>
      <c r="E91" s="188" t="s">
        <v>3</v>
      </c>
      <c r="F91" s="189" t="s">
        <v>732</v>
      </c>
      <c r="G91" s="13"/>
      <c r="H91" s="190">
        <v>3</v>
      </c>
      <c r="I91" s="191"/>
      <c r="J91" s="13"/>
      <c r="K91" s="13"/>
      <c r="L91" s="186"/>
      <c r="M91" s="192"/>
      <c r="N91" s="193"/>
      <c r="O91" s="193"/>
      <c r="P91" s="193"/>
      <c r="Q91" s="193"/>
      <c r="R91" s="193"/>
      <c r="S91" s="193"/>
      <c r="T91" s="19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88" t="s">
        <v>189</v>
      </c>
      <c r="AU91" s="188" t="s">
        <v>78</v>
      </c>
      <c r="AV91" s="13" t="s">
        <v>82</v>
      </c>
      <c r="AW91" s="13" t="s">
        <v>33</v>
      </c>
      <c r="AX91" s="13" t="s">
        <v>73</v>
      </c>
      <c r="AY91" s="188" t="s">
        <v>157</v>
      </c>
    </row>
    <row r="92" s="13" customFormat="1">
      <c r="A92" s="13"/>
      <c r="B92" s="186"/>
      <c r="C92" s="13"/>
      <c r="D92" s="187" t="s">
        <v>189</v>
      </c>
      <c r="E92" s="188" t="s">
        <v>3</v>
      </c>
      <c r="F92" s="189" t="s">
        <v>737</v>
      </c>
      <c r="G92" s="13"/>
      <c r="H92" s="190">
        <v>2</v>
      </c>
      <c r="I92" s="191"/>
      <c r="J92" s="13"/>
      <c r="K92" s="13"/>
      <c r="L92" s="186"/>
      <c r="M92" s="192"/>
      <c r="N92" s="193"/>
      <c r="O92" s="193"/>
      <c r="P92" s="193"/>
      <c r="Q92" s="193"/>
      <c r="R92" s="193"/>
      <c r="S92" s="193"/>
      <c r="T92" s="19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8" t="s">
        <v>189</v>
      </c>
      <c r="AU92" s="188" t="s">
        <v>78</v>
      </c>
      <c r="AV92" s="13" t="s">
        <v>82</v>
      </c>
      <c r="AW92" s="13" t="s">
        <v>33</v>
      </c>
      <c r="AX92" s="13" t="s">
        <v>73</v>
      </c>
      <c r="AY92" s="188" t="s">
        <v>157</v>
      </c>
    </row>
    <row r="93" s="2" customFormat="1" ht="16.5" customHeight="1">
      <c r="A93" s="38"/>
      <c r="B93" s="166"/>
      <c r="C93" s="167" t="s">
        <v>83</v>
      </c>
      <c r="D93" s="167" t="s">
        <v>159</v>
      </c>
      <c r="E93" s="168" t="s">
        <v>738</v>
      </c>
      <c r="F93" s="169" t="s">
        <v>739</v>
      </c>
      <c r="G93" s="170" t="s">
        <v>172</v>
      </c>
      <c r="H93" s="171">
        <v>5</v>
      </c>
      <c r="I93" s="172"/>
      <c r="J93" s="173">
        <f>ROUND(I93*H93,2)</f>
        <v>0</v>
      </c>
      <c r="K93" s="174"/>
      <c r="L93" s="39"/>
      <c r="M93" s="175" t="s">
        <v>3</v>
      </c>
      <c r="N93" s="176" t="s">
        <v>44</v>
      </c>
      <c r="O93" s="72"/>
      <c r="P93" s="177">
        <f>O93*H93</f>
        <v>0</v>
      </c>
      <c r="Q93" s="177">
        <v>0</v>
      </c>
      <c r="R93" s="177">
        <f>Q93*H93</f>
        <v>0</v>
      </c>
      <c r="S93" s="177">
        <v>0</v>
      </c>
      <c r="T93" s="17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9" t="s">
        <v>513</v>
      </c>
      <c r="AT93" s="179" t="s">
        <v>159</v>
      </c>
      <c r="AU93" s="179" t="s">
        <v>78</v>
      </c>
      <c r="AY93" s="19" t="s">
        <v>157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19" t="s">
        <v>78</v>
      </c>
      <c r="BK93" s="180">
        <f>ROUND(I93*H93,2)</f>
        <v>0</v>
      </c>
      <c r="BL93" s="19" t="s">
        <v>513</v>
      </c>
      <c r="BM93" s="179" t="s">
        <v>740</v>
      </c>
    </row>
    <row r="94" s="13" customFormat="1">
      <c r="A94" s="13"/>
      <c r="B94" s="186"/>
      <c r="C94" s="13"/>
      <c r="D94" s="187" t="s">
        <v>189</v>
      </c>
      <c r="E94" s="188" t="s">
        <v>3</v>
      </c>
      <c r="F94" s="189" t="s">
        <v>732</v>
      </c>
      <c r="G94" s="13"/>
      <c r="H94" s="190">
        <v>3</v>
      </c>
      <c r="I94" s="191"/>
      <c r="J94" s="13"/>
      <c r="K94" s="13"/>
      <c r="L94" s="186"/>
      <c r="M94" s="192"/>
      <c r="N94" s="193"/>
      <c r="O94" s="193"/>
      <c r="P94" s="193"/>
      <c r="Q94" s="193"/>
      <c r="R94" s="193"/>
      <c r="S94" s="193"/>
      <c r="T94" s="19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88" t="s">
        <v>189</v>
      </c>
      <c r="AU94" s="188" t="s">
        <v>78</v>
      </c>
      <c r="AV94" s="13" t="s">
        <v>82</v>
      </c>
      <c r="AW94" s="13" t="s">
        <v>33</v>
      </c>
      <c r="AX94" s="13" t="s">
        <v>73</v>
      </c>
      <c r="AY94" s="188" t="s">
        <v>157</v>
      </c>
    </row>
    <row r="95" s="13" customFormat="1">
      <c r="A95" s="13"/>
      <c r="B95" s="186"/>
      <c r="C95" s="13"/>
      <c r="D95" s="187" t="s">
        <v>189</v>
      </c>
      <c r="E95" s="188" t="s">
        <v>3</v>
      </c>
      <c r="F95" s="189" t="s">
        <v>737</v>
      </c>
      <c r="G95" s="13"/>
      <c r="H95" s="190">
        <v>2</v>
      </c>
      <c r="I95" s="191"/>
      <c r="J95" s="13"/>
      <c r="K95" s="13"/>
      <c r="L95" s="186"/>
      <c r="M95" s="192"/>
      <c r="N95" s="193"/>
      <c r="O95" s="193"/>
      <c r="P95" s="193"/>
      <c r="Q95" s="193"/>
      <c r="R95" s="193"/>
      <c r="S95" s="193"/>
      <c r="T95" s="19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8" t="s">
        <v>189</v>
      </c>
      <c r="AU95" s="188" t="s">
        <v>78</v>
      </c>
      <c r="AV95" s="13" t="s">
        <v>82</v>
      </c>
      <c r="AW95" s="13" t="s">
        <v>33</v>
      </c>
      <c r="AX95" s="13" t="s">
        <v>73</v>
      </c>
      <c r="AY95" s="188" t="s">
        <v>157</v>
      </c>
    </row>
    <row r="96" s="2" customFormat="1" ht="37.8" customHeight="1">
      <c r="A96" s="38"/>
      <c r="B96" s="166"/>
      <c r="C96" s="167" t="s">
        <v>162</v>
      </c>
      <c r="D96" s="167" t="s">
        <v>159</v>
      </c>
      <c r="E96" s="168" t="s">
        <v>741</v>
      </c>
      <c r="F96" s="169" t="s">
        <v>742</v>
      </c>
      <c r="G96" s="170" t="s">
        <v>172</v>
      </c>
      <c r="H96" s="171">
        <v>21</v>
      </c>
      <c r="I96" s="172"/>
      <c r="J96" s="173">
        <f>ROUND(I96*H96,2)</f>
        <v>0</v>
      </c>
      <c r="K96" s="174"/>
      <c r="L96" s="39"/>
      <c r="M96" s="175" t="s">
        <v>3</v>
      </c>
      <c r="N96" s="176" t="s">
        <v>44</v>
      </c>
      <c r="O96" s="72"/>
      <c r="P96" s="177">
        <f>O96*H96</f>
        <v>0</v>
      </c>
      <c r="Q96" s="177">
        <v>0</v>
      </c>
      <c r="R96" s="177">
        <f>Q96*H96</f>
        <v>0</v>
      </c>
      <c r="S96" s="177">
        <v>0</v>
      </c>
      <c r="T96" s="17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9" t="s">
        <v>162</v>
      </c>
      <c r="AT96" s="179" t="s">
        <v>159</v>
      </c>
      <c r="AU96" s="179" t="s">
        <v>78</v>
      </c>
      <c r="AY96" s="19" t="s">
        <v>157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19" t="s">
        <v>78</v>
      </c>
      <c r="BK96" s="180">
        <f>ROUND(I96*H96,2)</f>
        <v>0</v>
      </c>
      <c r="BL96" s="19" t="s">
        <v>162</v>
      </c>
      <c r="BM96" s="179" t="s">
        <v>743</v>
      </c>
    </row>
    <row r="97" s="2" customFormat="1">
      <c r="A97" s="38"/>
      <c r="B97" s="39"/>
      <c r="C97" s="38"/>
      <c r="D97" s="181" t="s">
        <v>164</v>
      </c>
      <c r="E97" s="38"/>
      <c r="F97" s="182" t="s">
        <v>744</v>
      </c>
      <c r="G97" s="38"/>
      <c r="H97" s="38"/>
      <c r="I97" s="183"/>
      <c r="J97" s="38"/>
      <c r="K97" s="38"/>
      <c r="L97" s="39"/>
      <c r="M97" s="184"/>
      <c r="N97" s="185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164</v>
      </c>
      <c r="AU97" s="19" t="s">
        <v>78</v>
      </c>
    </row>
    <row r="98" s="2" customFormat="1" ht="49.05" customHeight="1">
      <c r="A98" s="38"/>
      <c r="B98" s="166"/>
      <c r="C98" s="167" t="s">
        <v>179</v>
      </c>
      <c r="D98" s="167" t="s">
        <v>159</v>
      </c>
      <c r="E98" s="168" t="s">
        <v>745</v>
      </c>
      <c r="F98" s="169" t="s">
        <v>746</v>
      </c>
      <c r="G98" s="170" t="s">
        <v>102</v>
      </c>
      <c r="H98" s="171">
        <v>180</v>
      </c>
      <c r="I98" s="172"/>
      <c r="J98" s="173">
        <f>ROUND(I98*H98,2)</f>
        <v>0</v>
      </c>
      <c r="K98" s="174"/>
      <c r="L98" s="39"/>
      <c r="M98" s="175" t="s">
        <v>3</v>
      </c>
      <c r="N98" s="176" t="s">
        <v>44</v>
      </c>
      <c r="O98" s="72"/>
      <c r="P98" s="177">
        <f>O98*H98</f>
        <v>0</v>
      </c>
      <c r="Q98" s="177">
        <v>0</v>
      </c>
      <c r="R98" s="177">
        <f>Q98*H98</f>
        <v>0</v>
      </c>
      <c r="S98" s="177">
        <v>0</v>
      </c>
      <c r="T98" s="17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9" t="s">
        <v>162</v>
      </c>
      <c r="AT98" s="179" t="s">
        <v>159</v>
      </c>
      <c r="AU98" s="179" t="s">
        <v>78</v>
      </c>
      <c r="AY98" s="19" t="s">
        <v>157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19" t="s">
        <v>78</v>
      </c>
      <c r="BK98" s="180">
        <f>ROUND(I98*H98,2)</f>
        <v>0</v>
      </c>
      <c r="BL98" s="19" t="s">
        <v>162</v>
      </c>
      <c r="BM98" s="179" t="s">
        <v>747</v>
      </c>
    </row>
    <row r="99" s="2" customFormat="1">
      <c r="A99" s="38"/>
      <c r="B99" s="39"/>
      <c r="C99" s="38"/>
      <c r="D99" s="181" t="s">
        <v>164</v>
      </c>
      <c r="E99" s="38"/>
      <c r="F99" s="182" t="s">
        <v>748</v>
      </c>
      <c r="G99" s="38"/>
      <c r="H99" s="38"/>
      <c r="I99" s="183"/>
      <c r="J99" s="38"/>
      <c r="K99" s="38"/>
      <c r="L99" s="39"/>
      <c r="M99" s="184"/>
      <c r="N99" s="185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164</v>
      </c>
      <c r="AU99" s="19" t="s">
        <v>78</v>
      </c>
    </row>
    <row r="100" s="2" customFormat="1" ht="62.7" customHeight="1">
      <c r="A100" s="38"/>
      <c r="B100" s="166"/>
      <c r="C100" s="167" t="s">
        <v>184</v>
      </c>
      <c r="D100" s="167" t="s">
        <v>159</v>
      </c>
      <c r="E100" s="168" t="s">
        <v>749</v>
      </c>
      <c r="F100" s="169" t="s">
        <v>750</v>
      </c>
      <c r="G100" s="170" t="s">
        <v>102</v>
      </c>
      <c r="H100" s="171">
        <v>180</v>
      </c>
      <c r="I100" s="172"/>
      <c r="J100" s="173">
        <f>ROUND(I100*H100,2)</f>
        <v>0</v>
      </c>
      <c r="K100" s="174"/>
      <c r="L100" s="39"/>
      <c r="M100" s="175" t="s">
        <v>3</v>
      </c>
      <c r="N100" s="176" t="s">
        <v>44</v>
      </c>
      <c r="O100" s="72"/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9" t="s">
        <v>245</v>
      </c>
      <c r="AT100" s="179" t="s">
        <v>159</v>
      </c>
      <c r="AU100" s="179" t="s">
        <v>78</v>
      </c>
      <c r="AY100" s="19" t="s">
        <v>157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9" t="s">
        <v>78</v>
      </c>
      <c r="BK100" s="180">
        <f>ROUND(I100*H100,2)</f>
        <v>0</v>
      </c>
      <c r="BL100" s="19" t="s">
        <v>245</v>
      </c>
      <c r="BM100" s="179" t="s">
        <v>751</v>
      </c>
    </row>
    <row r="101" s="2" customFormat="1">
      <c r="A101" s="38"/>
      <c r="B101" s="39"/>
      <c r="C101" s="38"/>
      <c r="D101" s="181" t="s">
        <v>164</v>
      </c>
      <c r="E101" s="38"/>
      <c r="F101" s="182" t="s">
        <v>752</v>
      </c>
      <c r="G101" s="38"/>
      <c r="H101" s="38"/>
      <c r="I101" s="183"/>
      <c r="J101" s="38"/>
      <c r="K101" s="38"/>
      <c r="L101" s="39"/>
      <c r="M101" s="184"/>
      <c r="N101" s="185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164</v>
      </c>
      <c r="AU101" s="19" t="s">
        <v>78</v>
      </c>
    </row>
    <row r="102" s="12" customFormat="1" ht="22.8" customHeight="1">
      <c r="A102" s="12"/>
      <c r="B102" s="153"/>
      <c r="C102" s="12"/>
      <c r="D102" s="154" t="s">
        <v>72</v>
      </c>
      <c r="E102" s="164" t="s">
        <v>753</v>
      </c>
      <c r="F102" s="164" t="s">
        <v>754</v>
      </c>
      <c r="G102" s="12"/>
      <c r="H102" s="12"/>
      <c r="I102" s="156"/>
      <c r="J102" s="165">
        <f>BK102</f>
        <v>0</v>
      </c>
      <c r="K102" s="12"/>
      <c r="L102" s="153"/>
      <c r="M102" s="158"/>
      <c r="N102" s="159"/>
      <c r="O102" s="159"/>
      <c r="P102" s="160">
        <f>SUM(P103:P104)</f>
        <v>0</v>
      </c>
      <c r="Q102" s="159"/>
      <c r="R102" s="160">
        <f>SUM(R103:R104)</f>
        <v>0</v>
      </c>
      <c r="S102" s="159"/>
      <c r="T102" s="161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4" t="s">
        <v>78</v>
      </c>
      <c r="AT102" s="162" t="s">
        <v>72</v>
      </c>
      <c r="AU102" s="162" t="s">
        <v>78</v>
      </c>
      <c r="AY102" s="154" t="s">
        <v>157</v>
      </c>
      <c r="BK102" s="163">
        <f>SUM(BK103:BK104)</f>
        <v>0</v>
      </c>
    </row>
    <row r="103" s="2" customFormat="1" ht="16.5" customHeight="1">
      <c r="A103" s="38"/>
      <c r="B103" s="166"/>
      <c r="C103" s="167" t="s">
        <v>190</v>
      </c>
      <c r="D103" s="167" t="s">
        <v>159</v>
      </c>
      <c r="E103" s="168" t="s">
        <v>755</v>
      </c>
      <c r="F103" s="169" t="s">
        <v>756</v>
      </c>
      <c r="G103" s="170" t="s">
        <v>757</v>
      </c>
      <c r="H103" s="171">
        <v>1</v>
      </c>
      <c r="I103" s="172"/>
      <c r="J103" s="173">
        <f>ROUND(I103*H103,2)</f>
        <v>0</v>
      </c>
      <c r="K103" s="174"/>
      <c r="L103" s="39"/>
      <c r="M103" s="175" t="s">
        <v>3</v>
      </c>
      <c r="N103" s="176" t="s">
        <v>44</v>
      </c>
      <c r="O103" s="72"/>
      <c r="P103" s="177">
        <f>O103*H103</f>
        <v>0</v>
      </c>
      <c r="Q103" s="177">
        <v>0</v>
      </c>
      <c r="R103" s="177">
        <f>Q103*H103</f>
        <v>0</v>
      </c>
      <c r="S103" s="177">
        <v>0</v>
      </c>
      <c r="T103" s="17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9" t="s">
        <v>162</v>
      </c>
      <c r="AT103" s="179" t="s">
        <v>159</v>
      </c>
      <c r="AU103" s="179" t="s">
        <v>82</v>
      </c>
      <c r="AY103" s="19" t="s">
        <v>157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9" t="s">
        <v>78</v>
      </c>
      <c r="BK103" s="180">
        <f>ROUND(I103*H103,2)</f>
        <v>0</v>
      </c>
      <c r="BL103" s="19" t="s">
        <v>162</v>
      </c>
      <c r="BM103" s="179" t="s">
        <v>758</v>
      </c>
    </row>
    <row r="104" s="2" customFormat="1" ht="24.15" customHeight="1">
      <c r="A104" s="38"/>
      <c r="B104" s="166"/>
      <c r="C104" s="167" t="s">
        <v>195</v>
      </c>
      <c r="D104" s="167" t="s">
        <v>159</v>
      </c>
      <c r="E104" s="168" t="s">
        <v>759</v>
      </c>
      <c r="F104" s="169" t="s">
        <v>760</v>
      </c>
      <c r="G104" s="170" t="s">
        <v>761</v>
      </c>
      <c r="H104" s="171">
        <v>10</v>
      </c>
      <c r="I104" s="172"/>
      <c r="J104" s="173">
        <f>ROUND(I104*H104,2)</f>
        <v>0</v>
      </c>
      <c r="K104" s="174"/>
      <c r="L104" s="39"/>
      <c r="M104" s="175" t="s">
        <v>3</v>
      </c>
      <c r="N104" s="176" t="s">
        <v>44</v>
      </c>
      <c r="O104" s="72"/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9" t="s">
        <v>162</v>
      </c>
      <c r="AT104" s="179" t="s">
        <v>159</v>
      </c>
      <c r="AU104" s="179" t="s">
        <v>82</v>
      </c>
      <c r="AY104" s="19" t="s">
        <v>157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9" t="s">
        <v>78</v>
      </c>
      <c r="BK104" s="180">
        <f>ROUND(I104*H104,2)</f>
        <v>0</v>
      </c>
      <c r="BL104" s="19" t="s">
        <v>162</v>
      </c>
      <c r="BM104" s="179" t="s">
        <v>762</v>
      </c>
    </row>
    <row r="105" s="12" customFormat="1" ht="22.8" customHeight="1">
      <c r="A105" s="12"/>
      <c r="B105" s="153"/>
      <c r="C105" s="12"/>
      <c r="D105" s="154" t="s">
        <v>72</v>
      </c>
      <c r="E105" s="164" t="s">
        <v>641</v>
      </c>
      <c r="F105" s="164" t="s">
        <v>642</v>
      </c>
      <c r="G105" s="12"/>
      <c r="H105" s="12"/>
      <c r="I105" s="156"/>
      <c r="J105" s="165">
        <f>BK105</f>
        <v>0</v>
      </c>
      <c r="K105" s="12"/>
      <c r="L105" s="153"/>
      <c r="M105" s="158"/>
      <c r="N105" s="159"/>
      <c r="O105" s="159"/>
      <c r="P105" s="160">
        <f>SUM(P106:P121)</f>
        <v>0</v>
      </c>
      <c r="Q105" s="159"/>
      <c r="R105" s="160">
        <f>SUM(R106:R121)</f>
        <v>0.28600000000000003</v>
      </c>
      <c r="S105" s="159"/>
      <c r="T105" s="161">
        <f>SUM(T106:T121)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54" t="s">
        <v>82</v>
      </c>
      <c r="AT105" s="162" t="s">
        <v>72</v>
      </c>
      <c r="AU105" s="162" t="s">
        <v>78</v>
      </c>
      <c r="AY105" s="154" t="s">
        <v>157</v>
      </c>
      <c r="BK105" s="163">
        <f>SUM(BK106:BK121)</f>
        <v>0</v>
      </c>
    </row>
    <row r="106" s="2" customFormat="1" ht="16.5" customHeight="1">
      <c r="A106" s="38"/>
      <c r="B106" s="166"/>
      <c r="C106" s="210" t="s">
        <v>200</v>
      </c>
      <c r="D106" s="210" t="s">
        <v>284</v>
      </c>
      <c r="E106" s="211" t="s">
        <v>763</v>
      </c>
      <c r="F106" s="212" t="s">
        <v>764</v>
      </c>
      <c r="G106" s="213" t="s">
        <v>172</v>
      </c>
      <c r="H106" s="214">
        <v>2</v>
      </c>
      <c r="I106" s="215"/>
      <c r="J106" s="216">
        <f>ROUND(I106*H106,2)</f>
        <v>0</v>
      </c>
      <c r="K106" s="217"/>
      <c r="L106" s="218"/>
      <c r="M106" s="219" t="s">
        <v>3</v>
      </c>
      <c r="N106" s="220" t="s">
        <v>44</v>
      </c>
      <c r="O106" s="72"/>
      <c r="P106" s="177">
        <f>O106*H106</f>
        <v>0</v>
      </c>
      <c r="Q106" s="177">
        <v>0.062</v>
      </c>
      <c r="R106" s="177">
        <f>Q106*H106</f>
        <v>0.124</v>
      </c>
      <c r="S106" s="177">
        <v>0</v>
      </c>
      <c r="T106" s="17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9" t="s">
        <v>195</v>
      </c>
      <c r="AT106" s="179" t="s">
        <v>284</v>
      </c>
      <c r="AU106" s="179" t="s">
        <v>82</v>
      </c>
      <c r="AY106" s="19" t="s">
        <v>157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9" t="s">
        <v>78</v>
      </c>
      <c r="BK106" s="180">
        <f>ROUND(I106*H106,2)</f>
        <v>0</v>
      </c>
      <c r="BL106" s="19" t="s">
        <v>162</v>
      </c>
      <c r="BM106" s="179" t="s">
        <v>765</v>
      </c>
    </row>
    <row r="107" s="13" customFormat="1">
      <c r="A107" s="13"/>
      <c r="B107" s="186"/>
      <c r="C107" s="13"/>
      <c r="D107" s="187" t="s">
        <v>189</v>
      </c>
      <c r="E107" s="188" t="s">
        <v>3</v>
      </c>
      <c r="F107" s="189" t="s">
        <v>766</v>
      </c>
      <c r="G107" s="13"/>
      <c r="H107" s="190">
        <v>2</v>
      </c>
      <c r="I107" s="191"/>
      <c r="J107" s="13"/>
      <c r="K107" s="13"/>
      <c r="L107" s="186"/>
      <c r="M107" s="192"/>
      <c r="N107" s="193"/>
      <c r="O107" s="193"/>
      <c r="P107" s="193"/>
      <c r="Q107" s="193"/>
      <c r="R107" s="193"/>
      <c r="S107" s="193"/>
      <c r="T107" s="19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8" t="s">
        <v>189</v>
      </c>
      <c r="AU107" s="188" t="s">
        <v>82</v>
      </c>
      <c r="AV107" s="13" t="s">
        <v>82</v>
      </c>
      <c r="AW107" s="13" t="s">
        <v>33</v>
      </c>
      <c r="AX107" s="13" t="s">
        <v>73</v>
      </c>
      <c r="AY107" s="188" t="s">
        <v>157</v>
      </c>
    </row>
    <row r="108" s="14" customFormat="1">
      <c r="A108" s="14"/>
      <c r="B108" s="195"/>
      <c r="C108" s="14"/>
      <c r="D108" s="187" t="s">
        <v>189</v>
      </c>
      <c r="E108" s="196" t="s">
        <v>3</v>
      </c>
      <c r="F108" s="197" t="s">
        <v>237</v>
      </c>
      <c r="G108" s="14"/>
      <c r="H108" s="198">
        <v>2</v>
      </c>
      <c r="I108" s="199"/>
      <c r="J108" s="14"/>
      <c r="K108" s="14"/>
      <c r="L108" s="195"/>
      <c r="M108" s="200"/>
      <c r="N108" s="201"/>
      <c r="O108" s="201"/>
      <c r="P108" s="201"/>
      <c r="Q108" s="201"/>
      <c r="R108" s="201"/>
      <c r="S108" s="201"/>
      <c r="T108" s="20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6" t="s">
        <v>189</v>
      </c>
      <c r="AU108" s="196" t="s">
        <v>82</v>
      </c>
      <c r="AV108" s="14" t="s">
        <v>162</v>
      </c>
      <c r="AW108" s="14" t="s">
        <v>33</v>
      </c>
      <c r="AX108" s="14" t="s">
        <v>78</v>
      </c>
      <c r="AY108" s="196" t="s">
        <v>157</v>
      </c>
    </row>
    <row r="109" s="2" customFormat="1" ht="16.5" customHeight="1">
      <c r="A109" s="38"/>
      <c r="B109" s="166"/>
      <c r="C109" s="210" t="s">
        <v>205</v>
      </c>
      <c r="D109" s="210" t="s">
        <v>284</v>
      </c>
      <c r="E109" s="211" t="s">
        <v>767</v>
      </c>
      <c r="F109" s="212" t="s">
        <v>768</v>
      </c>
      <c r="G109" s="213" t="s">
        <v>102</v>
      </c>
      <c r="H109" s="214">
        <v>180</v>
      </c>
      <c r="I109" s="215"/>
      <c r="J109" s="216">
        <f>ROUND(I109*H109,2)</f>
        <v>0</v>
      </c>
      <c r="K109" s="217"/>
      <c r="L109" s="218"/>
      <c r="M109" s="219" t="s">
        <v>3</v>
      </c>
      <c r="N109" s="220" t="s">
        <v>44</v>
      </c>
      <c r="O109" s="72"/>
      <c r="P109" s="177">
        <f>O109*H109</f>
        <v>0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79" t="s">
        <v>195</v>
      </c>
      <c r="AT109" s="179" t="s">
        <v>284</v>
      </c>
      <c r="AU109" s="179" t="s">
        <v>82</v>
      </c>
      <c r="AY109" s="19" t="s">
        <v>157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9" t="s">
        <v>78</v>
      </c>
      <c r="BK109" s="180">
        <f>ROUND(I109*H109,2)</f>
        <v>0</v>
      </c>
      <c r="BL109" s="19" t="s">
        <v>162</v>
      </c>
      <c r="BM109" s="179" t="s">
        <v>769</v>
      </c>
    </row>
    <row r="110" s="2" customFormat="1" ht="16.5" customHeight="1">
      <c r="A110" s="38"/>
      <c r="B110" s="166"/>
      <c r="C110" s="210" t="s">
        <v>210</v>
      </c>
      <c r="D110" s="210" t="s">
        <v>284</v>
      </c>
      <c r="E110" s="211" t="s">
        <v>770</v>
      </c>
      <c r="F110" s="212" t="s">
        <v>771</v>
      </c>
      <c r="G110" s="213" t="s">
        <v>303</v>
      </c>
      <c r="H110" s="214">
        <v>6.4000000000000004</v>
      </c>
      <c r="I110" s="215"/>
      <c r="J110" s="216">
        <f>ROUND(I110*H110,2)</f>
        <v>0</v>
      </c>
      <c r="K110" s="217"/>
      <c r="L110" s="218"/>
      <c r="M110" s="219" t="s">
        <v>3</v>
      </c>
      <c r="N110" s="220" t="s">
        <v>44</v>
      </c>
      <c r="O110" s="72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9" t="s">
        <v>195</v>
      </c>
      <c r="AT110" s="179" t="s">
        <v>284</v>
      </c>
      <c r="AU110" s="179" t="s">
        <v>82</v>
      </c>
      <c r="AY110" s="19" t="s">
        <v>157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9" t="s">
        <v>78</v>
      </c>
      <c r="BK110" s="180">
        <f>ROUND(I110*H110,2)</f>
        <v>0</v>
      </c>
      <c r="BL110" s="19" t="s">
        <v>162</v>
      </c>
      <c r="BM110" s="179" t="s">
        <v>772</v>
      </c>
    </row>
    <row r="111" s="13" customFormat="1">
      <c r="A111" s="13"/>
      <c r="B111" s="186"/>
      <c r="C111" s="13"/>
      <c r="D111" s="187" t="s">
        <v>189</v>
      </c>
      <c r="E111" s="188" t="s">
        <v>3</v>
      </c>
      <c r="F111" s="189" t="s">
        <v>773</v>
      </c>
      <c r="G111" s="13"/>
      <c r="H111" s="190">
        <v>6.4000000000000004</v>
      </c>
      <c r="I111" s="191"/>
      <c r="J111" s="13"/>
      <c r="K111" s="13"/>
      <c r="L111" s="186"/>
      <c r="M111" s="192"/>
      <c r="N111" s="193"/>
      <c r="O111" s="193"/>
      <c r="P111" s="193"/>
      <c r="Q111" s="193"/>
      <c r="R111" s="193"/>
      <c r="S111" s="193"/>
      <c r="T111" s="19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8" t="s">
        <v>189</v>
      </c>
      <c r="AU111" s="188" t="s">
        <v>82</v>
      </c>
      <c r="AV111" s="13" t="s">
        <v>82</v>
      </c>
      <c r="AW111" s="13" t="s">
        <v>33</v>
      </c>
      <c r="AX111" s="13" t="s">
        <v>73</v>
      </c>
      <c r="AY111" s="188" t="s">
        <v>157</v>
      </c>
    </row>
    <row r="112" s="2" customFormat="1" ht="16.5" customHeight="1">
      <c r="A112" s="38"/>
      <c r="B112" s="166"/>
      <c r="C112" s="210" t="s">
        <v>216</v>
      </c>
      <c r="D112" s="210" t="s">
        <v>284</v>
      </c>
      <c r="E112" s="211" t="s">
        <v>774</v>
      </c>
      <c r="F112" s="212" t="s">
        <v>775</v>
      </c>
      <c r="G112" s="213" t="s">
        <v>757</v>
      </c>
      <c r="H112" s="214">
        <v>8</v>
      </c>
      <c r="I112" s="215"/>
      <c r="J112" s="216">
        <f>ROUND(I112*H112,2)</f>
        <v>0</v>
      </c>
      <c r="K112" s="217"/>
      <c r="L112" s="218"/>
      <c r="M112" s="219" t="s">
        <v>3</v>
      </c>
      <c r="N112" s="220" t="s">
        <v>44</v>
      </c>
      <c r="O112" s="72"/>
      <c r="P112" s="177">
        <f>O112*H112</f>
        <v>0</v>
      </c>
      <c r="Q112" s="177">
        <v>0</v>
      </c>
      <c r="R112" s="177">
        <f>Q112*H112</f>
        <v>0</v>
      </c>
      <c r="S112" s="177">
        <v>0</v>
      </c>
      <c r="T112" s="17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9" t="s">
        <v>195</v>
      </c>
      <c r="AT112" s="179" t="s">
        <v>284</v>
      </c>
      <c r="AU112" s="179" t="s">
        <v>82</v>
      </c>
      <c r="AY112" s="19" t="s">
        <v>157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19" t="s">
        <v>78</v>
      </c>
      <c r="BK112" s="180">
        <f>ROUND(I112*H112,2)</f>
        <v>0</v>
      </c>
      <c r="BL112" s="19" t="s">
        <v>162</v>
      </c>
      <c r="BM112" s="179" t="s">
        <v>776</v>
      </c>
    </row>
    <row r="113" s="13" customFormat="1">
      <c r="A113" s="13"/>
      <c r="B113" s="186"/>
      <c r="C113" s="13"/>
      <c r="D113" s="187" t="s">
        <v>189</v>
      </c>
      <c r="E113" s="188" t="s">
        <v>3</v>
      </c>
      <c r="F113" s="189" t="s">
        <v>195</v>
      </c>
      <c r="G113" s="13"/>
      <c r="H113" s="190">
        <v>8</v>
      </c>
      <c r="I113" s="191"/>
      <c r="J113" s="13"/>
      <c r="K113" s="13"/>
      <c r="L113" s="186"/>
      <c r="M113" s="192"/>
      <c r="N113" s="193"/>
      <c r="O113" s="193"/>
      <c r="P113" s="193"/>
      <c r="Q113" s="193"/>
      <c r="R113" s="193"/>
      <c r="S113" s="193"/>
      <c r="T113" s="19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8" t="s">
        <v>189</v>
      </c>
      <c r="AU113" s="188" t="s">
        <v>82</v>
      </c>
      <c r="AV113" s="13" t="s">
        <v>82</v>
      </c>
      <c r="AW113" s="13" t="s">
        <v>33</v>
      </c>
      <c r="AX113" s="13" t="s">
        <v>73</v>
      </c>
      <c r="AY113" s="188" t="s">
        <v>157</v>
      </c>
    </row>
    <row r="114" s="2" customFormat="1" ht="16.5" customHeight="1">
      <c r="A114" s="38"/>
      <c r="B114" s="166"/>
      <c r="C114" s="210" t="s">
        <v>222</v>
      </c>
      <c r="D114" s="210" t="s">
        <v>284</v>
      </c>
      <c r="E114" s="211" t="s">
        <v>777</v>
      </c>
      <c r="F114" s="212" t="s">
        <v>778</v>
      </c>
      <c r="G114" s="213" t="s">
        <v>98</v>
      </c>
      <c r="H114" s="214">
        <v>0.45000000000000001</v>
      </c>
      <c r="I114" s="215"/>
      <c r="J114" s="216">
        <f>ROUND(I114*H114,2)</f>
        <v>0</v>
      </c>
      <c r="K114" s="217"/>
      <c r="L114" s="218"/>
      <c r="M114" s="219" t="s">
        <v>3</v>
      </c>
      <c r="N114" s="220" t="s">
        <v>44</v>
      </c>
      <c r="O114" s="72"/>
      <c r="P114" s="177">
        <f>O114*H114</f>
        <v>0</v>
      </c>
      <c r="Q114" s="177">
        <v>0</v>
      </c>
      <c r="R114" s="177">
        <f>Q114*H114</f>
        <v>0</v>
      </c>
      <c r="S114" s="177">
        <v>0</v>
      </c>
      <c r="T114" s="17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9" t="s">
        <v>195</v>
      </c>
      <c r="AT114" s="179" t="s">
        <v>284</v>
      </c>
      <c r="AU114" s="179" t="s">
        <v>82</v>
      </c>
      <c r="AY114" s="19" t="s">
        <v>157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19" t="s">
        <v>78</v>
      </c>
      <c r="BK114" s="180">
        <f>ROUND(I114*H114,2)</f>
        <v>0</v>
      </c>
      <c r="BL114" s="19" t="s">
        <v>162</v>
      </c>
      <c r="BM114" s="179" t="s">
        <v>779</v>
      </c>
    </row>
    <row r="115" s="2" customFormat="1" ht="16.5" customHeight="1">
      <c r="A115" s="38"/>
      <c r="B115" s="166"/>
      <c r="C115" s="210" t="s">
        <v>228</v>
      </c>
      <c r="D115" s="210" t="s">
        <v>284</v>
      </c>
      <c r="E115" s="211" t="s">
        <v>780</v>
      </c>
      <c r="F115" s="212" t="s">
        <v>781</v>
      </c>
      <c r="G115" s="213" t="s">
        <v>757</v>
      </c>
      <c r="H115" s="214">
        <v>8</v>
      </c>
      <c r="I115" s="215"/>
      <c r="J115" s="216">
        <f>ROUND(I115*H115,2)</f>
        <v>0</v>
      </c>
      <c r="K115" s="217"/>
      <c r="L115" s="218"/>
      <c r="M115" s="219" t="s">
        <v>3</v>
      </c>
      <c r="N115" s="220" t="s">
        <v>44</v>
      </c>
      <c r="O115" s="72"/>
      <c r="P115" s="177">
        <f>O115*H115</f>
        <v>0</v>
      </c>
      <c r="Q115" s="177">
        <v>0</v>
      </c>
      <c r="R115" s="177">
        <f>Q115*H115</f>
        <v>0</v>
      </c>
      <c r="S115" s="177">
        <v>0</v>
      </c>
      <c r="T115" s="17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9" t="s">
        <v>195</v>
      </c>
      <c r="AT115" s="179" t="s">
        <v>284</v>
      </c>
      <c r="AU115" s="179" t="s">
        <v>82</v>
      </c>
      <c r="AY115" s="19" t="s">
        <v>157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9" t="s">
        <v>78</v>
      </c>
      <c r="BK115" s="180">
        <f>ROUND(I115*H115,2)</f>
        <v>0</v>
      </c>
      <c r="BL115" s="19" t="s">
        <v>162</v>
      </c>
      <c r="BM115" s="179" t="s">
        <v>782</v>
      </c>
    </row>
    <row r="116" s="2" customFormat="1" ht="16.5" customHeight="1">
      <c r="A116" s="38"/>
      <c r="B116" s="166"/>
      <c r="C116" s="210" t="s">
        <v>9</v>
      </c>
      <c r="D116" s="210" t="s">
        <v>284</v>
      </c>
      <c r="E116" s="211" t="s">
        <v>783</v>
      </c>
      <c r="F116" s="212" t="s">
        <v>784</v>
      </c>
      <c r="G116" s="213" t="s">
        <v>757</v>
      </c>
      <c r="H116" s="214">
        <v>8</v>
      </c>
      <c r="I116" s="215"/>
      <c r="J116" s="216">
        <f>ROUND(I116*H116,2)</f>
        <v>0</v>
      </c>
      <c r="K116" s="217"/>
      <c r="L116" s="218"/>
      <c r="M116" s="219" t="s">
        <v>3</v>
      </c>
      <c r="N116" s="220" t="s">
        <v>44</v>
      </c>
      <c r="O116" s="72"/>
      <c r="P116" s="177">
        <f>O116*H116</f>
        <v>0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9" t="s">
        <v>195</v>
      </c>
      <c r="AT116" s="179" t="s">
        <v>284</v>
      </c>
      <c r="AU116" s="179" t="s">
        <v>82</v>
      </c>
      <c r="AY116" s="19" t="s">
        <v>157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9" t="s">
        <v>78</v>
      </c>
      <c r="BK116" s="180">
        <f>ROUND(I116*H116,2)</f>
        <v>0</v>
      </c>
      <c r="BL116" s="19" t="s">
        <v>162</v>
      </c>
      <c r="BM116" s="179" t="s">
        <v>785</v>
      </c>
    </row>
    <row r="117" s="2" customFormat="1" ht="16.5" customHeight="1">
      <c r="A117" s="38"/>
      <c r="B117" s="166"/>
      <c r="C117" s="210" t="s">
        <v>245</v>
      </c>
      <c r="D117" s="210" t="s">
        <v>284</v>
      </c>
      <c r="E117" s="211" t="s">
        <v>786</v>
      </c>
      <c r="F117" s="212" t="s">
        <v>787</v>
      </c>
      <c r="G117" s="213" t="s">
        <v>102</v>
      </c>
      <c r="H117" s="214">
        <v>180</v>
      </c>
      <c r="I117" s="215"/>
      <c r="J117" s="216">
        <f>ROUND(I117*H117,2)</f>
        <v>0</v>
      </c>
      <c r="K117" s="217"/>
      <c r="L117" s="218"/>
      <c r="M117" s="219" t="s">
        <v>3</v>
      </c>
      <c r="N117" s="220" t="s">
        <v>44</v>
      </c>
      <c r="O117" s="72"/>
      <c r="P117" s="177">
        <f>O117*H117</f>
        <v>0</v>
      </c>
      <c r="Q117" s="177">
        <v>0.00089999999999999998</v>
      </c>
      <c r="R117" s="177">
        <f>Q117*H117</f>
        <v>0.16200000000000001</v>
      </c>
      <c r="S117" s="177">
        <v>0</v>
      </c>
      <c r="T117" s="17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9" t="s">
        <v>195</v>
      </c>
      <c r="AT117" s="179" t="s">
        <v>284</v>
      </c>
      <c r="AU117" s="179" t="s">
        <v>82</v>
      </c>
      <c r="AY117" s="19" t="s">
        <v>157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9" t="s">
        <v>78</v>
      </c>
      <c r="BK117" s="180">
        <f>ROUND(I117*H117,2)</f>
        <v>0</v>
      </c>
      <c r="BL117" s="19" t="s">
        <v>162</v>
      </c>
      <c r="BM117" s="179" t="s">
        <v>788</v>
      </c>
    </row>
    <row r="118" s="2" customFormat="1" ht="16.5" customHeight="1">
      <c r="A118" s="38"/>
      <c r="B118" s="166"/>
      <c r="C118" s="167" t="s">
        <v>251</v>
      </c>
      <c r="D118" s="167" t="s">
        <v>159</v>
      </c>
      <c r="E118" s="168" t="s">
        <v>789</v>
      </c>
      <c r="F118" s="169" t="s">
        <v>790</v>
      </c>
      <c r="G118" s="170" t="s">
        <v>102</v>
      </c>
      <c r="H118" s="171">
        <v>8</v>
      </c>
      <c r="I118" s="172"/>
      <c r="J118" s="173">
        <f>ROUND(I118*H118,2)</f>
        <v>0</v>
      </c>
      <c r="K118" s="174"/>
      <c r="L118" s="39"/>
      <c r="M118" s="175" t="s">
        <v>3</v>
      </c>
      <c r="N118" s="176" t="s">
        <v>44</v>
      </c>
      <c r="O118" s="72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9" t="s">
        <v>162</v>
      </c>
      <c r="AT118" s="179" t="s">
        <v>159</v>
      </c>
      <c r="AU118" s="179" t="s">
        <v>82</v>
      </c>
      <c r="AY118" s="19" t="s">
        <v>157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9" t="s">
        <v>78</v>
      </c>
      <c r="BK118" s="180">
        <f>ROUND(I118*H118,2)</f>
        <v>0</v>
      </c>
      <c r="BL118" s="19" t="s">
        <v>162</v>
      </c>
      <c r="BM118" s="179" t="s">
        <v>791</v>
      </c>
    </row>
    <row r="119" s="2" customFormat="1" ht="16.5" customHeight="1">
      <c r="A119" s="38"/>
      <c r="B119" s="166"/>
      <c r="C119" s="167" t="s">
        <v>258</v>
      </c>
      <c r="D119" s="167" t="s">
        <v>159</v>
      </c>
      <c r="E119" s="168" t="s">
        <v>792</v>
      </c>
      <c r="F119" s="169" t="s">
        <v>793</v>
      </c>
      <c r="G119" s="170" t="s">
        <v>102</v>
      </c>
      <c r="H119" s="171">
        <v>172.80000000000001</v>
      </c>
      <c r="I119" s="172"/>
      <c r="J119" s="173">
        <f>ROUND(I119*H119,2)</f>
        <v>0</v>
      </c>
      <c r="K119" s="174"/>
      <c r="L119" s="39"/>
      <c r="M119" s="175" t="s">
        <v>3</v>
      </c>
      <c r="N119" s="176" t="s">
        <v>44</v>
      </c>
      <c r="O119" s="72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9" t="s">
        <v>162</v>
      </c>
      <c r="AT119" s="179" t="s">
        <v>159</v>
      </c>
      <c r="AU119" s="179" t="s">
        <v>82</v>
      </c>
      <c r="AY119" s="19" t="s">
        <v>157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9" t="s">
        <v>78</v>
      </c>
      <c r="BK119" s="180">
        <f>ROUND(I119*H119,2)</f>
        <v>0</v>
      </c>
      <c r="BL119" s="19" t="s">
        <v>162</v>
      </c>
      <c r="BM119" s="179" t="s">
        <v>794</v>
      </c>
    </row>
    <row r="120" s="13" customFormat="1">
      <c r="A120" s="13"/>
      <c r="B120" s="186"/>
      <c r="C120" s="13"/>
      <c r="D120" s="187" t="s">
        <v>189</v>
      </c>
      <c r="E120" s="188" t="s">
        <v>3</v>
      </c>
      <c r="F120" s="189" t="s">
        <v>795</v>
      </c>
      <c r="G120" s="13"/>
      <c r="H120" s="190">
        <v>172.80000000000001</v>
      </c>
      <c r="I120" s="191"/>
      <c r="J120" s="13"/>
      <c r="K120" s="13"/>
      <c r="L120" s="186"/>
      <c r="M120" s="192"/>
      <c r="N120" s="193"/>
      <c r="O120" s="193"/>
      <c r="P120" s="193"/>
      <c r="Q120" s="193"/>
      <c r="R120" s="193"/>
      <c r="S120" s="193"/>
      <c r="T120" s="19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8" t="s">
        <v>189</v>
      </c>
      <c r="AU120" s="188" t="s">
        <v>82</v>
      </c>
      <c r="AV120" s="13" t="s">
        <v>82</v>
      </c>
      <c r="AW120" s="13" t="s">
        <v>33</v>
      </c>
      <c r="AX120" s="13" t="s">
        <v>73</v>
      </c>
      <c r="AY120" s="188" t="s">
        <v>157</v>
      </c>
    </row>
    <row r="121" s="14" customFormat="1">
      <c r="A121" s="14"/>
      <c r="B121" s="195"/>
      <c r="C121" s="14"/>
      <c r="D121" s="187" t="s">
        <v>189</v>
      </c>
      <c r="E121" s="196" t="s">
        <v>3</v>
      </c>
      <c r="F121" s="197" t="s">
        <v>237</v>
      </c>
      <c r="G121" s="14"/>
      <c r="H121" s="198">
        <v>172.80000000000001</v>
      </c>
      <c r="I121" s="199"/>
      <c r="J121" s="14"/>
      <c r="K121" s="14"/>
      <c r="L121" s="195"/>
      <c r="M121" s="200"/>
      <c r="N121" s="201"/>
      <c r="O121" s="201"/>
      <c r="P121" s="201"/>
      <c r="Q121" s="201"/>
      <c r="R121" s="201"/>
      <c r="S121" s="201"/>
      <c r="T121" s="20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6" t="s">
        <v>189</v>
      </c>
      <c r="AU121" s="196" t="s">
        <v>82</v>
      </c>
      <c r="AV121" s="14" t="s">
        <v>162</v>
      </c>
      <c r="AW121" s="14" t="s">
        <v>33</v>
      </c>
      <c r="AX121" s="14" t="s">
        <v>78</v>
      </c>
      <c r="AY121" s="196" t="s">
        <v>157</v>
      </c>
    </row>
    <row r="122" s="12" customFormat="1" ht="25.92" customHeight="1">
      <c r="A122" s="12"/>
      <c r="B122" s="153"/>
      <c r="C122" s="12"/>
      <c r="D122" s="154" t="s">
        <v>72</v>
      </c>
      <c r="E122" s="155" t="s">
        <v>284</v>
      </c>
      <c r="F122" s="155" t="s">
        <v>796</v>
      </c>
      <c r="G122" s="12"/>
      <c r="H122" s="12"/>
      <c r="I122" s="156"/>
      <c r="J122" s="157">
        <f>BK122</f>
        <v>0</v>
      </c>
      <c r="K122" s="12"/>
      <c r="L122" s="153"/>
      <c r="M122" s="158"/>
      <c r="N122" s="159"/>
      <c r="O122" s="159"/>
      <c r="P122" s="160">
        <f>P123</f>
        <v>0</v>
      </c>
      <c r="Q122" s="159"/>
      <c r="R122" s="160">
        <f>R123</f>
        <v>0.0099360000000000004</v>
      </c>
      <c r="S122" s="159"/>
      <c r="T122" s="16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4" t="s">
        <v>83</v>
      </c>
      <c r="AT122" s="162" t="s">
        <v>72</v>
      </c>
      <c r="AU122" s="162" t="s">
        <v>73</v>
      </c>
      <c r="AY122" s="154" t="s">
        <v>157</v>
      </c>
      <c r="BK122" s="163">
        <f>BK123</f>
        <v>0</v>
      </c>
    </row>
    <row r="123" s="12" customFormat="1" ht="22.8" customHeight="1">
      <c r="A123" s="12"/>
      <c r="B123" s="153"/>
      <c r="C123" s="12"/>
      <c r="D123" s="154" t="s">
        <v>72</v>
      </c>
      <c r="E123" s="164" t="s">
        <v>797</v>
      </c>
      <c r="F123" s="164" t="s">
        <v>798</v>
      </c>
      <c r="G123" s="12"/>
      <c r="H123" s="12"/>
      <c r="I123" s="156"/>
      <c r="J123" s="165">
        <f>BK123</f>
        <v>0</v>
      </c>
      <c r="K123" s="12"/>
      <c r="L123" s="153"/>
      <c r="M123" s="158"/>
      <c r="N123" s="159"/>
      <c r="O123" s="159"/>
      <c r="P123" s="160">
        <f>SUM(P124:P165)</f>
        <v>0</v>
      </c>
      <c r="Q123" s="159"/>
      <c r="R123" s="160">
        <f>SUM(R124:R165)</f>
        <v>0.0099360000000000004</v>
      </c>
      <c r="S123" s="159"/>
      <c r="T123" s="161">
        <f>SUM(T124:T165)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4" t="s">
        <v>83</v>
      </c>
      <c r="AT123" s="162" t="s">
        <v>72</v>
      </c>
      <c r="AU123" s="162" t="s">
        <v>78</v>
      </c>
      <c r="AY123" s="154" t="s">
        <v>157</v>
      </c>
      <c r="BK123" s="163">
        <f>SUM(BK124:BK165)</f>
        <v>0</v>
      </c>
    </row>
    <row r="124" s="2" customFormat="1" ht="24.15" customHeight="1">
      <c r="A124" s="38"/>
      <c r="B124" s="166"/>
      <c r="C124" s="167" t="s">
        <v>263</v>
      </c>
      <c r="D124" s="167" t="s">
        <v>159</v>
      </c>
      <c r="E124" s="168" t="s">
        <v>799</v>
      </c>
      <c r="F124" s="169" t="s">
        <v>800</v>
      </c>
      <c r="G124" s="170" t="s">
        <v>801</v>
      </c>
      <c r="H124" s="171">
        <v>0.17999999999999999</v>
      </c>
      <c r="I124" s="172"/>
      <c r="J124" s="173">
        <f>ROUND(I124*H124,2)</f>
        <v>0</v>
      </c>
      <c r="K124" s="174"/>
      <c r="L124" s="39"/>
      <c r="M124" s="175" t="s">
        <v>3</v>
      </c>
      <c r="N124" s="176" t="s">
        <v>44</v>
      </c>
      <c r="O124" s="72"/>
      <c r="P124" s="177">
        <f>O124*H124</f>
        <v>0</v>
      </c>
      <c r="Q124" s="177">
        <v>0.0088000000000000005</v>
      </c>
      <c r="R124" s="177">
        <f>Q124*H124</f>
        <v>0.0015840000000000001</v>
      </c>
      <c r="S124" s="177">
        <v>0</v>
      </c>
      <c r="T124" s="17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9" t="s">
        <v>162</v>
      </c>
      <c r="AT124" s="179" t="s">
        <v>159</v>
      </c>
      <c r="AU124" s="179" t="s">
        <v>82</v>
      </c>
      <c r="AY124" s="19" t="s">
        <v>157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9" t="s">
        <v>78</v>
      </c>
      <c r="BK124" s="180">
        <f>ROUND(I124*H124,2)</f>
        <v>0</v>
      </c>
      <c r="BL124" s="19" t="s">
        <v>162</v>
      </c>
      <c r="BM124" s="179" t="s">
        <v>802</v>
      </c>
    </row>
    <row r="125" s="2" customFormat="1">
      <c r="A125" s="38"/>
      <c r="B125" s="39"/>
      <c r="C125" s="38"/>
      <c r="D125" s="181" t="s">
        <v>164</v>
      </c>
      <c r="E125" s="38"/>
      <c r="F125" s="182" t="s">
        <v>803</v>
      </c>
      <c r="G125" s="38"/>
      <c r="H125" s="38"/>
      <c r="I125" s="183"/>
      <c r="J125" s="38"/>
      <c r="K125" s="38"/>
      <c r="L125" s="39"/>
      <c r="M125" s="184"/>
      <c r="N125" s="185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164</v>
      </c>
      <c r="AU125" s="19" t="s">
        <v>82</v>
      </c>
    </row>
    <row r="126" s="13" customFormat="1">
      <c r="A126" s="13"/>
      <c r="B126" s="186"/>
      <c r="C126" s="13"/>
      <c r="D126" s="187" t="s">
        <v>189</v>
      </c>
      <c r="E126" s="188" t="s">
        <v>3</v>
      </c>
      <c r="F126" s="189" t="s">
        <v>804</v>
      </c>
      <c r="G126" s="13"/>
      <c r="H126" s="190">
        <v>0.17999999999999999</v>
      </c>
      <c r="I126" s="191"/>
      <c r="J126" s="13"/>
      <c r="K126" s="13"/>
      <c r="L126" s="186"/>
      <c r="M126" s="192"/>
      <c r="N126" s="193"/>
      <c r="O126" s="193"/>
      <c r="P126" s="193"/>
      <c r="Q126" s="193"/>
      <c r="R126" s="193"/>
      <c r="S126" s="193"/>
      <c r="T126" s="19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8" t="s">
        <v>189</v>
      </c>
      <c r="AU126" s="188" t="s">
        <v>82</v>
      </c>
      <c r="AV126" s="13" t="s">
        <v>82</v>
      </c>
      <c r="AW126" s="13" t="s">
        <v>33</v>
      </c>
      <c r="AX126" s="13" t="s">
        <v>73</v>
      </c>
      <c r="AY126" s="188" t="s">
        <v>157</v>
      </c>
    </row>
    <row r="127" s="14" customFormat="1">
      <c r="A127" s="14"/>
      <c r="B127" s="195"/>
      <c r="C127" s="14"/>
      <c r="D127" s="187" t="s">
        <v>189</v>
      </c>
      <c r="E127" s="196" t="s">
        <v>3</v>
      </c>
      <c r="F127" s="197" t="s">
        <v>237</v>
      </c>
      <c r="G127" s="14"/>
      <c r="H127" s="198">
        <v>0.17999999999999999</v>
      </c>
      <c r="I127" s="199"/>
      <c r="J127" s="14"/>
      <c r="K127" s="14"/>
      <c r="L127" s="195"/>
      <c r="M127" s="200"/>
      <c r="N127" s="201"/>
      <c r="O127" s="201"/>
      <c r="P127" s="201"/>
      <c r="Q127" s="201"/>
      <c r="R127" s="201"/>
      <c r="S127" s="201"/>
      <c r="T127" s="20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6" t="s">
        <v>189</v>
      </c>
      <c r="AU127" s="196" t="s">
        <v>82</v>
      </c>
      <c r="AV127" s="14" t="s">
        <v>162</v>
      </c>
      <c r="AW127" s="14" t="s">
        <v>33</v>
      </c>
      <c r="AX127" s="14" t="s">
        <v>78</v>
      </c>
      <c r="AY127" s="196" t="s">
        <v>157</v>
      </c>
    </row>
    <row r="128" s="2" customFormat="1" ht="55.5" customHeight="1">
      <c r="A128" s="38"/>
      <c r="B128" s="166"/>
      <c r="C128" s="167" t="s">
        <v>269</v>
      </c>
      <c r="D128" s="167" t="s">
        <v>159</v>
      </c>
      <c r="E128" s="168" t="s">
        <v>805</v>
      </c>
      <c r="F128" s="169" t="s">
        <v>806</v>
      </c>
      <c r="G128" s="170" t="s">
        <v>98</v>
      </c>
      <c r="H128" s="171">
        <v>5</v>
      </c>
      <c r="I128" s="172"/>
      <c r="J128" s="173">
        <f>ROUND(I128*H128,2)</f>
        <v>0</v>
      </c>
      <c r="K128" s="174"/>
      <c r="L128" s="39"/>
      <c r="M128" s="175" t="s">
        <v>3</v>
      </c>
      <c r="N128" s="176" t="s">
        <v>44</v>
      </c>
      <c r="O128" s="72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79" t="s">
        <v>162</v>
      </c>
      <c r="AT128" s="179" t="s">
        <v>159</v>
      </c>
      <c r="AU128" s="179" t="s">
        <v>82</v>
      </c>
      <c r="AY128" s="19" t="s">
        <v>157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9" t="s">
        <v>78</v>
      </c>
      <c r="BK128" s="180">
        <f>ROUND(I128*H128,2)</f>
        <v>0</v>
      </c>
      <c r="BL128" s="19" t="s">
        <v>162</v>
      </c>
      <c r="BM128" s="179" t="s">
        <v>807</v>
      </c>
    </row>
    <row r="129" s="2" customFormat="1">
      <c r="A129" s="38"/>
      <c r="B129" s="39"/>
      <c r="C129" s="38"/>
      <c r="D129" s="181" t="s">
        <v>164</v>
      </c>
      <c r="E129" s="38"/>
      <c r="F129" s="182" t="s">
        <v>808</v>
      </c>
      <c r="G129" s="38"/>
      <c r="H129" s="38"/>
      <c r="I129" s="183"/>
      <c r="J129" s="38"/>
      <c r="K129" s="38"/>
      <c r="L129" s="39"/>
      <c r="M129" s="184"/>
      <c r="N129" s="185"/>
      <c r="O129" s="72"/>
      <c r="P129" s="72"/>
      <c r="Q129" s="72"/>
      <c r="R129" s="72"/>
      <c r="S129" s="72"/>
      <c r="T129" s="7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164</v>
      </c>
      <c r="AU129" s="19" t="s">
        <v>82</v>
      </c>
    </row>
    <row r="130" s="13" customFormat="1">
      <c r="A130" s="13"/>
      <c r="B130" s="186"/>
      <c r="C130" s="13"/>
      <c r="D130" s="187" t="s">
        <v>189</v>
      </c>
      <c r="E130" s="188" t="s">
        <v>3</v>
      </c>
      <c r="F130" s="189" t="s">
        <v>732</v>
      </c>
      <c r="G130" s="13"/>
      <c r="H130" s="190">
        <v>3</v>
      </c>
      <c r="I130" s="191"/>
      <c r="J130" s="13"/>
      <c r="K130" s="13"/>
      <c r="L130" s="186"/>
      <c r="M130" s="192"/>
      <c r="N130" s="193"/>
      <c r="O130" s="193"/>
      <c r="P130" s="193"/>
      <c r="Q130" s="193"/>
      <c r="R130" s="193"/>
      <c r="S130" s="193"/>
      <c r="T130" s="19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189</v>
      </c>
      <c r="AU130" s="188" t="s">
        <v>82</v>
      </c>
      <c r="AV130" s="13" t="s">
        <v>82</v>
      </c>
      <c r="AW130" s="13" t="s">
        <v>33</v>
      </c>
      <c r="AX130" s="13" t="s">
        <v>73</v>
      </c>
      <c r="AY130" s="188" t="s">
        <v>157</v>
      </c>
    </row>
    <row r="131" s="13" customFormat="1">
      <c r="A131" s="13"/>
      <c r="B131" s="186"/>
      <c r="C131" s="13"/>
      <c r="D131" s="187" t="s">
        <v>189</v>
      </c>
      <c r="E131" s="188" t="s">
        <v>3</v>
      </c>
      <c r="F131" s="189" t="s">
        <v>809</v>
      </c>
      <c r="G131" s="13"/>
      <c r="H131" s="190">
        <v>2</v>
      </c>
      <c r="I131" s="191"/>
      <c r="J131" s="13"/>
      <c r="K131" s="13"/>
      <c r="L131" s="186"/>
      <c r="M131" s="192"/>
      <c r="N131" s="193"/>
      <c r="O131" s="193"/>
      <c r="P131" s="193"/>
      <c r="Q131" s="193"/>
      <c r="R131" s="193"/>
      <c r="S131" s="193"/>
      <c r="T131" s="19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8" t="s">
        <v>189</v>
      </c>
      <c r="AU131" s="188" t="s">
        <v>82</v>
      </c>
      <c r="AV131" s="13" t="s">
        <v>82</v>
      </c>
      <c r="AW131" s="13" t="s">
        <v>33</v>
      </c>
      <c r="AX131" s="13" t="s">
        <v>73</v>
      </c>
      <c r="AY131" s="188" t="s">
        <v>157</v>
      </c>
    </row>
    <row r="132" s="14" customFormat="1">
      <c r="A132" s="14"/>
      <c r="B132" s="195"/>
      <c r="C132" s="14"/>
      <c r="D132" s="187" t="s">
        <v>189</v>
      </c>
      <c r="E132" s="196" t="s">
        <v>3</v>
      </c>
      <c r="F132" s="197" t="s">
        <v>237</v>
      </c>
      <c r="G132" s="14"/>
      <c r="H132" s="198">
        <v>5</v>
      </c>
      <c r="I132" s="199"/>
      <c r="J132" s="14"/>
      <c r="K132" s="14"/>
      <c r="L132" s="195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6" t="s">
        <v>189</v>
      </c>
      <c r="AU132" s="196" t="s">
        <v>82</v>
      </c>
      <c r="AV132" s="14" t="s">
        <v>162</v>
      </c>
      <c r="AW132" s="14" t="s">
        <v>33</v>
      </c>
      <c r="AX132" s="14" t="s">
        <v>78</v>
      </c>
      <c r="AY132" s="196" t="s">
        <v>157</v>
      </c>
    </row>
    <row r="133" s="2" customFormat="1" ht="66.75" customHeight="1">
      <c r="A133" s="38"/>
      <c r="B133" s="166"/>
      <c r="C133" s="167" t="s">
        <v>8</v>
      </c>
      <c r="D133" s="167" t="s">
        <v>159</v>
      </c>
      <c r="E133" s="168" t="s">
        <v>810</v>
      </c>
      <c r="F133" s="169" t="s">
        <v>811</v>
      </c>
      <c r="G133" s="170" t="s">
        <v>102</v>
      </c>
      <c r="H133" s="171">
        <v>180</v>
      </c>
      <c r="I133" s="172"/>
      <c r="J133" s="173">
        <f>ROUND(I133*H133,2)</f>
        <v>0</v>
      </c>
      <c r="K133" s="174"/>
      <c r="L133" s="39"/>
      <c r="M133" s="175" t="s">
        <v>3</v>
      </c>
      <c r="N133" s="176" t="s">
        <v>44</v>
      </c>
      <c r="O133" s="72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9" t="s">
        <v>162</v>
      </c>
      <c r="AT133" s="179" t="s">
        <v>159</v>
      </c>
      <c r="AU133" s="179" t="s">
        <v>82</v>
      </c>
      <c r="AY133" s="19" t="s">
        <v>157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9" t="s">
        <v>78</v>
      </c>
      <c r="BK133" s="180">
        <f>ROUND(I133*H133,2)</f>
        <v>0</v>
      </c>
      <c r="BL133" s="19" t="s">
        <v>162</v>
      </c>
      <c r="BM133" s="179" t="s">
        <v>812</v>
      </c>
    </row>
    <row r="134" s="2" customFormat="1">
      <c r="A134" s="38"/>
      <c r="B134" s="39"/>
      <c r="C134" s="38"/>
      <c r="D134" s="181" t="s">
        <v>164</v>
      </c>
      <c r="E134" s="38"/>
      <c r="F134" s="182" t="s">
        <v>813</v>
      </c>
      <c r="G134" s="38"/>
      <c r="H134" s="38"/>
      <c r="I134" s="183"/>
      <c r="J134" s="38"/>
      <c r="K134" s="38"/>
      <c r="L134" s="39"/>
      <c r="M134" s="184"/>
      <c r="N134" s="185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164</v>
      </c>
      <c r="AU134" s="19" t="s">
        <v>82</v>
      </c>
    </row>
    <row r="135" s="2" customFormat="1" ht="37.8" customHeight="1">
      <c r="A135" s="38"/>
      <c r="B135" s="166"/>
      <c r="C135" s="167" t="s">
        <v>283</v>
      </c>
      <c r="D135" s="167" t="s">
        <v>159</v>
      </c>
      <c r="E135" s="168" t="s">
        <v>814</v>
      </c>
      <c r="F135" s="169" t="s">
        <v>815</v>
      </c>
      <c r="G135" s="170" t="s">
        <v>102</v>
      </c>
      <c r="H135" s="171">
        <v>180</v>
      </c>
      <c r="I135" s="172"/>
      <c r="J135" s="173">
        <f>ROUND(I135*H135,2)</f>
        <v>0</v>
      </c>
      <c r="K135" s="174"/>
      <c r="L135" s="39"/>
      <c r="M135" s="175" t="s">
        <v>3</v>
      </c>
      <c r="N135" s="176" t="s">
        <v>44</v>
      </c>
      <c r="O135" s="72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9" t="s">
        <v>162</v>
      </c>
      <c r="AT135" s="179" t="s">
        <v>159</v>
      </c>
      <c r="AU135" s="179" t="s">
        <v>82</v>
      </c>
      <c r="AY135" s="19" t="s">
        <v>157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9" t="s">
        <v>78</v>
      </c>
      <c r="BK135" s="180">
        <f>ROUND(I135*H135,2)</f>
        <v>0</v>
      </c>
      <c r="BL135" s="19" t="s">
        <v>162</v>
      </c>
      <c r="BM135" s="179" t="s">
        <v>816</v>
      </c>
    </row>
    <row r="136" s="2" customFormat="1">
      <c r="A136" s="38"/>
      <c r="B136" s="39"/>
      <c r="C136" s="38"/>
      <c r="D136" s="181" t="s">
        <v>164</v>
      </c>
      <c r="E136" s="38"/>
      <c r="F136" s="182" t="s">
        <v>817</v>
      </c>
      <c r="G136" s="38"/>
      <c r="H136" s="38"/>
      <c r="I136" s="183"/>
      <c r="J136" s="38"/>
      <c r="K136" s="38"/>
      <c r="L136" s="39"/>
      <c r="M136" s="184"/>
      <c r="N136" s="185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164</v>
      </c>
      <c r="AU136" s="19" t="s">
        <v>82</v>
      </c>
    </row>
    <row r="137" s="2" customFormat="1" ht="49.05" customHeight="1">
      <c r="A137" s="38"/>
      <c r="B137" s="166"/>
      <c r="C137" s="167" t="s">
        <v>289</v>
      </c>
      <c r="D137" s="167" t="s">
        <v>159</v>
      </c>
      <c r="E137" s="168" t="s">
        <v>818</v>
      </c>
      <c r="F137" s="169" t="s">
        <v>819</v>
      </c>
      <c r="G137" s="170" t="s">
        <v>98</v>
      </c>
      <c r="H137" s="171">
        <v>180</v>
      </c>
      <c r="I137" s="172"/>
      <c r="J137" s="173">
        <f>ROUND(I137*H137,2)</f>
        <v>0</v>
      </c>
      <c r="K137" s="174"/>
      <c r="L137" s="39"/>
      <c r="M137" s="175" t="s">
        <v>3</v>
      </c>
      <c r="N137" s="176" t="s">
        <v>44</v>
      </c>
      <c r="O137" s="72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9" t="s">
        <v>162</v>
      </c>
      <c r="AT137" s="179" t="s">
        <v>159</v>
      </c>
      <c r="AU137" s="179" t="s">
        <v>82</v>
      </c>
      <c r="AY137" s="19" t="s">
        <v>157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9" t="s">
        <v>78</v>
      </c>
      <c r="BK137" s="180">
        <f>ROUND(I137*H137,2)</f>
        <v>0</v>
      </c>
      <c r="BL137" s="19" t="s">
        <v>162</v>
      </c>
      <c r="BM137" s="179" t="s">
        <v>820</v>
      </c>
    </row>
    <row r="138" s="2" customFormat="1">
      <c r="A138" s="38"/>
      <c r="B138" s="39"/>
      <c r="C138" s="38"/>
      <c r="D138" s="181" t="s">
        <v>164</v>
      </c>
      <c r="E138" s="38"/>
      <c r="F138" s="182" t="s">
        <v>821</v>
      </c>
      <c r="G138" s="38"/>
      <c r="H138" s="38"/>
      <c r="I138" s="183"/>
      <c r="J138" s="38"/>
      <c r="K138" s="38"/>
      <c r="L138" s="39"/>
      <c r="M138" s="184"/>
      <c r="N138" s="185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164</v>
      </c>
      <c r="AU138" s="19" t="s">
        <v>82</v>
      </c>
    </row>
    <row r="139" s="2" customFormat="1" ht="24.15" customHeight="1">
      <c r="A139" s="38"/>
      <c r="B139" s="166"/>
      <c r="C139" s="167" t="s">
        <v>295</v>
      </c>
      <c r="D139" s="167" t="s">
        <v>159</v>
      </c>
      <c r="E139" s="168" t="s">
        <v>822</v>
      </c>
      <c r="F139" s="169" t="s">
        <v>823</v>
      </c>
      <c r="G139" s="170" t="s">
        <v>98</v>
      </c>
      <c r="H139" s="171">
        <v>12.6</v>
      </c>
      <c r="I139" s="172"/>
      <c r="J139" s="173">
        <f>ROUND(I139*H139,2)</f>
        <v>0</v>
      </c>
      <c r="K139" s="174"/>
      <c r="L139" s="39"/>
      <c r="M139" s="175" t="s">
        <v>3</v>
      </c>
      <c r="N139" s="176" t="s">
        <v>44</v>
      </c>
      <c r="O139" s="72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9" t="s">
        <v>513</v>
      </c>
      <c r="AT139" s="179" t="s">
        <v>159</v>
      </c>
      <c r="AU139" s="179" t="s">
        <v>82</v>
      </c>
      <c r="AY139" s="19" t="s">
        <v>157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9" t="s">
        <v>78</v>
      </c>
      <c r="BK139" s="180">
        <f>ROUND(I139*H139,2)</f>
        <v>0</v>
      </c>
      <c r="BL139" s="19" t="s">
        <v>513</v>
      </c>
      <c r="BM139" s="179" t="s">
        <v>824</v>
      </c>
    </row>
    <row r="140" s="2" customFormat="1">
      <c r="A140" s="38"/>
      <c r="B140" s="39"/>
      <c r="C140" s="38"/>
      <c r="D140" s="181" t="s">
        <v>164</v>
      </c>
      <c r="E140" s="38"/>
      <c r="F140" s="182" t="s">
        <v>825</v>
      </c>
      <c r="G140" s="38"/>
      <c r="H140" s="38"/>
      <c r="I140" s="183"/>
      <c r="J140" s="38"/>
      <c r="K140" s="38"/>
      <c r="L140" s="39"/>
      <c r="M140" s="184"/>
      <c r="N140" s="185"/>
      <c r="O140" s="72"/>
      <c r="P140" s="72"/>
      <c r="Q140" s="72"/>
      <c r="R140" s="72"/>
      <c r="S140" s="72"/>
      <c r="T140" s="7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164</v>
      </c>
      <c r="AU140" s="19" t="s">
        <v>82</v>
      </c>
    </row>
    <row r="141" s="2" customFormat="1" ht="44.25" customHeight="1">
      <c r="A141" s="38"/>
      <c r="B141" s="166"/>
      <c r="C141" s="167" t="s">
        <v>300</v>
      </c>
      <c r="D141" s="167" t="s">
        <v>159</v>
      </c>
      <c r="E141" s="168" t="s">
        <v>826</v>
      </c>
      <c r="F141" s="169" t="s">
        <v>827</v>
      </c>
      <c r="G141" s="170" t="s">
        <v>98</v>
      </c>
      <c r="H141" s="171">
        <v>12.6</v>
      </c>
      <c r="I141" s="172"/>
      <c r="J141" s="173">
        <f>ROUND(I141*H141,2)</f>
        <v>0</v>
      </c>
      <c r="K141" s="174"/>
      <c r="L141" s="39"/>
      <c r="M141" s="175" t="s">
        <v>3</v>
      </c>
      <c r="N141" s="176" t="s">
        <v>44</v>
      </c>
      <c r="O141" s="72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9" t="s">
        <v>162</v>
      </c>
      <c r="AT141" s="179" t="s">
        <v>159</v>
      </c>
      <c r="AU141" s="179" t="s">
        <v>82</v>
      </c>
      <c r="AY141" s="19" t="s">
        <v>157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9" t="s">
        <v>78</v>
      </c>
      <c r="BK141" s="180">
        <f>ROUND(I141*H141,2)</f>
        <v>0</v>
      </c>
      <c r="BL141" s="19" t="s">
        <v>162</v>
      </c>
      <c r="BM141" s="179" t="s">
        <v>828</v>
      </c>
    </row>
    <row r="142" s="2" customFormat="1">
      <c r="A142" s="38"/>
      <c r="B142" s="39"/>
      <c r="C142" s="38"/>
      <c r="D142" s="181" t="s">
        <v>164</v>
      </c>
      <c r="E142" s="38"/>
      <c r="F142" s="182" t="s">
        <v>829</v>
      </c>
      <c r="G142" s="38"/>
      <c r="H142" s="38"/>
      <c r="I142" s="183"/>
      <c r="J142" s="38"/>
      <c r="K142" s="38"/>
      <c r="L142" s="39"/>
      <c r="M142" s="184"/>
      <c r="N142" s="185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164</v>
      </c>
      <c r="AU142" s="19" t="s">
        <v>82</v>
      </c>
    </row>
    <row r="143" s="13" customFormat="1">
      <c r="A143" s="13"/>
      <c r="B143" s="186"/>
      <c r="C143" s="13"/>
      <c r="D143" s="187" t="s">
        <v>189</v>
      </c>
      <c r="E143" s="188" t="s">
        <v>3</v>
      </c>
      <c r="F143" s="189" t="s">
        <v>830</v>
      </c>
      <c r="G143" s="13"/>
      <c r="H143" s="190">
        <v>12.6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189</v>
      </c>
      <c r="AU143" s="188" t="s">
        <v>82</v>
      </c>
      <c r="AV143" s="13" t="s">
        <v>82</v>
      </c>
      <c r="AW143" s="13" t="s">
        <v>33</v>
      </c>
      <c r="AX143" s="13" t="s">
        <v>73</v>
      </c>
      <c r="AY143" s="188" t="s">
        <v>157</v>
      </c>
    </row>
    <row r="144" s="14" customFormat="1">
      <c r="A144" s="14"/>
      <c r="B144" s="195"/>
      <c r="C144" s="14"/>
      <c r="D144" s="187" t="s">
        <v>189</v>
      </c>
      <c r="E144" s="196" t="s">
        <v>3</v>
      </c>
      <c r="F144" s="197" t="s">
        <v>237</v>
      </c>
      <c r="G144" s="14"/>
      <c r="H144" s="198">
        <v>12.6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189</v>
      </c>
      <c r="AU144" s="196" t="s">
        <v>82</v>
      </c>
      <c r="AV144" s="14" t="s">
        <v>162</v>
      </c>
      <c r="AW144" s="14" t="s">
        <v>33</v>
      </c>
      <c r="AX144" s="14" t="s">
        <v>78</v>
      </c>
      <c r="AY144" s="196" t="s">
        <v>157</v>
      </c>
    </row>
    <row r="145" s="2" customFormat="1" ht="55.5" customHeight="1">
      <c r="A145" s="38"/>
      <c r="B145" s="166"/>
      <c r="C145" s="167" t="s">
        <v>306</v>
      </c>
      <c r="D145" s="167" t="s">
        <v>159</v>
      </c>
      <c r="E145" s="168" t="s">
        <v>831</v>
      </c>
      <c r="F145" s="169" t="s">
        <v>832</v>
      </c>
      <c r="G145" s="170" t="s">
        <v>98</v>
      </c>
      <c r="H145" s="171">
        <v>113.40000000000001</v>
      </c>
      <c r="I145" s="172"/>
      <c r="J145" s="173">
        <f>ROUND(I145*H145,2)</f>
        <v>0</v>
      </c>
      <c r="K145" s="174"/>
      <c r="L145" s="39"/>
      <c r="M145" s="175" t="s">
        <v>3</v>
      </c>
      <c r="N145" s="176" t="s">
        <v>44</v>
      </c>
      <c r="O145" s="72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9" t="s">
        <v>513</v>
      </c>
      <c r="AT145" s="179" t="s">
        <v>159</v>
      </c>
      <c r="AU145" s="179" t="s">
        <v>82</v>
      </c>
      <c r="AY145" s="19" t="s">
        <v>157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9" t="s">
        <v>78</v>
      </c>
      <c r="BK145" s="180">
        <f>ROUND(I145*H145,2)</f>
        <v>0</v>
      </c>
      <c r="BL145" s="19" t="s">
        <v>513</v>
      </c>
      <c r="BM145" s="179" t="s">
        <v>833</v>
      </c>
    </row>
    <row r="146" s="2" customFormat="1">
      <c r="A146" s="38"/>
      <c r="B146" s="39"/>
      <c r="C146" s="38"/>
      <c r="D146" s="181" t="s">
        <v>164</v>
      </c>
      <c r="E146" s="38"/>
      <c r="F146" s="182" t="s">
        <v>834</v>
      </c>
      <c r="G146" s="38"/>
      <c r="H146" s="38"/>
      <c r="I146" s="183"/>
      <c r="J146" s="38"/>
      <c r="K146" s="38"/>
      <c r="L146" s="39"/>
      <c r="M146" s="184"/>
      <c r="N146" s="185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164</v>
      </c>
      <c r="AU146" s="19" t="s">
        <v>82</v>
      </c>
    </row>
    <row r="147" s="13" customFormat="1">
      <c r="A147" s="13"/>
      <c r="B147" s="186"/>
      <c r="C147" s="13"/>
      <c r="D147" s="187" t="s">
        <v>189</v>
      </c>
      <c r="E147" s="188" t="s">
        <v>3</v>
      </c>
      <c r="F147" s="189" t="s">
        <v>835</v>
      </c>
      <c r="G147" s="13"/>
      <c r="H147" s="190">
        <v>12.6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189</v>
      </c>
      <c r="AU147" s="188" t="s">
        <v>82</v>
      </c>
      <c r="AV147" s="13" t="s">
        <v>82</v>
      </c>
      <c r="AW147" s="13" t="s">
        <v>33</v>
      </c>
      <c r="AX147" s="13" t="s">
        <v>73</v>
      </c>
      <c r="AY147" s="188" t="s">
        <v>157</v>
      </c>
    </row>
    <row r="148" s="13" customFormat="1">
      <c r="A148" s="13"/>
      <c r="B148" s="186"/>
      <c r="C148" s="13"/>
      <c r="D148" s="187" t="s">
        <v>189</v>
      </c>
      <c r="E148" s="13"/>
      <c r="F148" s="189" t="s">
        <v>836</v>
      </c>
      <c r="G148" s="13"/>
      <c r="H148" s="190">
        <v>113.40000000000001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189</v>
      </c>
      <c r="AU148" s="188" t="s">
        <v>82</v>
      </c>
      <c r="AV148" s="13" t="s">
        <v>82</v>
      </c>
      <c r="AW148" s="13" t="s">
        <v>4</v>
      </c>
      <c r="AX148" s="13" t="s">
        <v>78</v>
      </c>
      <c r="AY148" s="188" t="s">
        <v>157</v>
      </c>
    </row>
    <row r="149" s="2" customFormat="1" ht="37.8" customHeight="1">
      <c r="A149" s="38"/>
      <c r="B149" s="166"/>
      <c r="C149" s="167" t="s">
        <v>312</v>
      </c>
      <c r="D149" s="167" t="s">
        <v>159</v>
      </c>
      <c r="E149" s="168" t="s">
        <v>837</v>
      </c>
      <c r="F149" s="169" t="s">
        <v>838</v>
      </c>
      <c r="G149" s="170" t="s">
        <v>266</v>
      </c>
      <c r="H149" s="171">
        <v>22.68</v>
      </c>
      <c r="I149" s="172"/>
      <c r="J149" s="173">
        <f>ROUND(I149*H149,2)</f>
        <v>0</v>
      </c>
      <c r="K149" s="174"/>
      <c r="L149" s="39"/>
      <c r="M149" s="175" t="s">
        <v>3</v>
      </c>
      <c r="N149" s="176" t="s">
        <v>44</v>
      </c>
      <c r="O149" s="72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9" t="s">
        <v>513</v>
      </c>
      <c r="AT149" s="179" t="s">
        <v>159</v>
      </c>
      <c r="AU149" s="179" t="s">
        <v>82</v>
      </c>
      <c r="AY149" s="19" t="s">
        <v>157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9" t="s">
        <v>78</v>
      </c>
      <c r="BK149" s="180">
        <f>ROUND(I149*H149,2)</f>
        <v>0</v>
      </c>
      <c r="BL149" s="19" t="s">
        <v>513</v>
      </c>
      <c r="BM149" s="179" t="s">
        <v>839</v>
      </c>
    </row>
    <row r="150" s="2" customFormat="1">
      <c r="A150" s="38"/>
      <c r="B150" s="39"/>
      <c r="C150" s="38"/>
      <c r="D150" s="181" t="s">
        <v>164</v>
      </c>
      <c r="E150" s="38"/>
      <c r="F150" s="182" t="s">
        <v>840</v>
      </c>
      <c r="G150" s="38"/>
      <c r="H150" s="38"/>
      <c r="I150" s="183"/>
      <c r="J150" s="38"/>
      <c r="K150" s="38"/>
      <c r="L150" s="39"/>
      <c r="M150" s="184"/>
      <c r="N150" s="185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164</v>
      </c>
      <c r="AU150" s="19" t="s">
        <v>82</v>
      </c>
    </row>
    <row r="151" s="13" customFormat="1">
      <c r="A151" s="13"/>
      <c r="B151" s="186"/>
      <c r="C151" s="13"/>
      <c r="D151" s="187" t="s">
        <v>189</v>
      </c>
      <c r="E151" s="188" t="s">
        <v>3</v>
      </c>
      <c r="F151" s="189" t="s">
        <v>841</v>
      </c>
      <c r="G151" s="13"/>
      <c r="H151" s="190">
        <v>22.68</v>
      </c>
      <c r="I151" s="191"/>
      <c r="J151" s="13"/>
      <c r="K151" s="13"/>
      <c r="L151" s="186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189</v>
      </c>
      <c r="AU151" s="188" t="s">
        <v>82</v>
      </c>
      <c r="AV151" s="13" t="s">
        <v>82</v>
      </c>
      <c r="AW151" s="13" t="s">
        <v>33</v>
      </c>
      <c r="AX151" s="13" t="s">
        <v>73</v>
      </c>
      <c r="AY151" s="188" t="s">
        <v>157</v>
      </c>
    </row>
    <row r="152" s="2" customFormat="1" ht="24.15" customHeight="1">
      <c r="A152" s="38"/>
      <c r="B152" s="166"/>
      <c r="C152" s="167" t="s">
        <v>317</v>
      </c>
      <c r="D152" s="167" t="s">
        <v>159</v>
      </c>
      <c r="E152" s="168" t="s">
        <v>842</v>
      </c>
      <c r="F152" s="169" t="s">
        <v>843</v>
      </c>
      <c r="G152" s="170" t="s">
        <v>90</v>
      </c>
      <c r="H152" s="171">
        <v>63</v>
      </c>
      <c r="I152" s="172"/>
      <c r="J152" s="173">
        <f>ROUND(I152*H152,2)</f>
        <v>0</v>
      </c>
      <c r="K152" s="174"/>
      <c r="L152" s="39"/>
      <c r="M152" s="175" t="s">
        <v>3</v>
      </c>
      <c r="N152" s="176" t="s">
        <v>44</v>
      </c>
      <c r="O152" s="72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9" t="s">
        <v>162</v>
      </c>
      <c r="AT152" s="179" t="s">
        <v>159</v>
      </c>
      <c r="AU152" s="179" t="s">
        <v>82</v>
      </c>
      <c r="AY152" s="19" t="s">
        <v>157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9" t="s">
        <v>78</v>
      </c>
      <c r="BK152" s="180">
        <f>ROUND(I152*H152,2)</f>
        <v>0</v>
      </c>
      <c r="BL152" s="19" t="s">
        <v>162</v>
      </c>
      <c r="BM152" s="179" t="s">
        <v>844</v>
      </c>
    </row>
    <row r="153" s="2" customFormat="1">
      <c r="A153" s="38"/>
      <c r="B153" s="39"/>
      <c r="C153" s="38"/>
      <c r="D153" s="181" t="s">
        <v>164</v>
      </c>
      <c r="E153" s="38"/>
      <c r="F153" s="182" t="s">
        <v>845</v>
      </c>
      <c r="G153" s="38"/>
      <c r="H153" s="38"/>
      <c r="I153" s="183"/>
      <c r="J153" s="38"/>
      <c r="K153" s="38"/>
      <c r="L153" s="39"/>
      <c r="M153" s="184"/>
      <c r="N153" s="185"/>
      <c r="O153" s="72"/>
      <c r="P153" s="72"/>
      <c r="Q153" s="72"/>
      <c r="R153" s="72"/>
      <c r="S153" s="72"/>
      <c r="T153" s="7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164</v>
      </c>
      <c r="AU153" s="19" t="s">
        <v>82</v>
      </c>
    </row>
    <row r="154" s="13" customFormat="1">
      <c r="A154" s="13"/>
      <c r="B154" s="186"/>
      <c r="C154" s="13"/>
      <c r="D154" s="187" t="s">
        <v>189</v>
      </c>
      <c r="E154" s="188" t="s">
        <v>3</v>
      </c>
      <c r="F154" s="189" t="s">
        <v>846</v>
      </c>
      <c r="G154" s="13"/>
      <c r="H154" s="190">
        <v>63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189</v>
      </c>
      <c r="AU154" s="188" t="s">
        <v>82</v>
      </c>
      <c r="AV154" s="13" t="s">
        <v>82</v>
      </c>
      <c r="AW154" s="13" t="s">
        <v>33</v>
      </c>
      <c r="AX154" s="13" t="s">
        <v>73</v>
      </c>
      <c r="AY154" s="188" t="s">
        <v>157</v>
      </c>
    </row>
    <row r="155" s="14" customFormat="1">
      <c r="A155" s="14"/>
      <c r="B155" s="195"/>
      <c r="C155" s="14"/>
      <c r="D155" s="187" t="s">
        <v>189</v>
      </c>
      <c r="E155" s="196" t="s">
        <v>3</v>
      </c>
      <c r="F155" s="197" t="s">
        <v>237</v>
      </c>
      <c r="G155" s="14"/>
      <c r="H155" s="198">
        <v>63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189</v>
      </c>
      <c r="AU155" s="196" t="s">
        <v>82</v>
      </c>
      <c r="AV155" s="14" t="s">
        <v>162</v>
      </c>
      <c r="AW155" s="14" t="s">
        <v>33</v>
      </c>
      <c r="AX155" s="14" t="s">
        <v>78</v>
      </c>
      <c r="AY155" s="196" t="s">
        <v>157</v>
      </c>
    </row>
    <row r="156" s="2" customFormat="1" ht="44.25" customHeight="1">
      <c r="A156" s="38"/>
      <c r="B156" s="166"/>
      <c r="C156" s="167" t="s">
        <v>322</v>
      </c>
      <c r="D156" s="167" t="s">
        <v>159</v>
      </c>
      <c r="E156" s="168" t="s">
        <v>847</v>
      </c>
      <c r="F156" s="169" t="s">
        <v>848</v>
      </c>
      <c r="G156" s="170" t="s">
        <v>98</v>
      </c>
      <c r="H156" s="171">
        <v>0.45000000000000001</v>
      </c>
      <c r="I156" s="172"/>
      <c r="J156" s="173">
        <f>ROUND(I156*H156,2)</f>
        <v>0</v>
      </c>
      <c r="K156" s="174"/>
      <c r="L156" s="39"/>
      <c r="M156" s="175" t="s">
        <v>3</v>
      </c>
      <c r="N156" s="176" t="s">
        <v>44</v>
      </c>
      <c r="O156" s="72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9" t="s">
        <v>162</v>
      </c>
      <c r="AT156" s="179" t="s">
        <v>159</v>
      </c>
      <c r="AU156" s="179" t="s">
        <v>82</v>
      </c>
      <c r="AY156" s="19" t="s">
        <v>157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9" t="s">
        <v>78</v>
      </c>
      <c r="BK156" s="180">
        <f>ROUND(I156*H156,2)</f>
        <v>0</v>
      </c>
      <c r="BL156" s="19" t="s">
        <v>162</v>
      </c>
      <c r="BM156" s="179" t="s">
        <v>849</v>
      </c>
    </row>
    <row r="157" s="2" customFormat="1">
      <c r="A157" s="38"/>
      <c r="B157" s="39"/>
      <c r="C157" s="38"/>
      <c r="D157" s="181" t="s">
        <v>164</v>
      </c>
      <c r="E157" s="38"/>
      <c r="F157" s="182" t="s">
        <v>850</v>
      </c>
      <c r="G157" s="38"/>
      <c r="H157" s="38"/>
      <c r="I157" s="183"/>
      <c r="J157" s="38"/>
      <c r="K157" s="38"/>
      <c r="L157" s="39"/>
      <c r="M157" s="184"/>
      <c r="N157" s="185"/>
      <c r="O157" s="72"/>
      <c r="P157" s="72"/>
      <c r="Q157" s="72"/>
      <c r="R157" s="72"/>
      <c r="S157" s="72"/>
      <c r="T157" s="7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164</v>
      </c>
      <c r="AU157" s="19" t="s">
        <v>82</v>
      </c>
    </row>
    <row r="158" s="13" customFormat="1">
      <c r="A158" s="13"/>
      <c r="B158" s="186"/>
      <c r="C158" s="13"/>
      <c r="D158" s="187" t="s">
        <v>189</v>
      </c>
      <c r="E158" s="188" t="s">
        <v>3</v>
      </c>
      <c r="F158" s="189" t="s">
        <v>851</v>
      </c>
      <c r="G158" s="13"/>
      <c r="H158" s="190">
        <v>0.27000000000000002</v>
      </c>
      <c r="I158" s="191"/>
      <c r="J158" s="13"/>
      <c r="K158" s="13"/>
      <c r="L158" s="186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189</v>
      </c>
      <c r="AU158" s="188" t="s">
        <v>82</v>
      </c>
      <c r="AV158" s="13" t="s">
        <v>82</v>
      </c>
      <c r="AW158" s="13" t="s">
        <v>33</v>
      </c>
      <c r="AX158" s="13" t="s">
        <v>73</v>
      </c>
      <c r="AY158" s="188" t="s">
        <v>157</v>
      </c>
    </row>
    <row r="159" s="13" customFormat="1">
      <c r="A159" s="13"/>
      <c r="B159" s="186"/>
      <c r="C159" s="13"/>
      <c r="D159" s="187" t="s">
        <v>189</v>
      </c>
      <c r="E159" s="188" t="s">
        <v>3</v>
      </c>
      <c r="F159" s="189" t="s">
        <v>852</v>
      </c>
      <c r="G159" s="13"/>
      <c r="H159" s="190">
        <v>0.17999999999999999</v>
      </c>
      <c r="I159" s="191"/>
      <c r="J159" s="13"/>
      <c r="K159" s="13"/>
      <c r="L159" s="186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189</v>
      </c>
      <c r="AU159" s="188" t="s">
        <v>82</v>
      </c>
      <c r="AV159" s="13" t="s">
        <v>82</v>
      </c>
      <c r="AW159" s="13" t="s">
        <v>33</v>
      </c>
      <c r="AX159" s="13" t="s">
        <v>73</v>
      </c>
      <c r="AY159" s="188" t="s">
        <v>157</v>
      </c>
    </row>
    <row r="160" s="14" customFormat="1">
      <c r="A160" s="14"/>
      <c r="B160" s="195"/>
      <c r="C160" s="14"/>
      <c r="D160" s="187" t="s">
        <v>189</v>
      </c>
      <c r="E160" s="196" t="s">
        <v>3</v>
      </c>
      <c r="F160" s="197" t="s">
        <v>237</v>
      </c>
      <c r="G160" s="14"/>
      <c r="H160" s="198">
        <v>0.45000000000000001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189</v>
      </c>
      <c r="AU160" s="196" t="s">
        <v>82</v>
      </c>
      <c r="AV160" s="14" t="s">
        <v>162</v>
      </c>
      <c r="AW160" s="14" t="s">
        <v>33</v>
      </c>
      <c r="AX160" s="14" t="s">
        <v>78</v>
      </c>
      <c r="AY160" s="196" t="s">
        <v>157</v>
      </c>
    </row>
    <row r="161" s="2" customFormat="1" ht="24.15" customHeight="1">
      <c r="A161" s="38"/>
      <c r="B161" s="166"/>
      <c r="C161" s="167" t="s">
        <v>326</v>
      </c>
      <c r="D161" s="167" t="s">
        <v>159</v>
      </c>
      <c r="E161" s="168" t="s">
        <v>853</v>
      </c>
      <c r="F161" s="169" t="s">
        <v>854</v>
      </c>
      <c r="G161" s="170" t="s">
        <v>90</v>
      </c>
      <c r="H161" s="171">
        <v>7.2000000000000002</v>
      </c>
      <c r="I161" s="172"/>
      <c r="J161" s="173">
        <f>ROUND(I161*H161,2)</f>
        <v>0</v>
      </c>
      <c r="K161" s="174"/>
      <c r="L161" s="39"/>
      <c r="M161" s="175" t="s">
        <v>3</v>
      </c>
      <c r="N161" s="176" t="s">
        <v>44</v>
      </c>
      <c r="O161" s="72"/>
      <c r="P161" s="177">
        <f>O161*H161</f>
        <v>0</v>
      </c>
      <c r="Q161" s="177">
        <v>0.00116</v>
      </c>
      <c r="R161" s="177">
        <f>Q161*H161</f>
        <v>0.008352</v>
      </c>
      <c r="S161" s="177">
        <v>0</v>
      </c>
      <c r="T161" s="17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79" t="s">
        <v>513</v>
      </c>
      <c r="AT161" s="179" t="s">
        <v>159</v>
      </c>
      <c r="AU161" s="179" t="s">
        <v>82</v>
      </c>
      <c r="AY161" s="19" t="s">
        <v>157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9" t="s">
        <v>78</v>
      </c>
      <c r="BK161" s="180">
        <f>ROUND(I161*H161,2)</f>
        <v>0</v>
      </c>
      <c r="BL161" s="19" t="s">
        <v>513</v>
      </c>
      <c r="BM161" s="179" t="s">
        <v>855</v>
      </c>
    </row>
    <row r="162" s="2" customFormat="1">
      <c r="A162" s="38"/>
      <c r="B162" s="39"/>
      <c r="C162" s="38"/>
      <c r="D162" s="181" t="s">
        <v>164</v>
      </c>
      <c r="E162" s="38"/>
      <c r="F162" s="182" t="s">
        <v>856</v>
      </c>
      <c r="G162" s="38"/>
      <c r="H162" s="38"/>
      <c r="I162" s="183"/>
      <c r="J162" s="38"/>
      <c r="K162" s="38"/>
      <c r="L162" s="39"/>
      <c r="M162" s="184"/>
      <c r="N162" s="185"/>
      <c r="O162" s="72"/>
      <c r="P162" s="72"/>
      <c r="Q162" s="72"/>
      <c r="R162" s="72"/>
      <c r="S162" s="72"/>
      <c r="T162" s="7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164</v>
      </c>
      <c r="AU162" s="19" t="s">
        <v>82</v>
      </c>
    </row>
    <row r="163" s="13" customFormat="1">
      <c r="A163" s="13"/>
      <c r="B163" s="186"/>
      <c r="C163" s="13"/>
      <c r="D163" s="187" t="s">
        <v>189</v>
      </c>
      <c r="E163" s="188" t="s">
        <v>3</v>
      </c>
      <c r="F163" s="189" t="s">
        <v>857</v>
      </c>
      <c r="G163" s="13"/>
      <c r="H163" s="190">
        <v>7.2000000000000002</v>
      </c>
      <c r="I163" s="191"/>
      <c r="J163" s="13"/>
      <c r="K163" s="13"/>
      <c r="L163" s="186"/>
      <c r="M163" s="192"/>
      <c r="N163" s="193"/>
      <c r="O163" s="193"/>
      <c r="P163" s="193"/>
      <c r="Q163" s="193"/>
      <c r="R163" s="193"/>
      <c r="S163" s="193"/>
      <c r="T163" s="19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189</v>
      </c>
      <c r="AU163" s="188" t="s">
        <v>82</v>
      </c>
      <c r="AV163" s="13" t="s">
        <v>82</v>
      </c>
      <c r="AW163" s="13" t="s">
        <v>33</v>
      </c>
      <c r="AX163" s="13" t="s">
        <v>73</v>
      </c>
      <c r="AY163" s="188" t="s">
        <v>157</v>
      </c>
    </row>
    <row r="164" s="2" customFormat="1" ht="24.15" customHeight="1">
      <c r="A164" s="38"/>
      <c r="B164" s="166"/>
      <c r="C164" s="167" t="s">
        <v>331</v>
      </c>
      <c r="D164" s="167" t="s">
        <v>159</v>
      </c>
      <c r="E164" s="168" t="s">
        <v>858</v>
      </c>
      <c r="F164" s="169" t="s">
        <v>859</v>
      </c>
      <c r="G164" s="170" t="s">
        <v>90</v>
      </c>
      <c r="H164" s="171">
        <v>7.2000000000000002</v>
      </c>
      <c r="I164" s="172"/>
      <c r="J164" s="173">
        <f>ROUND(I164*H164,2)</f>
        <v>0</v>
      </c>
      <c r="K164" s="174"/>
      <c r="L164" s="39"/>
      <c r="M164" s="175" t="s">
        <v>3</v>
      </c>
      <c r="N164" s="176" t="s">
        <v>44</v>
      </c>
      <c r="O164" s="72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9" t="s">
        <v>513</v>
      </c>
      <c r="AT164" s="179" t="s">
        <v>159</v>
      </c>
      <c r="AU164" s="179" t="s">
        <v>82</v>
      </c>
      <c r="AY164" s="19" t="s">
        <v>157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9" t="s">
        <v>78</v>
      </c>
      <c r="BK164" s="180">
        <f>ROUND(I164*H164,2)</f>
        <v>0</v>
      </c>
      <c r="BL164" s="19" t="s">
        <v>513</v>
      </c>
      <c r="BM164" s="179" t="s">
        <v>860</v>
      </c>
    </row>
    <row r="165" s="2" customFormat="1">
      <c r="A165" s="38"/>
      <c r="B165" s="39"/>
      <c r="C165" s="38"/>
      <c r="D165" s="181" t="s">
        <v>164</v>
      </c>
      <c r="E165" s="38"/>
      <c r="F165" s="182" t="s">
        <v>861</v>
      </c>
      <c r="G165" s="38"/>
      <c r="H165" s="38"/>
      <c r="I165" s="183"/>
      <c r="J165" s="38"/>
      <c r="K165" s="38"/>
      <c r="L165" s="39"/>
      <c r="M165" s="230"/>
      <c r="N165" s="231"/>
      <c r="O165" s="227"/>
      <c r="P165" s="227"/>
      <c r="Q165" s="227"/>
      <c r="R165" s="227"/>
      <c r="S165" s="227"/>
      <c r="T165" s="23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164</v>
      </c>
      <c r="AU165" s="19" t="s">
        <v>82</v>
      </c>
    </row>
    <row r="166" s="2" customFormat="1" ht="6.96" customHeight="1">
      <c r="A166" s="38"/>
      <c r="B166" s="55"/>
      <c r="C166" s="56"/>
      <c r="D166" s="56"/>
      <c r="E166" s="56"/>
      <c r="F166" s="56"/>
      <c r="G166" s="56"/>
      <c r="H166" s="56"/>
      <c r="I166" s="56"/>
      <c r="J166" s="56"/>
      <c r="K166" s="56"/>
      <c r="L166" s="39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autoFilter ref="C83:K16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3_01/218204002"/>
    <hyperlink ref="F97" r:id="rId2" display="https://podminky.urs.cz/item/CS_URS_2023_01/210100151"/>
    <hyperlink ref="F99" r:id="rId3" display="https://podminky.urs.cz/item/CS_URS_2023_01/210220020"/>
    <hyperlink ref="F101" r:id="rId4" display="https://podminky.urs.cz/item/CS_URS_2023_01/741120101"/>
    <hyperlink ref="F125" r:id="rId5" display="https://podminky.urs.cz/item/CS_URS_2023_01/460010024.1"/>
    <hyperlink ref="F129" r:id="rId6" display="https://podminky.urs.cz/item/CS_URS_2023_01/460141113"/>
    <hyperlink ref="F134" r:id="rId7" display="https://podminky.urs.cz/item/CS_URS_2023_01/460171113"/>
    <hyperlink ref="F136" r:id="rId8" display="https://podminky.urs.cz/item/CS_URS_2023_01/460661112"/>
    <hyperlink ref="F138" r:id="rId9" display="https://podminky.urs.cz/item/CS_URS_2023_01/460411123"/>
    <hyperlink ref="F140" r:id="rId10" display="https://podminky.urs.cz/item/CS_URS_2023_01/460371123"/>
    <hyperlink ref="F142" r:id="rId11" display="https://podminky.urs.cz/item/CS_URS_2023_01/460341113"/>
    <hyperlink ref="F146" r:id="rId12" display="https://podminky.urs.cz/item/CS_URS_2023_01/460341121"/>
    <hyperlink ref="F150" r:id="rId13" display="https://podminky.urs.cz/item/CS_URS_2023_01/460361121"/>
    <hyperlink ref="F153" r:id="rId14" display="https://podminky.urs.cz/item/CS_URS_2023_01/460541121"/>
    <hyperlink ref="F157" r:id="rId15" display="https://podminky.urs.cz/item/CS_URS_2023_01/460641123"/>
    <hyperlink ref="F162" r:id="rId16" display="https://podminky.urs.cz/item/CS_URS_2023_01/460641411"/>
    <hyperlink ref="F165" r:id="rId17" display="https://podminky.urs.cz/item/CS_URS_2023_01/4606414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862</v>
      </c>
      <c r="H4" s="22"/>
    </row>
    <row r="5" s="1" customFormat="1" ht="12" customHeight="1">
      <c r="B5" s="22"/>
      <c r="C5" s="26" t="s">
        <v>14</v>
      </c>
      <c r="D5" s="36" t="s">
        <v>15</v>
      </c>
      <c r="E5" s="1"/>
      <c r="F5" s="1"/>
      <c r="H5" s="22"/>
    </row>
    <row r="6" s="1" customFormat="1" ht="36.96" customHeight="1">
      <c r="B6" s="22"/>
      <c r="C6" s="29" t="s">
        <v>17</v>
      </c>
      <c r="D6" s="30" t="s">
        <v>18</v>
      </c>
      <c r="E6" s="1"/>
      <c r="F6" s="1"/>
      <c r="H6" s="22"/>
    </row>
    <row r="7" s="1" customFormat="1" ht="16.5" customHeight="1">
      <c r="B7" s="22"/>
      <c r="C7" s="32" t="s">
        <v>23</v>
      </c>
      <c r="D7" s="64" t="str">
        <f>'Rekapitulace stavby'!AN8</f>
        <v>11. 6. 2021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42"/>
      <c r="B9" s="143"/>
      <c r="C9" s="144" t="s">
        <v>54</v>
      </c>
      <c r="D9" s="145" t="s">
        <v>55</v>
      </c>
      <c r="E9" s="145" t="s">
        <v>144</v>
      </c>
      <c r="F9" s="146" t="s">
        <v>863</v>
      </c>
      <c r="G9" s="142"/>
      <c r="H9" s="143"/>
    </row>
    <row r="10" s="2" customFormat="1" ht="26.4" customHeight="1">
      <c r="A10" s="38"/>
      <c r="B10" s="39"/>
      <c r="C10" s="233" t="s">
        <v>864</v>
      </c>
      <c r="D10" s="233" t="s">
        <v>79</v>
      </c>
      <c r="E10" s="38"/>
      <c r="F10" s="38"/>
      <c r="G10" s="38"/>
      <c r="H10" s="39"/>
    </row>
    <row r="11" s="2" customFormat="1" ht="16.8" customHeight="1">
      <c r="A11" s="38"/>
      <c r="B11" s="39"/>
      <c r="C11" s="234" t="s">
        <v>88</v>
      </c>
      <c r="D11" s="235" t="s">
        <v>89</v>
      </c>
      <c r="E11" s="236" t="s">
        <v>90</v>
      </c>
      <c r="F11" s="237">
        <v>902.20000000000005</v>
      </c>
      <c r="G11" s="38"/>
      <c r="H11" s="39"/>
    </row>
    <row r="12" s="2" customFormat="1" ht="16.8" customHeight="1">
      <c r="A12" s="38"/>
      <c r="B12" s="39"/>
      <c r="C12" s="238" t="s">
        <v>88</v>
      </c>
      <c r="D12" s="238" t="s">
        <v>373</v>
      </c>
      <c r="E12" s="19" t="s">
        <v>3</v>
      </c>
      <c r="F12" s="239">
        <v>902.20000000000005</v>
      </c>
      <c r="G12" s="38"/>
      <c r="H12" s="39"/>
    </row>
    <row r="13" s="2" customFormat="1" ht="16.8" customHeight="1">
      <c r="A13" s="38"/>
      <c r="B13" s="39"/>
      <c r="C13" s="240" t="s">
        <v>865</v>
      </c>
      <c r="D13" s="38"/>
      <c r="E13" s="38"/>
      <c r="F13" s="38"/>
      <c r="G13" s="38"/>
      <c r="H13" s="39"/>
    </row>
    <row r="14" s="2" customFormat="1" ht="16.8" customHeight="1">
      <c r="A14" s="38"/>
      <c r="B14" s="39"/>
      <c r="C14" s="238" t="s">
        <v>369</v>
      </c>
      <c r="D14" s="238" t="s">
        <v>866</v>
      </c>
      <c r="E14" s="19" t="s">
        <v>90</v>
      </c>
      <c r="F14" s="239">
        <v>902.20000000000005</v>
      </c>
      <c r="G14" s="38"/>
      <c r="H14" s="39"/>
    </row>
    <row r="15" s="2" customFormat="1">
      <c r="A15" s="38"/>
      <c r="B15" s="39"/>
      <c r="C15" s="238" t="s">
        <v>229</v>
      </c>
      <c r="D15" s="238" t="s">
        <v>867</v>
      </c>
      <c r="E15" s="19" t="s">
        <v>98</v>
      </c>
      <c r="F15" s="239">
        <v>433.62</v>
      </c>
      <c r="G15" s="38"/>
      <c r="H15" s="39"/>
    </row>
    <row r="16" s="2" customFormat="1" ht="16.8" customHeight="1">
      <c r="A16" s="38"/>
      <c r="B16" s="39"/>
      <c r="C16" s="238" t="s">
        <v>307</v>
      </c>
      <c r="D16" s="238" t="s">
        <v>868</v>
      </c>
      <c r="E16" s="19" t="s">
        <v>90</v>
      </c>
      <c r="F16" s="239">
        <v>1464.3499999999999</v>
      </c>
      <c r="G16" s="38"/>
      <c r="H16" s="39"/>
    </row>
    <row r="17" s="2" customFormat="1" ht="16.8" customHeight="1">
      <c r="A17" s="38"/>
      <c r="B17" s="39"/>
      <c r="C17" s="238" t="s">
        <v>352</v>
      </c>
      <c r="D17" s="238" t="s">
        <v>869</v>
      </c>
      <c r="E17" s="19" t="s">
        <v>90</v>
      </c>
      <c r="F17" s="239">
        <v>1011.5</v>
      </c>
      <c r="G17" s="38"/>
      <c r="H17" s="39"/>
    </row>
    <row r="18" s="2" customFormat="1" ht="16.8" customHeight="1">
      <c r="A18" s="38"/>
      <c r="B18" s="39"/>
      <c r="C18" s="238" t="s">
        <v>358</v>
      </c>
      <c r="D18" s="238" t="s">
        <v>870</v>
      </c>
      <c r="E18" s="19" t="s">
        <v>90</v>
      </c>
      <c r="F18" s="239">
        <v>1067.4000000000001</v>
      </c>
      <c r="G18" s="38"/>
      <c r="H18" s="39"/>
    </row>
    <row r="19" s="2" customFormat="1" ht="16.8" customHeight="1">
      <c r="A19" s="38"/>
      <c r="B19" s="39"/>
      <c r="C19" s="238" t="s">
        <v>375</v>
      </c>
      <c r="D19" s="238" t="s">
        <v>871</v>
      </c>
      <c r="E19" s="19" t="s">
        <v>90</v>
      </c>
      <c r="F19" s="239">
        <v>902.20000000000005</v>
      </c>
      <c r="G19" s="38"/>
      <c r="H19" s="39"/>
    </row>
    <row r="20" s="2" customFormat="1" ht="16.8" customHeight="1">
      <c r="A20" s="38"/>
      <c r="B20" s="39"/>
      <c r="C20" s="238" t="s">
        <v>380</v>
      </c>
      <c r="D20" s="238" t="s">
        <v>872</v>
      </c>
      <c r="E20" s="19" t="s">
        <v>90</v>
      </c>
      <c r="F20" s="239">
        <v>902.20000000000005</v>
      </c>
      <c r="G20" s="38"/>
      <c r="H20" s="39"/>
    </row>
    <row r="21" s="2" customFormat="1">
      <c r="A21" s="38"/>
      <c r="B21" s="39"/>
      <c r="C21" s="238" t="s">
        <v>385</v>
      </c>
      <c r="D21" s="238" t="s">
        <v>873</v>
      </c>
      <c r="E21" s="19" t="s">
        <v>90</v>
      </c>
      <c r="F21" s="239">
        <v>902.20000000000005</v>
      </c>
      <c r="G21" s="38"/>
      <c r="H21" s="39"/>
    </row>
    <row r="22" s="2" customFormat="1" ht="16.8" customHeight="1">
      <c r="A22" s="38"/>
      <c r="B22" s="39"/>
      <c r="C22" s="234" t="s">
        <v>92</v>
      </c>
      <c r="D22" s="235" t="s">
        <v>93</v>
      </c>
      <c r="E22" s="236" t="s">
        <v>90</v>
      </c>
      <c r="F22" s="237">
        <v>20.5</v>
      </c>
      <c r="G22" s="38"/>
      <c r="H22" s="39"/>
    </row>
    <row r="23" s="2" customFormat="1" ht="16.8" customHeight="1">
      <c r="A23" s="38"/>
      <c r="B23" s="39"/>
      <c r="C23" s="238" t="s">
        <v>3</v>
      </c>
      <c r="D23" s="238" t="s">
        <v>394</v>
      </c>
      <c r="E23" s="19" t="s">
        <v>3</v>
      </c>
      <c r="F23" s="239">
        <v>12.6</v>
      </c>
      <c r="G23" s="38"/>
      <c r="H23" s="39"/>
    </row>
    <row r="24" s="2" customFormat="1" ht="16.8" customHeight="1">
      <c r="A24" s="38"/>
      <c r="B24" s="39"/>
      <c r="C24" s="238" t="s">
        <v>3</v>
      </c>
      <c r="D24" s="238" t="s">
        <v>395</v>
      </c>
      <c r="E24" s="19" t="s">
        <v>3</v>
      </c>
      <c r="F24" s="239">
        <v>7.9000000000000004</v>
      </c>
      <c r="G24" s="38"/>
      <c r="H24" s="39"/>
    </row>
    <row r="25" s="2" customFormat="1" ht="16.8" customHeight="1">
      <c r="A25" s="38"/>
      <c r="B25" s="39"/>
      <c r="C25" s="238" t="s">
        <v>92</v>
      </c>
      <c r="D25" s="238" t="s">
        <v>237</v>
      </c>
      <c r="E25" s="19" t="s">
        <v>3</v>
      </c>
      <c r="F25" s="239">
        <v>20.5</v>
      </c>
      <c r="G25" s="38"/>
      <c r="H25" s="39"/>
    </row>
    <row r="26" s="2" customFormat="1" ht="16.8" customHeight="1">
      <c r="A26" s="38"/>
      <c r="B26" s="39"/>
      <c r="C26" s="240" t="s">
        <v>865</v>
      </c>
      <c r="D26" s="38"/>
      <c r="E26" s="38"/>
      <c r="F26" s="38"/>
      <c r="G26" s="38"/>
      <c r="H26" s="39"/>
    </row>
    <row r="27" s="2" customFormat="1" ht="16.8" customHeight="1">
      <c r="A27" s="38"/>
      <c r="B27" s="39"/>
      <c r="C27" s="238" t="s">
        <v>390</v>
      </c>
      <c r="D27" s="238" t="s">
        <v>874</v>
      </c>
      <c r="E27" s="19" t="s">
        <v>90</v>
      </c>
      <c r="F27" s="239">
        <v>20.5</v>
      </c>
      <c r="G27" s="38"/>
      <c r="H27" s="39"/>
    </row>
    <row r="28" s="2" customFormat="1">
      <c r="A28" s="38"/>
      <c r="B28" s="39"/>
      <c r="C28" s="238" t="s">
        <v>229</v>
      </c>
      <c r="D28" s="238" t="s">
        <v>867</v>
      </c>
      <c r="E28" s="19" t="s">
        <v>98</v>
      </c>
      <c r="F28" s="239">
        <v>433.62</v>
      </c>
      <c r="G28" s="38"/>
      <c r="H28" s="39"/>
    </row>
    <row r="29" s="2" customFormat="1" ht="16.8" customHeight="1">
      <c r="A29" s="38"/>
      <c r="B29" s="39"/>
      <c r="C29" s="238" t="s">
        <v>307</v>
      </c>
      <c r="D29" s="238" t="s">
        <v>868</v>
      </c>
      <c r="E29" s="19" t="s">
        <v>90</v>
      </c>
      <c r="F29" s="239">
        <v>1464.3499999999999</v>
      </c>
      <c r="G29" s="38"/>
      <c r="H29" s="39"/>
    </row>
    <row r="30" s="2" customFormat="1" ht="16.8" customHeight="1">
      <c r="A30" s="38"/>
      <c r="B30" s="39"/>
      <c r="C30" s="238" t="s">
        <v>352</v>
      </c>
      <c r="D30" s="238" t="s">
        <v>869</v>
      </c>
      <c r="E30" s="19" t="s">
        <v>90</v>
      </c>
      <c r="F30" s="239">
        <v>1011.5</v>
      </c>
      <c r="G30" s="38"/>
      <c r="H30" s="39"/>
    </row>
    <row r="31" s="2" customFormat="1" ht="16.8" customHeight="1">
      <c r="A31" s="38"/>
      <c r="B31" s="39"/>
      <c r="C31" s="238" t="s">
        <v>397</v>
      </c>
      <c r="D31" s="238" t="s">
        <v>398</v>
      </c>
      <c r="E31" s="19" t="s">
        <v>90</v>
      </c>
      <c r="F31" s="239">
        <v>21.114999999999998</v>
      </c>
      <c r="G31" s="38"/>
      <c r="H31" s="39"/>
    </row>
    <row r="32" s="2" customFormat="1" ht="16.8" customHeight="1">
      <c r="A32" s="38"/>
      <c r="B32" s="39"/>
      <c r="C32" s="234" t="s">
        <v>96</v>
      </c>
      <c r="D32" s="235" t="s">
        <v>97</v>
      </c>
      <c r="E32" s="236" t="s">
        <v>98</v>
      </c>
      <c r="F32" s="237">
        <v>3.6720000000000002</v>
      </c>
      <c r="G32" s="38"/>
      <c r="H32" s="39"/>
    </row>
    <row r="33" s="2" customFormat="1" ht="16.8" customHeight="1">
      <c r="A33" s="38"/>
      <c r="B33" s="39"/>
      <c r="C33" s="238" t="s">
        <v>3</v>
      </c>
      <c r="D33" s="238" t="s">
        <v>348</v>
      </c>
      <c r="E33" s="19" t="s">
        <v>3</v>
      </c>
      <c r="F33" s="239">
        <v>0.71999999999999997</v>
      </c>
      <c r="G33" s="38"/>
      <c r="H33" s="39"/>
    </row>
    <row r="34" s="2" customFormat="1" ht="16.8" customHeight="1">
      <c r="A34" s="38"/>
      <c r="B34" s="39"/>
      <c r="C34" s="238" t="s">
        <v>3</v>
      </c>
      <c r="D34" s="238" t="s">
        <v>349</v>
      </c>
      <c r="E34" s="19" t="s">
        <v>3</v>
      </c>
      <c r="F34" s="239">
        <v>2.952</v>
      </c>
      <c r="G34" s="38"/>
      <c r="H34" s="39"/>
    </row>
    <row r="35" s="2" customFormat="1" ht="16.8" customHeight="1">
      <c r="A35" s="38"/>
      <c r="B35" s="39"/>
      <c r="C35" s="238" t="s">
        <v>96</v>
      </c>
      <c r="D35" s="238" t="s">
        <v>237</v>
      </c>
      <c r="E35" s="19" t="s">
        <v>3</v>
      </c>
      <c r="F35" s="239">
        <v>3.6720000000000002</v>
      </c>
      <c r="G35" s="38"/>
      <c r="H35" s="39"/>
    </row>
    <row r="36" s="2" customFormat="1" ht="16.8" customHeight="1">
      <c r="A36" s="38"/>
      <c r="B36" s="39"/>
      <c r="C36" s="240" t="s">
        <v>865</v>
      </c>
      <c r="D36" s="38"/>
      <c r="E36" s="38"/>
      <c r="F36" s="38"/>
      <c r="G36" s="38"/>
      <c r="H36" s="39"/>
    </row>
    <row r="37" s="2" customFormat="1" ht="16.8" customHeight="1">
      <c r="A37" s="38"/>
      <c r="B37" s="39"/>
      <c r="C37" s="238" t="s">
        <v>344</v>
      </c>
      <c r="D37" s="238" t="s">
        <v>875</v>
      </c>
      <c r="E37" s="19" t="s">
        <v>98</v>
      </c>
      <c r="F37" s="239">
        <v>3.6720000000000002</v>
      </c>
      <c r="G37" s="38"/>
      <c r="H37" s="39"/>
    </row>
    <row r="38" s="2" customFormat="1" ht="16.8" customHeight="1">
      <c r="A38" s="38"/>
      <c r="B38" s="39"/>
      <c r="C38" s="238" t="s">
        <v>270</v>
      </c>
      <c r="D38" s="238" t="s">
        <v>876</v>
      </c>
      <c r="E38" s="19" t="s">
        <v>98</v>
      </c>
      <c r="F38" s="239">
        <v>34.884</v>
      </c>
      <c r="G38" s="38"/>
      <c r="H38" s="39"/>
    </row>
    <row r="39" s="2" customFormat="1" ht="16.8" customHeight="1">
      <c r="A39" s="38"/>
      <c r="B39" s="39"/>
      <c r="C39" s="234" t="s">
        <v>100</v>
      </c>
      <c r="D39" s="235" t="s">
        <v>101</v>
      </c>
      <c r="E39" s="236" t="s">
        <v>102</v>
      </c>
      <c r="F39" s="237">
        <v>152.90000000000001</v>
      </c>
      <c r="G39" s="38"/>
      <c r="H39" s="39"/>
    </row>
    <row r="40" s="2" customFormat="1" ht="16.8" customHeight="1">
      <c r="A40" s="38"/>
      <c r="B40" s="39"/>
      <c r="C40" s="238" t="s">
        <v>3</v>
      </c>
      <c r="D40" s="238" t="s">
        <v>568</v>
      </c>
      <c r="E40" s="19" t="s">
        <v>3</v>
      </c>
      <c r="F40" s="239">
        <v>73.400000000000006</v>
      </c>
      <c r="G40" s="38"/>
      <c r="H40" s="39"/>
    </row>
    <row r="41" s="2" customFormat="1" ht="16.8" customHeight="1">
      <c r="A41" s="38"/>
      <c r="B41" s="39"/>
      <c r="C41" s="238" t="s">
        <v>3</v>
      </c>
      <c r="D41" s="238" t="s">
        <v>569</v>
      </c>
      <c r="E41" s="19" t="s">
        <v>3</v>
      </c>
      <c r="F41" s="239">
        <v>79.5</v>
      </c>
      <c r="G41" s="38"/>
      <c r="H41" s="39"/>
    </row>
    <row r="42" s="2" customFormat="1" ht="16.8" customHeight="1">
      <c r="A42" s="38"/>
      <c r="B42" s="39"/>
      <c r="C42" s="238" t="s">
        <v>100</v>
      </c>
      <c r="D42" s="238" t="s">
        <v>237</v>
      </c>
      <c r="E42" s="19" t="s">
        <v>3</v>
      </c>
      <c r="F42" s="239">
        <v>152.90000000000001</v>
      </c>
      <c r="G42" s="38"/>
      <c r="H42" s="39"/>
    </row>
    <row r="43" s="2" customFormat="1" ht="16.8" customHeight="1">
      <c r="A43" s="38"/>
      <c r="B43" s="39"/>
      <c r="C43" s="240" t="s">
        <v>865</v>
      </c>
      <c r="D43" s="38"/>
      <c r="E43" s="38"/>
      <c r="F43" s="38"/>
      <c r="G43" s="38"/>
      <c r="H43" s="39"/>
    </row>
    <row r="44" s="2" customFormat="1" ht="16.8" customHeight="1">
      <c r="A44" s="38"/>
      <c r="B44" s="39"/>
      <c r="C44" s="238" t="s">
        <v>564</v>
      </c>
      <c r="D44" s="238" t="s">
        <v>877</v>
      </c>
      <c r="E44" s="19" t="s">
        <v>102</v>
      </c>
      <c r="F44" s="239">
        <v>152.90000000000001</v>
      </c>
      <c r="G44" s="38"/>
      <c r="H44" s="39"/>
    </row>
    <row r="45" s="2" customFormat="1" ht="16.8" customHeight="1">
      <c r="A45" s="38"/>
      <c r="B45" s="39"/>
      <c r="C45" s="238" t="s">
        <v>571</v>
      </c>
      <c r="D45" s="238" t="s">
        <v>572</v>
      </c>
      <c r="E45" s="19" t="s">
        <v>102</v>
      </c>
      <c r="F45" s="239">
        <v>154.429</v>
      </c>
      <c r="G45" s="38"/>
      <c r="H45" s="39"/>
    </row>
    <row r="46" s="2" customFormat="1" ht="16.8" customHeight="1">
      <c r="A46" s="38"/>
      <c r="B46" s="39"/>
      <c r="C46" s="234" t="s">
        <v>104</v>
      </c>
      <c r="D46" s="235" t="s">
        <v>105</v>
      </c>
      <c r="E46" s="236" t="s">
        <v>98</v>
      </c>
      <c r="F46" s="237">
        <v>16.524000000000001</v>
      </c>
      <c r="G46" s="38"/>
      <c r="H46" s="39"/>
    </row>
    <row r="47" s="2" customFormat="1" ht="16.8" customHeight="1">
      <c r="A47" s="38"/>
      <c r="B47" s="39"/>
      <c r="C47" s="238" t="s">
        <v>3</v>
      </c>
      <c r="D47" s="238" t="s">
        <v>281</v>
      </c>
      <c r="E47" s="19" t="s">
        <v>3</v>
      </c>
      <c r="F47" s="239">
        <v>3.2400000000000002</v>
      </c>
      <c r="G47" s="38"/>
      <c r="H47" s="39"/>
    </row>
    <row r="48" s="2" customFormat="1" ht="16.8" customHeight="1">
      <c r="A48" s="38"/>
      <c r="B48" s="39"/>
      <c r="C48" s="238" t="s">
        <v>3</v>
      </c>
      <c r="D48" s="238" t="s">
        <v>282</v>
      </c>
      <c r="E48" s="19" t="s">
        <v>3</v>
      </c>
      <c r="F48" s="239">
        <v>13.284000000000001</v>
      </c>
      <c r="G48" s="38"/>
      <c r="H48" s="39"/>
    </row>
    <row r="49" s="2" customFormat="1" ht="16.8" customHeight="1">
      <c r="A49" s="38"/>
      <c r="B49" s="39"/>
      <c r="C49" s="238" t="s">
        <v>104</v>
      </c>
      <c r="D49" s="238" t="s">
        <v>237</v>
      </c>
      <c r="E49" s="19" t="s">
        <v>3</v>
      </c>
      <c r="F49" s="239">
        <v>16.524000000000001</v>
      </c>
      <c r="G49" s="38"/>
      <c r="H49" s="39"/>
    </row>
    <row r="50" s="2" customFormat="1" ht="16.8" customHeight="1">
      <c r="A50" s="38"/>
      <c r="B50" s="39"/>
      <c r="C50" s="240" t="s">
        <v>865</v>
      </c>
      <c r="D50" s="38"/>
      <c r="E50" s="38"/>
      <c r="F50" s="38"/>
      <c r="G50" s="38"/>
      <c r="H50" s="39"/>
    </row>
    <row r="51" s="2" customFormat="1" ht="16.8" customHeight="1">
      <c r="A51" s="38"/>
      <c r="B51" s="39"/>
      <c r="C51" s="238" t="s">
        <v>277</v>
      </c>
      <c r="D51" s="238" t="s">
        <v>878</v>
      </c>
      <c r="E51" s="19" t="s">
        <v>98</v>
      </c>
      <c r="F51" s="239">
        <v>16.524000000000001</v>
      </c>
      <c r="G51" s="38"/>
      <c r="H51" s="39"/>
    </row>
    <row r="52" s="2" customFormat="1" ht="16.8" customHeight="1">
      <c r="A52" s="38"/>
      <c r="B52" s="39"/>
      <c r="C52" s="238" t="s">
        <v>270</v>
      </c>
      <c r="D52" s="238" t="s">
        <v>876</v>
      </c>
      <c r="E52" s="19" t="s">
        <v>98</v>
      </c>
      <c r="F52" s="239">
        <v>34.884</v>
      </c>
      <c r="G52" s="38"/>
      <c r="H52" s="39"/>
    </row>
    <row r="53" s="2" customFormat="1" ht="16.8" customHeight="1">
      <c r="A53" s="38"/>
      <c r="B53" s="39"/>
      <c r="C53" s="238" t="s">
        <v>285</v>
      </c>
      <c r="D53" s="238" t="s">
        <v>286</v>
      </c>
      <c r="E53" s="19" t="s">
        <v>266</v>
      </c>
      <c r="F53" s="239">
        <v>31.396000000000001</v>
      </c>
      <c r="G53" s="38"/>
      <c r="H53" s="39"/>
    </row>
    <row r="54" s="2" customFormat="1" ht="16.8" customHeight="1">
      <c r="A54" s="38"/>
      <c r="B54" s="39"/>
      <c r="C54" s="234" t="s">
        <v>107</v>
      </c>
      <c r="D54" s="235" t="s">
        <v>108</v>
      </c>
      <c r="E54" s="236" t="s">
        <v>98</v>
      </c>
      <c r="F54" s="237">
        <v>433.62</v>
      </c>
      <c r="G54" s="38"/>
      <c r="H54" s="39"/>
    </row>
    <row r="55" s="2" customFormat="1" ht="16.8" customHeight="1">
      <c r="A55" s="38"/>
      <c r="B55" s="39"/>
      <c r="C55" s="238" t="s">
        <v>3</v>
      </c>
      <c r="D55" s="238" t="s">
        <v>233</v>
      </c>
      <c r="E55" s="19" t="s">
        <v>3</v>
      </c>
      <c r="F55" s="239">
        <v>406.31</v>
      </c>
      <c r="G55" s="38"/>
      <c r="H55" s="39"/>
    </row>
    <row r="56" s="2" customFormat="1" ht="16.8" customHeight="1">
      <c r="A56" s="38"/>
      <c r="B56" s="39"/>
      <c r="C56" s="238" t="s">
        <v>3</v>
      </c>
      <c r="D56" s="238" t="s">
        <v>234</v>
      </c>
      <c r="E56" s="19" t="s">
        <v>3</v>
      </c>
      <c r="F56" s="239">
        <v>68.209999999999994</v>
      </c>
      <c r="G56" s="38"/>
      <c r="H56" s="39"/>
    </row>
    <row r="57" s="2" customFormat="1" ht="16.8" customHeight="1">
      <c r="A57" s="38"/>
      <c r="B57" s="39"/>
      <c r="C57" s="238" t="s">
        <v>3</v>
      </c>
      <c r="D57" s="238" t="s">
        <v>235</v>
      </c>
      <c r="E57" s="19" t="s">
        <v>3</v>
      </c>
      <c r="F57" s="239">
        <v>4.0999999999999996</v>
      </c>
      <c r="G57" s="38"/>
      <c r="H57" s="39"/>
    </row>
    <row r="58" s="2" customFormat="1" ht="16.8" customHeight="1">
      <c r="A58" s="38"/>
      <c r="B58" s="39"/>
      <c r="C58" s="238" t="s">
        <v>3</v>
      </c>
      <c r="D58" s="238" t="s">
        <v>236</v>
      </c>
      <c r="E58" s="19" t="s">
        <v>3</v>
      </c>
      <c r="F58" s="239">
        <v>-45</v>
      </c>
      <c r="G58" s="38"/>
      <c r="H58" s="39"/>
    </row>
    <row r="59" s="2" customFormat="1" ht="16.8" customHeight="1">
      <c r="A59" s="38"/>
      <c r="B59" s="39"/>
      <c r="C59" s="238" t="s">
        <v>107</v>
      </c>
      <c r="D59" s="238" t="s">
        <v>237</v>
      </c>
      <c r="E59" s="19" t="s">
        <v>3</v>
      </c>
      <c r="F59" s="239">
        <v>433.62</v>
      </c>
      <c r="G59" s="38"/>
      <c r="H59" s="39"/>
    </row>
    <row r="60" s="2" customFormat="1" ht="16.8" customHeight="1">
      <c r="A60" s="38"/>
      <c r="B60" s="39"/>
      <c r="C60" s="240" t="s">
        <v>865</v>
      </c>
      <c r="D60" s="38"/>
      <c r="E60" s="38"/>
      <c r="F60" s="38"/>
      <c r="G60" s="38"/>
      <c r="H60" s="39"/>
    </row>
    <row r="61" s="2" customFormat="1">
      <c r="A61" s="38"/>
      <c r="B61" s="39"/>
      <c r="C61" s="238" t="s">
        <v>229</v>
      </c>
      <c r="D61" s="238" t="s">
        <v>867</v>
      </c>
      <c r="E61" s="19" t="s">
        <v>98</v>
      </c>
      <c r="F61" s="239">
        <v>433.62</v>
      </c>
      <c r="G61" s="38"/>
      <c r="H61" s="39"/>
    </row>
    <row r="62" s="2" customFormat="1">
      <c r="A62" s="38"/>
      <c r="B62" s="39"/>
      <c r="C62" s="238" t="s">
        <v>252</v>
      </c>
      <c r="D62" s="238" t="s">
        <v>879</v>
      </c>
      <c r="E62" s="19" t="s">
        <v>98</v>
      </c>
      <c r="F62" s="239">
        <v>483.57600000000002</v>
      </c>
      <c r="G62" s="38"/>
      <c r="H62" s="39"/>
    </row>
    <row r="63" s="2" customFormat="1" ht="16.8" customHeight="1">
      <c r="A63" s="38"/>
      <c r="B63" s="39"/>
      <c r="C63" s="234" t="s">
        <v>111</v>
      </c>
      <c r="D63" s="235" t="s">
        <v>112</v>
      </c>
      <c r="E63" s="236" t="s">
        <v>90</v>
      </c>
      <c r="F63" s="237">
        <v>88.799999999999997</v>
      </c>
      <c r="G63" s="38"/>
      <c r="H63" s="39"/>
    </row>
    <row r="64" s="2" customFormat="1" ht="16.8" customHeight="1">
      <c r="A64" s="38"/>
      <c r="B64" s="39"/>
      <c r="C64" s="238" t="s">
        <v>3</v>
      </c>
      <c r="D64" s="238" t="s">
        <v>418</v>
      </c>
      <c r="E64" s="19" t="s">
        <v>3</v>
      </c>
      <c r="F64" s="239">
        <v>46.100000000000001</v>
      </c>
      <c r="G64" s="38"/>
      <c r="H64" s="39"/>
    </row>
    <row r="65" s="2" customFormat="1" ht="16.8" customHeight="1">
      <c r="A65" s="38"/>
      <c r="B65" s="39"/>
      <c r="C65" s="238" t="s">
        <v>3</v>
      </c>
      <c r="D65" s="238" t="s">
        <v>419</v>
      </c>
      <c r="E65" s="19" t="s">
        <v>3</v>
      </c>
      <c r="F65" s="239">
        <v>42.700000000000003</v>
      </c>
      <c r="G65" s="38"/>
      <c r="H65" s="39"/>
    </row>
    <row r="66" s="2" customFormat="1" ht="16.8" customHeight="1">
      <c r="A66" s="38"/>
      <c r="B66" s="39"/>
      <c r="C66" s="238" t="s">
        <v>111</v>
      </c>
      <c r="D66" s="238" t="s">
        <v>237</v>
      </c>
      <c r="E66" s="19" t="s">
        <v>3</v>
      </c>
      <c r="F66" s="239">
        <v>88.799999999999997</v>
      </c>
      <c r="G66" s="38"/>
      <c r="H66" s="39"/>
    </row>
    <row r="67" s="2" customFormat="1" ht="16.8" customHeight="1">
      <c r="A67" s="38"/>
      <c r="B67" s="39"/>
      <c r="C67" s="240" t="s">
        <v>865</v>
      </c>
      <c r="D67" s="38"/>
      <c r="E67" s="38"/>
      <c r="F67" s="38"/>
      <c r="G67" s="38"/>
      <c r="H67" s="39"/>
    </row>
    <row r="68" s="2" customFormat="1" ht="16.8" customHeight="1">
      <c r="A68" s="38"/>
      <c r="B68" s="39"/>
      <c r="C68" s="238" t="s">
        <v>414</v>
      </c>
      <c r="D68" s="238" t="s">
        <v>880</v>
      </c>
      <c r="E68" s="19" t="s">
        <v>90</v>
      </c>
      <c r="F68" s="239">
        <v>88.799999999999997</v>
      </c>
      <c r="G68" s="38"/>
      <c r="H68" s="39"/>
    </row>
    <row r="69" s="2" customFormat="1">
      <c r="A69" s="38"/>
      <c r="B69" s="39"/>
      <c r="C69" s="238" t="s">
        <v>229</v>
      </c>
      <c r="D69" s="238" t="s">
        <v>867</v>
      </c>
      <c r="E69" s="19" t="s">
        <v>98</v>
      </c>
      <c r="F69" s="239">
        <v>433.62</v>
      </c>
      <c r="G69" s="38"/>
      <c r="H69" s="39"/>
    </row>
    <row r="70" s="2" customFormat="1" ht="16.8" customHeight="1">
      <c r="A70" s="38"/>
      <c r="B70" s="39"/>
      <c r="C70" s="238" t="s">
        <v>307</v>
      </c>
      <c r="D70" s="238" t="s">
        <v>868</v>
      </c>
      <c r="E70" s="19" t="s">
        <v>90</v>
      </c>
      <c r="F70" s="239">
        <v>1464.3499999999999</v>
      </c>
      <c r="G70" s="38"/>
      <c r="H70" s="39"/>
    </row>
    <row r="71" s="2" customFormat="1" ht="16.8" customHeight="1">
      <c r="A71" s="38"/>
      <c r="B71" s="39"/>
      <c r="C71" s="238" t="s">
        <v>352</v>
      </c>
      <c r="D71" s="238" t="s">
        <v>869</v>
      </c>
      <c r="E71" s="19" t="s">
        <v>90</v>
      </c>
      <c r="F71" s="239">
        <v>1011.5</v>
      </c>
      <c r="G71" s="38"/>
      <c r="H71" s="39"/>
    </row>
    <row r="72" s="2" customFormat="1" ht="16.8" customHeight="1">
      <c r="A72" s="38"/>
      <c r="B72" s="39"/>
      <c r="C72" s="238" t="s">
        <v>358</v>
      </c>
      <c r="D72" s="238" t="s">
        <v>870</v>
      </c>
      <c r="E72" s="19" t="s">
        <v>90</v>
      </c>
      <c r="F72" s="239">
        <v>1067.4000000000001</v>
      </c>
      <c r="G72" s="38"/>
      <c r="H72" s="39"/>
    </row>
    <row r="73" s="2" customFormat="1" ht="16.8" customHeight="1">
      <c r="A73" s="38"/>
      <c r="B73" s="39"/>
      <c r="C73" s="238" t="s">
        <v>421</v>
      </c>
      <c r="D73" s="238" t="s">
        <v>881</v>
      </c>
      <c r="E73" s="19" t="s">
        <v>90</v>
      </c>
      <c r="F73" s="239">
        <v>91.463999999999999</v>
      </c>
      <c r="G73" s="38"/>
      <c r="H73" s="39"/>
    </row>
    <row r="74" s="2" customFormat="1" ht="16.8" customHeight="1">
      <c r="A74" s="38"/>
      <c r="B74" s="39"/>
      <c r="C74" s="234" t="s">
        <v>115</v>
      </c>
      <c r="D74" s="235" t="s">
        <v>116</v>
      </c>
      <c r="E74" s="236" t="s">
        <v>98</v>
      </c>
      <c r="F74" s="237">
        <v>84.840000000000003</v>
      </c>
      <c r="G74" s="38"/>
      <c r="H74" s="39"/>
    </row>
    <row r="75" s="2" customFormat="1" ht="16.8" customHeight="1">
      <c r="A75" s="38"/>
      <c r="B75" s="39"/>
      <c r="C75" s="238" t="s">
        <v>3</v>
      </c>
      <c r="D75" s="238" t="s">
        <v>242</v>
      </c>
      <c r="E75" s="19" t="s">
        <v>3</v>
      </c>
      <c r="F75" s="239">
        <v>29.760000000000002</v>
      </c>
      <c r="G75" s="38"/>
      <c r="H75" s="39"/>
    </row>
    <row r="76" s="2" customFormat="1" ht="16.8" customHeight="1">
      <c r="A76" s="38"/>
      <c r="B76" s="39"/>
      <c r="C76" s="238" t="s">
        <v>3</v>
      </c>
      <c r="D76" s="238" t="s">
        <v>243</v>
      </c>
      <c r="E76" s="19" t="s">
        <v>3</v>
      </c>
      <c r="F76" s="239">
        <v>10.800000000000001</v>
      </c>
      <c r="G76" s="38"/>
      <c r="H76" s="39"/>
    </row>
    <row r="77" s="2" customFormat="1" ht="16.8" customHeight="1">
      <c r="A77" s="38"/>
      <c r="B77" s="39"/>
      <c r="C77" s="238" t="s">
        <v>3</v>
      </c>
      <c r="D77" s="238" t="s">
        <v>244</v>
      </c>
      <c r="E77" s="19" t="s">
        <v>3</v>
      </c>
      <c r="F77" s="239">
        <v>44.280000000000001</v>
      </c>
      <c r="G77" s="38"/>
      <c r="H77" s="39"/>
    </row>
    <row r="78" s="2" customFormat="1" ht="16.8" customHeight="1">
      <c r="A78" s="38"/>
      <c r="B78" s="39"/>
      <c r="C78" s="238" t="s">
        <v>115</v>
      </c>
      <c r="D78" s="238" t="s">
        <v>237</v>
      </c>
      <c r="E78" s="19" t="s">
        <v>3</v>
      </c>
      <c r="F78" s="239">
        <v>84.840000000000003</v>
      </c>
      <c r="G78" s="38"/>
      <c r="H78" s="39"/>
    </row>
    <row r="79" s="2" customFormat="1" ht="16.8" customHeight="1">
      <c r="A79" s="38"/>
      <c r="B79" s="39"/>
      <c r="C79" s="240" t="s">
        <v>865</v>
      </c>
      <c r="D79" s="38"/>
      <c r="E79" s="38"/>
      <c r="F79" s="38"/>
      <c r="G79" s="38"/>
      <c r="H79" s="39"/>
    </row>
    <row r="80" s="2" customFormat="1">
      <c r="A80" s="38"/>
      <c r="B80" s="39"/>
      <c r="C80" s="238" t="s">
        <v>238</v>
      </c>
      <c r="D80" s="238" t="s">
        <v>882</v>
      </c>
      <c r="E80" s="19" t="s">
        <v>98</v>
      </c>
      <c r="F80" s="239">
        <v>84.840000000000003</v>
      </c>
      <c r="G80" s="38"/>
      <c r="H80" s="39"/>
    </row>
    <row r="81" s="2" customFormat="1">
      <c r="A81" s="38"/>
      <c r="B81" s="39"/>
      <c r="C81" s="238" t="s">
        <v>252</v>
      </c>
      <c r="D81" s="238" t="s">
        <v>879</v>
      </c>
      <c r="E81" s="19" t="s">
        <v>98</v>
      </c>
      <c r="F81" s="239">
        <v>483.57600000000002</v>
      </c>
      <c r="G81" s="38"/>
      <c r="H81" s="39"/>
    </row>
    <row r="82" s="2" customFormat="1" ht="16.8" customHeight="1">
      <c r="A82" s="38"/>
      <c r="B82" s="39"/>
      <c r="C82" s="234" t="s">
        <v>118</v>
      </c>
      <c r="D82" s="235" t="s">
        <v>119</v>
      </c>
      <c r="E82" s="236" t="s">
        <v>90</v>
      </c>
      <c r="F82" s="237">
        <v>184.34999999999999</v>
      </c>
      <c r="G82" s="38"/>
      <c r="H82" s="39"/>
    </row>
    <row r="83" s="2" customFormat="1" ht="16.8" customHeight="1">
      <c r="A83" s="38"/>
      <c r="B83" s="39"/>
      <c r="C83" s="238" t="s">
        <v>3</v>
      </c>
      <c r="D83" s="238" t="s">
        <v>406</v>
      </c>
      <c r="E83" s="19" t="s">
        <v>3</v>
      </c>
      <c r="F83" s="239">
        <v>97.700000000000003</v>
      </c>
      <c r="G83" s="38"/>
      <c r="H83" s="39"/>
    </row>
    <row r="84" s="2" customFormat="1" ht="16.8" customHeight="1">
      <c r="A84" s="38"/>
      <c r="B84" s="39"/>
      <c r="C84" s="238" t="s">
        <v>3</v>
      </c>
      <c r="D84" s="238" t="s">
        <v>407</v>
      </c>
      <c r="E84" s="19" t="s">
        <v>3</v>
      </c>
      <c r="F84" s="239">
        <v>86.650000000000006</v>
      </c>
      <c r="G84" s="38"/>
      <c r="H84" s="39"/>
    </row>
    <row r="85" s="2" customFormat="1" ht="16.8" customHeight="1">
      <c r="A85" s="38"/>
      <c r="B85" s="39"/>
      <c r="C85" s="238" t="s">
        <v>118</v>
      </c>
      <c r="D85" s="238" t="s">
        <v>237</v>
      </c>
      <c r="E85" s="19" t="s">
        <v>3</v>
      </c>
      <c r="F85" s="239">
        <v>184.34999999999999</v>
      </c>
      <c r="G85" s="38"/>
      <c r="H85" s="39"/>
    </row>
    <row r="86" s="2" customFormat="1" ht="16.8" customHeight="1">
      <c r="A86" s="38"/>
      <c r="B86" s="39"/>
      <c r="C86" s="240" t="s">
        <v>865</v>
      </c>
      <c r="D86" s="38"/>
      <c r="E86" s="38"/>
      <c r="F86" s="38"/>
      <c r="G86" s="38"/>
      <c r="H86" s="39"/>
    </row>
    <row r="87" s="2" customFormat="1" ht="16.8" customHeight="1">
      <c r="A87" s="38"/>
      <c r="B87" s="39"/>
      <c r="C87" s="238" t="s">
        <v>402</v>
      </c>
      <c r="D87" s="238" t="s">
        <v>883</v>
      </c>
      <c r="E87" s="19" t="s">
        <v>90</v>
      </c>
      <c r="F87" s="239">
        <v>184.34999999999999</v>
      </c>
      <c r="G87" s="38"/>
      <c r="H87" s="39"/>
    </row>
    <row r="88" s="2" customFormat="1">
      <c r="A88" s="38"/>
      <c r="B88" s="39"/>
      <c r="C88" s="238" t="s">
        <v>229</v>
      </c>
      <c r="D88" s="238" t="s">
        <v>867</v>
      </c>
      <c r="E88" s="19" t="s">
        <v>98</v>
      </c>
      <c r="F88" s="239">
        <v>433.62</v>
      </c>
      <c r="G88" s="38"/>
      <c r="H88" s="39"/>
    </row>
    <row r="89" s="2" customFormat="1" ht="16.8" customHeight="1">
      <c r="A89" s="38"/>
      <c r="B89" s="39"/>
      <c r="C89" s="238" t="s">
        <v>307</v>
      </c>
      <c r="D89" s="238" t="s">
        <v>868</v>
      </c>
      <c r="E89" s="19" t="s">
        <v>90</v>
      </c>
      <c r="F89" s="239">
        <v>1464.3499999999999</v>
      </c>
      <c r="G89" s="38"/>
      <c r="H89" s="39"/>
    </row>
    <row r="90" s="2" customFormat="1" ht="16.8" customHeight="1">
      <c r="A90" s="38"/>
      <c r="B90" s="39"/>
      <c r="C90" s="238" t="s">
        <v>364</v>
      </c>
      <c r="D90" s="238" t="s">
        <v>884</v>
      </c>
      <c r="E90" s="19" t="s">
        <v>90</v>
      </c>
      <c r="F90" s="239">
        <v>184.34999999999999</v>
      </c>
      <c r="G90" s="38"/>
      <c r="H90" s="39"/>
    </row>
    <row r="91" s="2" customFormat="1" ht="16.8" customHeight="1">
      <c r="A91" s="38"/>
      <c r="B91" s="39"/>
      <c r="C91" s="238" t="s">
        <v>409</v>
      </c>
      <c r="D91" s="238" t="s">
        <v>410</v>
      </c>
      <c r="E91" s="19" t="s">
        <v>90</v>
      </c>
      <c r="F91" s="239">
        <v>189.881</v>
      </c>
      <c r="G91" s="38"/>
      <c r="H91" s="39"/>
    </row>
    <row r="92" s="2" customFormat="1" ht="16.8" customHeight="1">
      <c r="A92" s="38"/>
      <c r="B92" s="39"/>
      <c r="C92" s="234" t="s">
        <v>121</v>
      </c>
      <c r="D92" s="235" t="s">
        <v>122</v>
      </c>
      <c r="E92" s="236" t="s">
        <v>98</v>
      </c>
      <c r="F92" s="237">
        <v>483.57600000000002</v>
      </c>
      <c r="G92" s="38"/>
      <c r="H92" s="39"/>
    </row>
    <row r="93" s="2" customFormat="1" ht="16.8" customHeight="1">
      <c r="A93" s="38"/>
      <c r="B93" s="39"/>
      <c r="C93" s="238" t="s">
        <v>3</v>
      </c>
      <c r="D93" s="238" t="s">
        <v>256</v>
      </c>
      <c r="E93" s="19" t="s">
        <v>3</v>
      </c>
      <c r="F93" s="239">
        <v>518.46000000000004</v>
      </c>
      <c r="G93" s="38"/>
      <c r="H93" s="39"/>
    </row>
    <row r="94" s="2" customFormat="1" ht="16.8" customHeight="1">
      <c r="A94" s="38"/>
      <c r="B94" s="39"/>
      <c r="C94" s="238" t="s">
        <v>3</v>
      </c>
      <c r="D94" s="238" t="s">
        <v>257</v>
      </c>
      <c r="E94" s="19" t="s">
        <v>3</v>
      </c>
      <c r="F94" s="239">
        <v>-34.884</v>
      </c>
      <c r="G94" s="38"/>
      <c r="H94" s="39"/>
    </row>
    <row r="95" s="2" customFormat="1" ht="16.8" customHeight="1">
      <c r="A95" s="38"/>
      <c r="B95" s="39"/>
      <c r="C95" s="238" t="s">
        <v>121</v>
      </c>
      <c r="D95" s="238" t="s">
        <v>237</v>
      </c>
      <c r="E95" s="19" t="s">
        <v>3</v>
      </c>
      <c r="F95" s="239">
        <v>483.57600000000002</v>
      </c>
      <c r="G95" s="38"/>
      <c r="H95" s="39"/>
    </row>
    <row r="96" s="2" customFormat="1" ht="16.8" customHeight="1">
      <c r="A96" s="38"/>
      <c r="B96" s="39"/>
      <c r="C96" s="240" t="s">
        <v>865</v>
      </c>
      <c r="D96" s="38"/>
      <c r="E96" s="38"/>
      <c r="F96" s="38"/>
      <c r="G96" s="38"/>
      <c r="H96" s="39"/>
    </row>
    <row r="97" s="2" customFormat="1">
      <c r="A97" s="38"/>
      <c r="B97" s="39"/>
      <c r="C97" s="238" t="s">
        <v>252</v>
      </c>
      <c r="D97" s="238" t="s">
        <v>879</v>
      </c>
      <c r="E97" s="19" t="s">
        <v>98</v>
      </c>
      <c r="F97" s="239">
        <v>483.57600000000002</v>
      </c>
      <c r="G97" s="38"/>
      <c r="H97" s="39"/>
    </row>
    <row r="98" s="2" customFormat="1" ht="16.8" customHeight="1">
      <c r="A98" s="38"/>
      <c r="B98" s="39"/>
      <c r="C98" s="238" t="s">
        <v>264</v>
      </c>
      <c r="D98" s="238" t="s">
        <v>885</v>
      </c>
      <c r="E98" s="19" t="s">
        <v>266</v>
      </c>
      <c r="F98" s="239">
        <v>870.43700000000001</v>
      </c>
      <c r="G98" s="38"/>
      <c r="H98" s="39"/>
    </row>
    <row r="99" s="2" customFormat="1" ht="16.8" customHeight="1">
      <c r="A99" s="38"/>
      <c r="B99" s="39"/>
      <c r="C99" s="238" t="s">
        <v>259</v>
      </c>
      <c r="D99" s="238" t="s">
        <v>886</v>
      </c>
      <c r="E99" s="19" t="s">
        <v>98</v>
      </c>
      <c r="F99" s="239">
        <v>483.57600000000002</v>
      </c>
      <c r="G99" s="38"/>
      <c r="H99" s="39"/>
    </row>
    <row r="100" s="2" customFormat="1" ht="16.8" customHeight="1">
      <c r="A100" s="38"/>
      <c r="B100" s="39"/>
      <c r="C100" s="234" t="s">
        <v>276</v>
      </c>
      <c r="D100" s="235" t="s">
        <v>887</v>
      </c>
      <c r="E100" s="236" t="s">
        <v>98</v>
      </c>
      <c r="F100" s="237">
        <v>34.884</v>
      </c>
      <c r="G100" s="38"/>
      <c r="H100" s="39"/>
    </row>
    <row r="101" s="2" customFormat="1" ht="16.8" customHeight="1">
      <c r="A101" s="38"/>
      <c r="B101" s="39"/>
      <c r="C101" s="238" t="s">
        <v>3</v>
      </c>
      <c r="D101" s="238" t="s">
        <v>274</v>
      </c>
      <c r="E101" s="19" t="s">
        <v>3</v>
      </c>
      <c r="F101" s="239">
        <v>0</v>
      </c>
      <c r="G101" s="38"/>
      <c r="H101" s="39"/>
    </row>
    <row r="102" s="2" customFormat="1" ht="16.8" customHeight="1">
      <c r="A102" s="38"/>
      <c r="B102" s="39"/>
      <c r="C102" s="238" t="s">
        <v>3</v>
      </c>
      <c r="D102" s="238" t="s">
        <v>243</v>
      </c>
      <c r="E102" s="19" t="s">
        <v>3</v>
      </c>
      <c r="F102" s="239">
        <v>10.800000000000001</v>
      </c>
      <c r="G102" s="38"/>
      <c r="H102" s="39"/>
    </row>
    <row r="103" s="2" customFormat="1" ht="16.8" customHeight="1">
      <c r="A103" s="38"/>
      <c r="B103" s="39"/>
      <c r="C103" s="238" t="s">
        <v>3</v>
      </c>
      <c r="D103" s="238" t="s">
        <v>244</v>
      </c>
      <c r="E103" s="19" t="s">
        <v>3</v>
      </c>
      <c r="F103" s="239">
        <v>44.280000000000001</v>
      </c>
      <c r="G103" s="38"/>
      <c r="H103" s="39"/>
    </row>
    <row r="104" s="2" customFormat="1" ht="16.8" customHeight="1">
      <c r="A104" s="38"/>
      <c r="B104" s="39"/>
      <c r="C104" s="238" t="s">
        <v>3</v>
      </c>
      <c r="D104" s="238" t="s">
        <v>275</v>
      </c>
      <c r="E104" s="19" t="s">
        <v>3</v>
      </c>
      <c r="F104" s="239">
        <v>-20.196000000000002</v>
      </c>
      <c r="G104" s="38"/>
      <c r="H104" s="39"/>
    </row>
    <row r="105" s="2" customFormat="1" ht="16.8" customHeight="1">
      <c r="A105" s="38"/>
      <c r="B105" s="39"/>
      <c r="C105" s="238" t="s">
        <v>276</v>
      </c>
      <c r="D105" s="238" t="s">
        <v>237</v>
      </c>
      <c r="E105" s="19" t="s">
        <v>3</v>
      </c>
      <c r="F105" s="239">
        <v>34.884</v>
      </c>
      <c r="G105" s="38"/>
      <c r="H105" s="39"/>
    </row>
    <row r="106" s="2" customFormat="1" ht="16.8" customHeight="1">
      <c r="A106" s="38"/>
      <c r="B106" s="39"/>
      <c r="C106" s="240" t="s">
        <v>865</v>
      </c>
      <c r="D106" s="38"/>
      <c r="E106" s="38"/>
      <c r="F106" s="38"/>
      <c r="G106" s="38"/>
      <c r="H106" s="39"/>
    </row>
    <row r="107" s="2" customFormat="1" ht="16.8" customHeight="1">
      <c r="A107" s="38"/>
      <c r="B107" s="39"/>
      <c r="C107" s="238" t="s">
        <v>270</v>
      </c>
      <c r="D107" s="238" t="s">
        <v>876</v>
      </c>
      <c r="E107" s="19" t="s">
        <v>98</v>
      </c>
      <c r="F107" s="239">
        <v>34.884</v>
      </c>
      <c r="G107" s="38"/>
      <c r="H107" s="39"/>
    </row>
    <row r="108" s="2" customFormat="1">
      <c r="A108" s="38"/>
      <c r="B108" s="39"/>
      <c r="C108" s="238" t="s">
        <v>252</v>
      </c>
      <c r="D108" s="238" t="s">
        <v>879</v>
      </c>
      <c r="E108" s="19" t="s">
        <v>98</v>
      </c>
      <c r="F108" s="239">
        <v>483.57600000000002</v>
      </c>
      <c r="G108" s="38"/>
      <c r="H108" s="39"/>
    </row>
    <row r="109" s="2" customFormat="1" ht="16.8" customHeight="1">
      <c r="A109" s="38"/>
      <c r="B109" s="39"/>
      <c r="C109" s="234" t="s">
        <v>124</v>
      </c>
      <c r="D109" s="235" t="s">
        <v>125</v>
      </c>
      <c r="E109" s="236" t="s">
        <v>90</v>
      </c>
      <c r="F109" s="237">
        <v>268.5</v>
      </c>
      <c r="G109" s="38"/>
      <c r="H109" s="39"/>
    </row>
    <row r="110" s="2" customFormat="1" ht="16.8" customHeight="1">
      <c r="A110" s="38"/>
      <c r="B110" s="39"/>
      <c r="C110" s="238" t="s">
        <v>3</v>
      </c>
      <c r="D110" s="238" t="s">
        <v>293</v>
      </c>
      <c r="E110" s="19" t="s">
        <v>3</v>
      </c>
      <c r="F110" s="239">
        <v>170.80000000000001</v>
      </c>
      <c r="G110" s="38"/>
      <c r="H110" s="39"/>
    </row>
    <row r="111" s="2" customFormat="1" ht="16.8" customHeight="1">
      <c r="A111" s="38"/>
      <c r="B111" s="39"/>
      <c r="C111" s="238" t="s">
        <v>3</v>
      </c>
      <c r="D111" s="238" t="s">
        <v>294</v>
      </c>
      <c r="E111" s="19" t="s">
        <v>3</v>
      </c>
      <c r="F111" s="239">
        <v>97.700000000000003</v>
      </c>
      <c r="G111" s="38"/>
      <c r="H111" s="39"/>
    </row>
    <row r="112" s="2" customFormat="1" ht="16.8" customHeight="1">
      <c r="A112" s="38"/>
      <c r="B112" s="39"/>
      <c r="C112" s="238" t="s">
        <v>124</v>
      </c>
      <c r="D112" s="238" t="s">
        <v>237</v>
      </c>
      <c r="E112" s="19" t="s">
        <v>3</v>
      </c>
      <c r="F112" s="239">
        <v>268.5</v>
      </c>
      <c r="G112" s="38"/>
      <c r="H112" s="39"/>
    </row>
    <row r="113" s="2" customFormat="1" ht="16.8" customHeight="1">
      <c r="A113" s="38"/>
      <c r="B113" s="39"/>
      <c r="C113" s="240" t="s">
        <v>865</v>
      </c>
      <c r="D113" s="38"/>
      <c r="E113" s="38"/>
      <c r="F113" s="38"/>
      <c r="G113" s="38"/>
      <c r="H113" s="39"/>
    </row>
    <row r="114" s="2" customFormat="1">
      <c r="A114" s="38"/>
      <c r="B114" s="39"/>
      <c r="C114" s="238" t="s">
        <v>290</v>
      </c>
      <c r="D114" s="238" t="s">
        <v>291</v>
      </c>
      <c r="E114" s="19" t="s">
        <v>90</v>
      </c>
      <c r="F114" s="239">
        <v>268.5</v>
      </c>
      <c r="G114" s="38"/>
      <c r="H114" s="39"/>
    </row>
    <row r="115" s="2" customFormat="1" ht="16.8" customHeight="1">
      <c r="A115" s="38"/>
      <c r="B115" s="39"/>
      <c r="C115" s="238" t="s">
        <v>296</v>
      </c>
      <c r="D115" s="238" t="s">
        <v>888</v>
      </c>
      <c r="E115" s="19" t="s">
        <v>90</v>
      </c>
      <c r="F115" s="239">
        <v>268.5</v>
      </c>
      <c r="G115" s="38"/>
      <c r="H115" s="39"/>
    </row>
    <row r="116" s="2" customFormat="1" ht="16.8" customHeight="1">
      <c r="A116" s="38"/>
      <c r="B116" s="39"/>
      <c r="C116" s="238" t="s">
        <v>307</v>
      </c>
      <c r="D116" s="238" t="s">
        <v>868</v>
      </c>
      <c r="E116" s="19" t="s">
        <v>90</v>
      </c>
      <c r="F116" s="239">
        <v>1464.3499999999999</v>
      </c>
      <c r="G116" s="38"/>
      <c r="H116" s="39"/>
    </row>
    <row r="117" s="2" customFormat="1" ht="16.8" customHeight="1">
      <c r="A117" s="38"/>
      <c r="B117" s="39"/>
      <c r="C117" s="238" t="s">
        <v>301</v>
      </c>
      <c r="D117" s="238" t="s">
        <v>302</v>
      </c>
      <c r="E117" s="19" t="s">
        <v>303</v>
      </c>
      <c r="F117" s="239">
        <v>4.0279999999999996</v>
      </c>
      <c r="G117" s="38"/>
      <c r="H117" s="39"/>
    </row>
    <row r="118" s="2" customFormat="1" ht="7.44" customHeight="1">
      <c r="A118" s="38"/>
      <c r="B118" s="55"/>
      <c r="C118" s="56"/>
      <c r="D118" s="56"/>
      <c r="E118" s="56"/>
      <c r="F118" s="56"/>
      <c r="G118" s="56"/>
      <c r="H118" s="39"/>
    </row>
    <row r="119" s="2" customFormat="1">
      <c r="A119" s="38"/>
      <c r="B119" s="38"/>
      <c r="C119" s="38"/>
      <c r="D119" s="38"/>
      <c r="E119" s="38"/>
      <c r="F119" s="38"/>
      <c r="G119" s="38"/>
      <c r="H119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6" customFormat="1" ht="45" customHeight="1">
      <c r="B3" s="245"/>
      <c r="C3" s="246" t="s">
        <v>889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890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891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892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893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894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895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896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897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898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899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80</v>
      </c>
      <c r="F18" s="252" t="s">
        <v>900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901</v>
      </c>
      <c r="F19" s="252" t="s">
        <v>902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903</v>
      </c>
      <c r="F20" s="252" t="s">
        <v>904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905</v>
      </c>
      <c r="F21" s="252" t="s">
        <v>906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654</v>
      </c>
      <c r="F22" s="252" t="s">
        <v>655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907</v>
      </c>
      <c r="F23" s="252" t="s">
        <v>908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909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910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911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912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913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914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915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916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917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143</v>
      </c>
      <c r="F36" s="252"/>
      <c r="G36" s="252" t="s">
        <v>918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919</v>
      </c>
      <c r="F37" s="252"/>
      <c r="G37" s="252" t="s">
        <v>920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54</v>
      </c>
      <c r="F38" s="252"/>
      <c r="G38" s="252" t="s">
        <v>921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55</v>
      </c>
      <c r="F39" s="252"/>
      <c r="G39" s="252" t="s">
        <v>922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144</v>
      </c>
      <c r="F40" s="252"/>
      <c r="G40" s="252" t="s">
        <v>923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145</v>
      </c>
      <c r="F41" s="252"/>
      <c r="G41" s="252" t="s">
        <v>924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925</v>
      </c>
      <c r="F42" s="252"/>
      <c r="G42" s="252" t="s">
        <v>926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927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928</v>
      </c>
      <c r="F44" s="252"/>
      <c r="G44" s="252" t="s">
        <v>929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147</v>
      </c>
      <c r="F45" s="252"/>
      <c r="G45" s="252" t="s">
        <v>930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931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932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933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934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935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936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937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938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939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940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941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942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943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944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945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946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947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948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949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950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951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952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953</v>
      </c>
      <c r="D76" s="270"/>
      <c r="E76" s="270"/>
      <c r="F76" s="270" t="s">
        <v>954</v>
      </c>
      <c r="G76" s="271"/>
      <c r="H76" s="270" t="s">
        <v>55</v>
      </c>
      <c r="I76" s="270" t="s">
        <v>58</v>
      </c>
      <c r="J76" s="270" t="s">
        <v>955</v>
      </c>
      <c r="K76" s="269"/>
    </row>
    <row r="77" s="1" customFormat="1" ht="17.25" customHeight="1">
      <c r="B77" s="267"/>
      <c r="C77" s="272" t="s">
        <v>956</v>
      </c>
      <c r="D77" s="272"/>
      <c r="E77" s="272"/>
      <c r="F77" s="273" t="s">
        <v>957</v>
      </c>
      <c r="G77" s="274"/>
      <c r="H77" s="272"/>
      <c r="I77" s="272"/>
      <c r="J77" s="272" t="s">
        <v>958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54</v>
      </c>
      <c r="D79" s="277"/>
      <c r="E79" s="277"/>
      <c r="F79" s="278" t="s">
        <v>959</v>
      </c>
      <c r="G79" s="279"/>
      <c r="H79" s="255" t="s">
        <v>960</v>
      </c>
      <c r="I79" s="255" t="s">
        <v>961</v>
      </c>
      <c r="J79" s="255">
        <v>20</v>
      </c>
      <c r="K79" s="269"/>
    </row>
    <row r="80" s="1" customFormat="1" ht="15" customHeight="1">
      <c r="B80" s="267"/>
      <c r="C80" s="255" t="s">
        <v>962</v>
      </c>
      <c r="D80" s="255"/>
      <c r="E80" s="255"/>
      <c r="F80" s="278" t="s">
        <v>959</v>
      </c>
      <c r="G80" s="279"/>
      <c r="H80" s="255" t="s">
        <v>963</v>
      </c>
      <c r="I80" s="255" t="s">
        <v>961</v>
      </c>
      <c r="J80" s="255">
        <v>120</v>
      </c>
      <c r="K80" s="269"/>
    </row>
    <row r="81" s="1" customFormat="1" ht="15" customHeight="1">
      <c r="B81" s="280"/>
      <c r="C81" s="255" t="s">
        <v>964</v>
      </c>
      <c r="D81" s="255"/>
      <c r="E81" s="255"/>
      <c r="F81" s="278" t="s">
        <v>965</v>
      </c>
      <c r="G81" s="279"/>
      <c r="H81" s="255" t="s">
        <v>966</v>
      </c>
      <c r="I81" s="255" t="s">
        <v>961</v>
      </c>
      <c r="J81" s="255">
        <v>50</v>
      </c>
      <c r="K81" s="269"/>
    </row>
    <row r="82" s="1" customFormat="1" ht="15" customHeight="1">
      <c r="B82" s="280"/>
      <c r="C82" s="255" t="s">
        <v>967</v>
      </c>
      <c r="D82" s="255"/>
      <c r="E82" s="255"/>
      <c r="F82" s="278" t="s">
        <v>959</v>
      </c>
      <c r="G82" s="279"/>
      <c r="H82" s="255" t="s">
        <v>968</v>
      </c>
      <c r="I82" s="255" t="s">
        <v>969</v>
      </c>
      <c r="J82" s="255"/>
      <c r="K82" s="269"/>
    </row>
    <row r="83" s="1" customFormat="1" ht="15" customHeight="1">
      <c r="B83" s="280"/>
      <c r="C83" s="281" t="s">
        <v>970</v>
      </c>
      <c r="D83" s="281"/>
      <c r="E83" s="281"/>
      <c r="F83" s="282" t="s">
        <v>965</v>
      </c>
      <c r="G83" s="281"/>
      <c r="H83" s="281" t="s">
        <v>971</v>
      </c>
      <c r="I83" s="281" t="s">
        <v>961</v>
      </c>
      <c r="J83" s="281">
        <v>15</v>
      </c>
      <c r="K83" s="269"/>
    </row>
    <row r="84" s="1" customFormat="1" ht="15" customHeight="1">
      <c r="B84" s="280"/>
      <c r="C84" s="281" t="s">
        <v>972</v>
      </c>
      <c r="D84" s="281"/>
      <c r="E84" s="281"/>
      <c r="F84" s="282" t="s">
        <v>965</v>
      </c>
      <c r="G84" s="281"/>
      <c r="H84" s="281" t="s">
        <v>973</v>
      </c>
      <c r="I84" s="281" t="s">
        <v>961</v>
      </c>
      <c r="J84" s="281">
        <v>15</v>
      </c>
      <c r="K84" s="269"/>
    </row>
    <row r="85" s="1" customFormat="1" ht="15" customHeight="1">
      <c r="B85" s="280"/>
      <c r="C85" s="281" t="s">
        <v>974</v>
      </c>
      <c r="D85" s="281"/>
      <c r="E85" s="281"/>
      <c r="F85" s="282" t="s">
        <v>965</v>
      </c>
      <c r="G85" s="281"/>
      <c r="H85" s="281" t="s">
        <v>975</v>
      </c>
      <c r="I85" s="281" t="s">
        <v>961</v>
      </c>
      <c r="J85" s="281">
        <v>20</v>
      </c>
      <c r="K85" s="269"/>
    </row>
    <row r="86" s="1" customFormat="1" ht="15" customHeight="1">
      <c r="B86" s="280"/>
      <c r="C86" s="281" t="s">
        <v>976</v>
      </c>
      <c r="D86" s="281"/>
      <c r="E86" s="281"/>
      <c r="F86" s="282" t="s">
        <v>965</v>
      </c>
      <c r="G86" s="281"/>
      <c r="H86" s="281" t="s">
        <v>977</v>
      </c>
      <c r="I86" s="281" t="s">
        <v>961</v>
      </c>
      <c r="J86" s="281">
        <v>20</v>
      </c>
      <c r="K86" s="269"/>
    </row>
    <row r="87" s="1" customFormat="1" ht="15" customHeight="1">
      <c r="B87" s="280"/>
      <c r="C87" s="255" t="s">
        <v>978</v>
      </c>
      <c r="D87" s="255"/>
      <c r="E87" s="255"/>
      <c r="F87" s="278" t="s">
        <v>965</v>
      </c>
      <c r="G87" s="279"/>
      <c r="H87" s="255" t="s">
        <v>979</v>
      </c>
      <c r="I87" s="255" t="s">
        <v>961</v>
      </c>
      <c r="J87" s="255">
        <v>50</v>
      </c>
      <c r="K87" s="269"/>
    </row>
    <row r="88" s="1" customFormat="1" ht="15" customHeight="1">
      <c r="B88" s="280"/>
      <c r="C88" s="255" t="s">
        <v>980</v>
      </c>
      <c r="D88" s="255"/>
      <c r="E88" s="255"/>
      <c r="F88" s="278" t="s">
        <v>965</v>
      </c>
      <c r="G88" s="279"/>
      <c r="H88" s="255" t="s">
        <v>981</v>
      </c>
      <c r="I88" s="255" t="s">
        <v>961</v>
      </c>
      <c r="J88" s="255">
        <v>20</v>
      </c>
      <c r="K88" s="269"/>
    </row>
    <row r="89" s="1" customFormat="1" ht="15" customHeight="1">
      <c r="B89" s="280"/>
      <c r="C89" s="255" t="s">
        <v>982</v>
      </c>
      <c r="D89" s="255"/>
      <c r="E89" s="255"/>
      <c r="F89" s="278" t="s">
        <v>965</v>
      </c>
      <c r="G89" s="279"/>
      <c r="H89" s="255" t="s">
        <v>983</v>
      </c>
      <c r="I89" s="255" t="s">
        <v>961</v>
      </c>
      <c r="J89" s="255">
        <v>20</v>
      </c>
      <c r="K89" s="269"/>
    </row>
    <row r="90" s="1" customFormat="1" ht="15" customHeight="1">
      <c r="B90" s="280"/>
      <c r="C90" s="255" t="s">
        <v>984</v>
      </c>
      <c r="D90" s="255"/>
      <c r="E90" s="255"/>
      <c r="F90" s="278" t="s">
        <v>965</v>
      </c>
      <c r="G90" s="279"/>
      <c r="H90" s="255" t="s">
        <v>985</v>
      </c>
      <c r="I90" s="255" t="s">
        <v>961</v>
      </c>
      <c r="J90" s="255">
        <v>50</v>
      </c>
      <c r="K90" s="269"/>
    </row>
    <row r="91" s="1" customFormat="1" ht="15" customHeight="1">
      <c r="B91" s="280"/>
      <c r="C91" s="255" t="s">
        <v>986</v>
      </c>
      <c r="D91" s="255"/>
      <c r="E91" s="255"/>
      <c r="F91" s="278" t="s">
        <v>965</v>
      </c>
      <c r="G91" s="279"/>
      <c r="H91" s="255" t="s">
        <v>986</v>
      </c>
      <c r="I91" s="255" t="s">
        <v>961</v>
      </c>
      <c r="J91" s="255">
        <v>50</v>
      </c>
      <c r="K91" s="269"/>
    </row>
    <row r="92" s="1" customFormat="1" ht="15" customHeight="1">
      <c r="B92" s="280"/>
      <c r="C92" s="255" t="s">
        <v>987</v>
      </c>
      <c r="D92" s="255"/>
      <c r="E92" s="255"/>
      <c r="F92" s="278" t="s">
        <v>965</v>
      </c>
      <c r="G92" s="279"/>
      <c r="H92" s="255" t="s">
        <v>988</v>
      </c>
      <c r="I92" s="255" t="s">
        <v>961</v>
      </c>
      <c r="J92" s="255">
        <v>255</v>
      </c>
      <c r="K92" s="269"/>
    </row>
    <row r="93" s="1" customFormat="1" ht="15" customHeight="1">
      <c r="B93" s="280"/>
      <c r="C93" s="255" t="s">
        <v>989</v>
      </c>
      <c r="D93" s="255"/>
      <c r="E93" s="255"/>
      <c r="F93" s="278" t="s">
        <v>959</v>
      </c>
      <c r="G93" s="279"/>
      <c r="H93" s="255" t="s">
        <v>990</v>
      </c>
      <c r="I93" s="255" t="s">
        <v>991</v>
      </c>
      <c r="J93" s="255"/>
      <c r="K93" s="269"/>
    </row>
    <row r="94" s="1" customFormat="1" ht="15" customHeight="1">
      <c r="B94" s="280"/>
      <c r="C94" s="255" t="s">
        <v>992</v>
      </c>
      <c r="D94" s="255"/>
      <c r="E94" s="255"/>
      <c r="F94" s="278" t="s">
        <v>959</v>
      </c>
      <c r="G94" s="279"/>
      <c r="H94" s="255" t="s">
        <v>993</v>
      </c>
      <c r="I94" s="255" t="s">
        <v>994</v>
      </c>
      <c r="J94" s="255"/>
      <c r="K94" s="269"/>
    </row>
    <row r="95" s="1" customFormat="1" ht="15" customHeight="1">
      <c r="B95" s="280"/>
      <c r="C95" s="255" t="s">
        <v>995</v>
      </c>
      <c r="D95" s="255"/>
      <c r="E95" s="255"/>
      <c r="F95" s="278" t="s">
        <v>959</v>
      </c>
      <c r="G95" s="279"/>
      <c r="H95" s="255" t="s">
        <v>995</v>
      </c>
      <c r="I95" s="255" t="s">
        <v>994</v>
      </c>
      <c r="J95" s="255"/>
      <c r="K95" s="269"/>
    </row>
    <row r="96" s="1" customFormat="1" ht="15" customHeight="1">
      <c r="B96" s="280"/>
      <c r="C96" s="255" t="s">
        <v>39</v>
      </c>
      <c r="D96" s="255"/>
      <c r="E96" s="255"/>
      <c r="F96" s="278" t="s">
        <v>959</v>
      </c>
      <c r="G96" s="279"/>
      <c r="H96" s="255" t="s">
        <v>996</v>
      </c>
      <c r="I96" s="255" t="s">
        <v>994</v>
      </c>
      <c r="J96" s="255"/>
      <c r="K96" s="269"/>
    </row>
    <row r="97" s="1" customFormat="1" ht="15" customHeight="1">
      <c r="B97" s="280"/>
      <c r="C97" s="255" t="s">
        <v>49</v>
      </c>
      <c r="D97" s="255"/>
      <c r="E97" s="255"/>
      <c r="F97" s="278" t="s">
        <v>959</v>
      </c>
      <c r="G97" s="279"/>
      <c r="H97" s="255" t="s">
        <v>997</v>
      </c>
      <c r="I97" s="255" t="s">
        <v>994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998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953</v>
      </c>
      <c r="D103" s="270"/>
      <c r="E103" s="270"/>
      <c r="F103" s="270" t="s">
        <v>954</v>
      </c>
      <c r="G103" s="271"/>
      <c r="H103" s="270" t="s">
        <v>55</v>
      </c>
      <c r="I103" s="270" t="s">
        <v>58</v>
      </c>
      <c r="J103" s="270" t="s">
        <v>955</v>
      </c>
      <c r="K103" s="269"/>
    </row>
    <row r="104" s="1" customFormat="1" ht="17.25" customHeight="1">
      <c r="B104" s="267"/>
      <c r="C104" s="272" t="s">
        <v>956</v>
      </c>
      <c r="D104" s="272"/>
      <c r="E104" s="272"/>
      <c r="F104" s="273" t="s">
        <v>957</v>
      </c>
      <c r="G104" s="274"/>
      <c r="H104" s="272"/>
      <c r="I104" s="272"/>
      <c r="J104" s="272" t="s">
        <v>958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54</v>
      </c>
      <c r="D106" s="277"/>
      <c r="E106" s="277"/>
      <c r="F106" s="278" t="s">
        <v>959</v>
      </c>
      <c r="G106" s="255"/>
      <c r="H106" s="255" t="s">
        <v>999</v>
      </c>
      <c r="I106" s="255" t="s">
        <v>961</v>
      </c>
      <c r="J106" s="255">
        <v>20</v>
      </c>
      <c r="K106" s="269"/>
    </row>
    <row r="107" s="1" customFormat="1" ht="15" customHeight="1">
      <c r="B107" s="267"/>
      <c r="C107" s="255" t="s">
        <v>962</v>
      </c>
      <c r="D107" s="255"/>
      <c r="E107" s="255"/>
      <c r="F107" s="278" t="s">
        <v>959</v>
      </c>
      <c r="G107" s="255"/>
      <c r="H107" s="255" t="s">
        <v>999</v>
      </c>
      <c r="I107" s="255" t="s">
        <v>961</v>
      </c>
      <c r="J107" s="255">
        <v>120</v>
      </c>
      <c r="K107" s="269"/>
    </row>
    <row r="108" s="1" customFormat="1" ht="15" customHeight="1">
      <c r="B108" s="280"/>
      <c r="C108" s="255" t="s">
        <v>964</v>
      </c>
      <c r="D108" s="255"/>
      <c r="E108" s="255"/>
      <c r="F108" s="278" t="s">
        <v>965</v>
      </c>
      <c r="G108" s="255"/>
      <c r="H108" s="255" t="s">
        <v>999</v>
      </c>
      <c r="I108" s="255" t="s">
        <v>961</v>
      </c>
      <c r="J108" s="255">
        <v>50</v>
      </c>
      <c r="K108" s="269"/>
    </row>
    <row r="109" s="1" customFormat="1" ht="15" customHeight="1">
      <c r="B109" s="280"/>
      <c r="C109" s="255" t="s">
        <v>967</v>
      </c>
      <c r="D109" s="255"/>
      <c r="E109" s="255"/>
      <c r="F109" s="278" t="s">
        <v>959</v>
      </c>
      <c r="G109" s="255"/>
      <c r="H109" s="255" t="s">
        <v>999</v>
      </c>
      <c r="I109" s="255" t="s">
        <v>969</v>
      </c>
      <c r="J109" s="255"/>
      <c r="K109" s="269"/>
    </row>
    <row r="110" s="1" customFormat="1" ht="15" customHeight="1">
      <c r="B110" s="280"/>
      <c r="C110" s="255" t="s">
        <v>978</v>
      </c>
      <c r="D110" s="255"/>
      <c r="E110" s="255"/>
      <c r="F110" s="278" t="s">
        <v>965</v>
      </c>
      <c r="G110" s="255"/>
      <c r="H110" s="255" t="s">
        <v>999</v>
      </c>
      <c r="I110" s="255" t="s">
        <v>961</v>
      </c>
      <c r="J110" s="255">
        <v>50</v>
      </c>
      <c r="K110" s="269"/>
    </row>
    <row r="111" s="1" customFormat="1" ht="15" customHeight="1">
      <c r="B111" s="280"/>
      <c r="C111" s="255" t="s">
        <v>986</v>
      </c>
      <c r="D111" s="255"/>
      <c r="E111" s="255"/>
      <c r="F111" s="278" t="s">
        <v>965</v>
      </c>
      <c r="G111" s="255"/>
      <c r="H111" s="255" t="s">
        <v>999</v>
      </c>
      <c r="I111" s="255" t="s">
        <v>961</v>
      </c>
      <c r="J111" s="255">
        <v>50</v>
      </c>
      <c r="K111" s="269"/>
    </row>
    <row r="112" s="1" customFormat="1" ht="15" customHeight="1">
      <c r="B112" s="280"/>
      <c r="C112" s="255" t="s">
        <v>984</v>
      </c>
      <c r="D112" s="255"/>
      <c r="E112" s="255"/>
      <c r="F112" s="278" t="s">
        <v>965</v>
      </c>
      <c r="G112" s="255"/>
      <c r="H112" s="255" t="s">
        <v>999</v>
      </c>
      <c r="I112" s="255" t="s">
        <v>961</v>
      </c>
      <c r="J112" s="255">
        <v>50</v>
      </c>
      <c r="K112" s="269"/>
    </row>
    <row r="113" s="1" customFormat="1" ht="15" customHeight="1">
      <c r="B113" s="280"/>
      <c r="C113" s="255" t="s">
        <v>54</v>
      </c>
      <c r="D113" s="255"/>
      <c r="E113" s="255"/>
      <c r="F113" s="278" t="s">
        <v>959</v>
      </c>
      <c r="G113" s="255"/>
      <c r="H113" s="255" t="s">
        <v>1000</v>
      </c>
      <c r="I113" s="255" t="s">
        <v>961</v>
      </c>
      <c r="J113" s="255">
        <v>20</v>
      </c>
      <c r="K113" s="269"/>
    </row>
    <row r="114" s="1" customFormat="1" ht="15" customHeight="1">
      <c r="B114" s="280"/>
      <c r="C114" s="255" t="s">
        <v>1001</v>
      </c>
      <c r="D114" s="255"/>
      <c r="E114" s="255"/>
      <c r="F114" s="278" t="s">
        <v>959</v>
      </c>
      <c r="G114" s="255"/>
      <c r="H114" s="255" t="s">
        <v>1002</v>
      </c>
      <c r="I114" s="255" t="s">
        <v>961</v>
      </c>
      <c r="J114" s="255">
        <v>120</v>
      </c>
      <c r="K114" s="269"/>
    </row>
    <row r="115" s="1" customFormat="1" ht="15" customHeight="1">
      <c r="B115" s="280"/>
      <c r="C115" s="255" t="s">
        <v>39</v>
      </c>
      <c r="D115" s="255"/>
      <c r="E115" s="255"/>
      <c r="F115" s="278" t="s">
        <v>959</v>
      </c>
      <c r="G115" s="255"/>
      <c r="H115" s="255" t="s">
        <v>1003</v>
      </c>
      <c r="I115" s="255" t="s">
        <v>994</v>
      </c>
      <c r="J115" s="255"/>
      <c r="K115" s="269"/>
    </row>
    <row r="116" s="1" customFormat="1" ht="15" customHeight="1">
      <c r="B116" s="280"/>
      <c r="C116" s="255" t="s">
        <v>49</v>
      </c>
      <c r="D116" s="255"/>
      <c r="E116" s="255"/>
      <c r="F116" s="278" t="s">
        <v>959</v>
      </c>
      <c r="G116" s="255"/>
      <c r="H116" s="255" t="s">
        <v>1004</v>
      </c>
      <c r="I116" s="255" t="s">
        <v>994</v>
      </c>
      <c r="J116" s="255"/>
      <c r="K116" s="269"/>
    </row>
    <row r="117" s="1" customFormat="1" ht="15" customHeight="1">
      <c r="B117" s="280"/>
      <c r="C117" s="255" t="s">
        <v>58</v>
      </c>
      <c r="D117" s="255"/>
      <c r="E117" s="255"/>
      <c r="F117" s="278" t="s">
        <v>959</v>
      </c>
      <c r="G117" s="255"/>
      <c r="H117" s="255" t="s">
        <v>1005</v>
      </c>
      <c r="I117" s="255" t="s">
        <v>1006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1007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953</v>
      </c>
      <c r="D123" s="270"/>
      <c r="E123" s="270"/>
      <c r="F123" s="270" t="s">
        <v>954</v>
      </c>
      <c r="G123" s="271"/>
      <c r="H123" s="270" t="s">
        <v>55</v>
      </c>
      <c r="I123" s="270" t="s">
        <v>58</v>
      </c>
      <c r="J123" s="270" t="s">
        <v>955</v>
      </c>
      <c r="K123" s="299"/>
    </row>
    <row r="124" s="1" customFormat="1" ht="17.25" customHeight="1">
      <c r="B124" s="298"/>
      <c r="C124" s="272" t="s">
        <v>956</v>
      </c>
      <c r="D124" s="272"/>
      <c r="E124" s="272"/>
      <c r="F124" s="273" t="s">
        <v>957</v>
      </c>
      <c r="G124" s="274"/>
      <c r="H124" s="272"/>
      <c r="I124" s="272"/>
      <c r="J124" s="272" t="s">
        <v>958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962</v>
      </c>
      <c r="D126" s="277"/>
      <c r="E126" s="277"/>
      <c r="F126" s="278" t="s">
        <v>959</v>
      </c>
      <c r="G126" s="255"/>
      <c r="H126" s="255" t="s">
        <v>999</v>
      </c>
      <c r="I126" s="255" t="s">
        <v>961</v>
      </c>
      <c r="J126" s="255">
        <v>120</v>
      </c>
      <c r="K126" s="303"/>
    </row>
    <row r="127" s="1" customFormat="1" ht="15" customHeight="1">
      <c r="B127" s="300"/>
      <c r="C127" s="255" t="s">
        <v>1008</v>
      </c>
      <c r="D127" s="255"/>
      <c r="E127" s="255"/>
      <c r="F127" s="278" t="s">
        <v>959</v>
      </c>
      <c r="G127" s="255"/>
      <c r="H127" s="255" t="s">
        <v>1009</v>
      </c>
      <c r="I127" s="255" t="s">
        <v>961</v>
      </c>
      <c r="J127" s="255" t="s">
        <v>1010</v>
      </c>
      <c r="K127" s="303"/>
    </row>
    <row r="128" s="1" customFormat="1" ht="15" customHeight="1">
      <c r="B128" s="300"/>
      <c r="C128" s="255" t="s">
        <v>907</v>
      </c>
      <c r="D128" s="255"/>
      <c r="E128" s="255"/>
      <c r="F128" s="278" t="s">
        <v>959</v>
      </c>
      <c r="G128" s="255"/>
      <c r="H128" s="255" t="s">
        <v>1011</v>
      </c>
      <c r="I128" s="255" t="s">
        <v>961</v>
      </c>
      <c r="J128" s="255" t="s">
        <v>1010</v>
      </c>
      <c r="K128" s="303"/>
    </row>
    <row r="129" s="1" customFormat="1" ht="15" customHeight="1">
      <c r="B129" s="300"/>
      <c r="C129" s="255" t="s">
        <v>970</v>
      </c>
      <c r="D129" s="255"/>
      <c r="E129" s="255"/>
      <c r="F129" s="278" t="s">
        <v>965</v>
      </c>
      <c r="G129" s="255"/>
      <c r="H129" s="255" t="s">
        <v>971</v>
      </c>
      <c r="I129" s="255" t="s">
        <v>961</v>
      </c>
      <c r="J129" s="255">
        <v>15</v>
      </c>
      <c r="K129" s="303"/>
    </row>
    <row r="130" s="1" customFormat="1" ht="15" customHeight="1">
      <c r="B130" s="300"/>
      <c r="C130" s="281" t="s">
        <v>972</v>
      </c>
      <c r="D130" s="281"/>
      <c r="E130" s="281"/>
      <c r="F130" s="282" t="s">
        <v>965</v>
      </c>
      <c r="G130" s="281"/>
      <c r="H130" s="281" t="s">
        <v>973</v>
      </c>
      <c r="I130" s="281" t="s">
        <v>961</v>
      </c>
      <c r="J130" s="281">
        <v>15</v>
      </c>
      <c r="K130" s="303"/>
    </row>
    <row r="131" s="1" customFormat="1" ht="15" customHeight="1">
      <c r="B131" s="300"/>
      <c r="C131" s="281" t="s">
        <v>974</v>
      </c>
      <c r="D131" s="281"/>
      <c r="E131" s="281"/>
      <c r="F131" s="282" t="s">
        <v>965</v>
      </c>
      <c r="G131" s="281"/>
      <c r="H131" s="281" t="s">
        <v>975</v>
      </c>
      <c r="I131" s="281" t="s">
        <v>961</v>
      </c>
      <c r="J131" s="281">
        <v>20</v>
      </c>
      <c r="K131" s="303"/>
    </row>
    <row r="132" s="1" customFormat="1" ht="15" customHeight="1">
      <c r="B132" s="300"/>
      <c r="C132" s="281" t="s">
        <v>976</v>
      </c>
      <c r="D132" s="281"/>
      <c r="E132" s="281"/>
      <c r="F132" s="282" t="s">
        <v>965</v>
      </c>
      <c r="G132" s="281"/>
      <c r="H132" s="281" t="s">
        <v>977</v>
      </c>
      <c r="I132" s="281" t="s">
        <v>961</v>
      </c>
      <c r="J132" s="281">
        <v>20</v>
      </c>
      <c r="K132" s="303"/>
    </row>
    <row r="133" s="1" customFormat="1" ht="15" customHeight="1">
      <c r="B133" s="300"/>
      <c r="C133" s="255" t="s">
        <v>964</v>
      </c>
      <c r="D133" s="255"/>
      <c r="E133" s="255"/>
      <c r="F133" s="278" t="s">
        <v>965</v>
      </c>
      <c r="G133" s="255"/>
      <c r="H133" s="255" t="s">
        <v>999</v>
      </c>
      <c r="I133" s="255" t="s">
        <v>961</v>
      </c>
      <c r="J133" s="255">
        <v>50</v>
      </c>
      <c r="K133" s="303"/>
    </row>
    <row r="134" s="1" customFormat="1" ht="15" customHeight="1">
      <c r="B134" s="300"/>
      <c r="C134" s="255" t="s">
        <v>978</v>
      </c>
      <c r="D134" s="255"/>
      <c r="E134" s="255"/>
      <c r="F134" s="278" t="s">
        <v>965</v>
      </c>
      <c r="G134" s="255"/>
      <c r="H134" s="255" t="s">
        <v>999</v>
      </c>
      <c r="I134" s="255" t="s">
        <v>961</v>
      </c>
      <c r="J134" s="255">
        <v>50</v>
      </c>
      <c r="K134" s="303"/>
    </row>
    <row r="135" s="1" customFormat="1" ht="15" customHeight="1">
      <c r="B135" s="300"/>
      <c r="C135" s="255" t="s">
        <v>984</v>
      </c>
      <c r="D135" s="255"/>
      <c r="E135" s="255"/>
      <c r="F135" s="278" t="s">
        <v>965</v>
      </c>
      <c r="G135" s="255"/>
      <c r="H135" s="255" t="s">
        <v>999</v>
      </c>
      <c r="I135" s="255" t="s">
        <v>961</v>
      </c>
      <c r="J135" s="255">
        <v>50</v>
      </c>
      <c r="K135" s="303"/>
    </row>
    <row r="136" s="1" customFormat="1" ht="15" customHeight="1">
      <c r="B136" s="300"/>
      <c r="C136" s="255" t="s">
        <v>986</v>
      </c>
      <c r="D136" s="255"/>
      <c r="E136" s="255"/>
      <c r="F136" s="278" t="s">
        <v>965</v>
      </c>
      <c r="G136" s="255"/>
      <c r="H136" s="255" t="s">
        <v>999</v>
      </c>
      <c r="I136" s="255" t="s">
        <v>961</v>
      </c>
      <c r="J136" s="255">
        <v>50</v>
      </c>
      <c r="K136" s="303"/>
    </row>
    <row r="137" s="1" customFormat="1" ht="15" customHeight="1">
      <c r="B137" s="300"/>
      <c r="C137" s="255" t="s">
        <v>987</v>
      </c>
      <c r="D137" s="255"/>
      <c r="E137" s="255"/>
      <c r="F137" s="278" t="s">
        <v>965</v>
      </c>
      <c r="G137" s="255"/>
      <c r="H137" s="255" t="s">
        <v>1012</v>
      </c>
      <c r="I137" s="255" t="s">
        <v>961</v>
      </c>
      <c r="J137" s="255">
        <v>255</v>
      </c>
      <c r="K137" s="303"/>
    </row>
    <row r="138" s="1" customFormat="1" ht="15" customHeight="1">
      <c r="B138" s="300"/>
      <c r="C138" s="255" t="s">
        <v>989</v>
      </c>
      <c r="D138" s="255"/>
      <c r="E138" s="255"/>
      <c r="F138" s="278" t="s">
        <v>959</v>
      </c>
      <c r="G138" s="255"/>
      <c r="H138" s="255" t="s">
        <v>1013</v>
      </c>
      <c r="I138" s="255" t="s">
        <v>991</v>
      </c>
      <c r="J138" s="255"/>
      <c r="K138" s="303"/>
    </row>
    <row r="139" s="1" customFormat="1" ht="15" customHeight="1">
      <c r="B139" s="300"/>
      <c r="C139" s="255" t="s">
        <v>992</v>
      </c>
      <c r="D139" s="255"/>
      <c r="E139" s="255"/>
      <c r="F139" s="278" t="s">
        <v>959</v>
      </c>
      <c r="G139" s="255"/>
      <c r="H139" s="255" t="s">
        <v>1014</v>
      </c>
      <c r="I139" s="255" t="s">
        <v>994</v>
      </c>
      <c r="J139" s="255"/>
      <c r="K139" s="303"/>
    </row>
    <row r="140" s="1" customFormat="1" ht="15" customHeight="1">
      <c r="B140" s="300"/>
      <c r="C140" s="255" t="s">
        <v>995</v>
      </c>
      <c r="D140" s="255"/>
      <c r="E140" s="255"/>
      <c r="F140" s="278" t="s">
        <v>959</v>
      </c>
      <c r="G140" s="255"/>
      <c r="H140" s="255" t="s">
        <v>995</v>
      </c>
      <c r="I140" s="255" t="s">
        <v>994</v>
      </c>
      <c r="J140" s="255"/>
      <c r="K140" s="303"/>
    </row>
    <row r="141" s="1" customFormat="1" ht="15" customHeight="1">
      <c r="B141" s="300"/>
      <c r="C141" s="255" t="s">
        <v>39</v>
      </c>
      <c r="D141" s="255"/>
      <c r="E141" s="255"/>
      <c r="F141" s="278" t="s">
        <v>959</v>
      </c>
      <c r="G141" s="255"/>
      <c r="H141" s="255" t="s">
        <v>1015</v>
      </c>
      <c r="I141" s="255" t="s">
        <v>994</v>
      </c>
      <c r="J141" s="255"/>
      <c r="K141" s="303"/>
    </row>
    <row r="142" s="1" customFormat="1" ht="15" customHeight="1">
      <c r="B142" s="300"/>
      <c r="C142" s="255" t="s">
        <v>1016</v>
      </c>
      <c r="D142" s="255"/>
      <c r="E142" s="255"/>
      <c r="F142" s="278" t="s">
        <v>959</v>
      </c>
      <c r="G142" s="255"/>
      <c r="H142" s="255" t="s">
        <v>1017</v>
      </c>
      <c r="I142" s="255" t="s">
        <v>994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1018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953</v>
      </c>
      <c r="D148" s="270"/>
      <c r="E148" s="270"/>
      <c r="F148" s="270" t="s">
        <v>954</v>
      </c>
      <c r="G148" s="271"/>
      <c r="H148" s="270" t="s">
        <v>55</v>
      </c>
      <c r="I148" s="270" t="s">
        <v>58</v>
      </c>
      <c r="J148" s="270" t="s">
        <v>955</v>
      </c>
      <c r="K148" s="269"/>
    </row>
    <row r="149" s="1" customFormat="1" ht="17.25" customHeight="1">
      <c r="B149" s="267"/>
      <c r="C149" s="272" t="s">
        <v>956</v>
      </c>
      <c r="D149" s="272"/>
      <c r="E149" s="272"/>
      <c r="F149" s="273" t="s">
        <v>957</v>
      </c>
      <c r="G149" s="274"/>
      <c r="H149" s="272"/>
      <c r="I149" s="272"/>
      <c r="J149" s="272" t="s">
        <v>958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962</v>
      </c>
      <c r="D151" s="255"/>
      <c r="E151" s="255"/>
      <c r="F151" s="308" t="s">
        <v>959</v>
      </c>
      <c r="G151" s="255"/>
      <c r="H151" s="307" t="s">
        <v>999</v>
      </c>
      <c r="I151" s="307" t="s">
        <v>961</v>
      </c>
      <c r="J151" s="307">
        <v>120</v>
      </c>
      <c r="K151" s="303"/>
    </row>
    <row r="152" s="1" customFormat="1" ht="15" customHeight="1">
      <c r="B152" s="280"/>
      <c r="C152" s="307" t="s">
        <v>1008</v>
      </c>
      <c r="D152" s="255"/>
      <c r="E152" s="255"/>
      <c r="F152" s="308" t="s">
        <v>959</v>
      </c>
      <c r="G152" s="255"/>
      <c r="H152" s="307" t="s">
        <v>1019</v>
      </c>
      <c r="I152" s="307" t="s">
        <v>961</v>
      </c>
      <c r="J152" s="307" t="s">
        <v>1010</v>
      </c>
      <c r="K152" s="303"/>
    </row>
    <row r="153" s="1" customFormat="1" ht="15" customHeight="1">
      <c r="B153" s="280"/>
      <c r="C153" s="307" t="s">
        <v>907</v>
      </c>
      <c r="D153" s="255"/>
      <c r="E153" s="255"/>
      <c r="F153" s="308" t="s">
        <v>959</v>
      </c>
      <c r="G153" s="255"/>
      <c r="H153" s="307" t="s">
        <v>1020</v>
      </c>
      <c r="I153" s="307" t="s">
        <v>961</v>
      </c>
      <c r="J153" s="307" t="s">
        <v>1010</v>
      </c>
      <c r="K153" s="303"/>
    </row>
    <row r="154" s="1" customFormat="1" ht="15" customHeight="1">
      <c r="B154" s="280"/>
      <c r="C154" s="307" t="s">
        <v>964</v>
      </c>
      <c r="D154" s="255"/>
      <c r="E154" s="255"/>
      <c r="F154" s="308" t="s">
        <v>965</v>
      </c>
      <c r="G154" s="255"/>
      <c r="H154" s="307" t="s">
        <v>999</v>
      </c>
      <c r="I154" s="307" t="s">
        <v>961</v>
      </c>
      <c r="J154" s="307">
        <v>50</v>
      </c>
      <c r="K154" s="303"/>
    </row>
    <row r="155" s="1" customFormat="1" ht="15" customHeight="1">
      <c r="B155" s="280"/>
      <c r="C155" s="307" t="s">
        <v>967</v>
      </c>
      <c r="D155" s="255"/>
      <c r="E155" s="255"/>
      <c r="F155" s="308" t="s">
        <v>959</v>
      </c>
      <c r="G155" s="255"/>
      <c r="H155" s="307" t="s">
        <v>999</v>
      </c>
      <c r="I155" s="307" t="s">
        <v>969</v>
      </c>
      <c r="J155" s="307"/>
      <c r="K155" s="303"/>
    </row>
    <row r="156" s="1" customFormat="1" ht="15" customHeight="1">
      <c r="B156" s="280"/>
      <c r="C156" s="307" t="s">
        <v>978</v>
      </c>
      <c r="D156" s="255"/>
      <c r="E156" s="255"/>
      <c r="F156" s="308" t="s">
        <v>965</v>
      </c>
      <c r="G156" s="255"/>
      <c r="H156" s="307" t="s">
        <v>999</v>
      </c>
      <c r="I156" s="307" t="s">
        <v>961</v>
      </c>
      <c r="J156" s="307">
        <v>50</v>
      </c>
      <c r="K156" s="303"/>
    </row>
    <row r="157" s="1" customFormat="1" ht="15" customHeight="1">
      <c r="B157" s="280"/>
      <c r="C157" s="307" t="s">
        <v>986</v>
      </c>
      <c r="D157" s="255"/>
      <c r="E157" s="255"/>
      <c r="F157" s="308" t="s">
        <v>965</v>
      </c>
      <c r="G157" s="255"/>
      <c r="H157" s="307" t="s">
        <v>999</v>
      </c>
      <c r="I157" s="307" t="s">
        <v>961</v>
      </c>
      <c r="J157" s="307">
        <v>50</v>
      </c>
      <c r="K157" s="303"/>
    </row>
    <row r="158" s="1" customFormat="1" ht="15" customHeight="1">
      <c r="B158" s="280"/>
      <c r="C158" s="307" t="s">
        <v>984</v>
      </c>
      <c r="D158" s="255"/>
      <c r="E158" s="255"/>
      <c r="F158" s="308" t="s">
        <v>965</v>
      </c>
      <c r="G158" s="255"/>
      <c r="H158" s="307" t="s">
        <v>999</v>
      </c>
      <c r="I158" s="307" t="s">
        <v>961</v>
      </c>
      <c r="J158" s="307">
        <v>50</v>
      </c>
      <c r="K158" s="303"/>
    </row>
    <row r="159" s="1" customFormat="1" ht="15" customHeight="1">
      <c r="B159" s="280"/>
      <c r="C159" s="307" t="s">
        <v>128</v>
      </c>
      <c r="D159" s="255"/>
      <c r="E159" s="255"/>
      <c r="F159" s="308" t="s">
        <v>959</v>
      </c>
      <c r="G159" s="255"/>
      <c r="H159" s="307" t="s">
        <v>1021</v>
      </c>
      <c r="I159" s="307" t="s">
        <v>961</v>
      </c>
      <c r="J159" s="307" t="s">
        <v>1022</v>
      </c>
      <c r="K159" s="303"/>
    </row>
    <row r="160" s="1" customFormat="1" ht="15" customHeight="1">
      <c r="B160" s="280"/>
      <c r="C160" s="307" t="s">
        <v>1023</v>
      </c>
      <c r="D160" s="255"/>
      <c r="E160" s="255"/>
      <c r="F160" s="308" t="s">
        <v>959</v>
      </c>
      <c r="G160" s="255"/>
      <c r="H160" s="307" t="s">
        <v>1024</v>
      </c>
      <c r="I160" s="307" t="s">
        <v>994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1025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953</v>
      </c>
      <c r="D166" s="270"/>
      <c r="E166" s="270"/>
      <c r="F166" s="270" t="s">
        <v>954</v>
      </c>
      <c r="G166" s="312"/>
      <c r="H166" s="313" t="s">
        <v>55</v>
      </c>
      <c r="I166" s="313" t="s">
        <v>58</v>
      </c>
      <c r="J166" s="270" t="s">
        <v>955</v>
      </c>
      <c r="K166" s="247"/>
    </row>
    <row r="167" s="1" customFormat="1" ht="17.25" customHeight="1">
      <c r="B167" s="248"/>
      <c r="C167" s="272" t="s">
        <v>956</v>
      </c>
      <c r="D167" s="272"/>
      <c r="E167" s="272"/>
      <c r="F167" s="273" t="s">
        <v>957</v>
      </c>
      <c r="G167" s="314"/>
      <c r="H167" s="315"/>
      <c r="I167" s="315"/>
      <c r="J167" s="272" t="s">
        <v>958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962</v>
      </c>
      <c r="D169" s="255"/>
      <c r="E169" s="255"/>
      <c r="F169" s="278" t="s">
        <v>959</v>
      </c>
      <c r="G169" s="255"/>
      <c r="H169" s="255" t="s">
        <v>999</v>
      </c>
      <c r="I169" s="255" t="s">
        <v>961</v>
      </c>
      <c r="J169" s="255">
        <v>120</v>
      </c>
      <c r="K169" s="303"/>
    </row>
    <row r="170" s="1" customFormat="1" ht="15" customHeight="1">
      <c r="B170" s="280"/>
      <c r="C170" s="255" t="s">
        <v>1008</v>
      </c>
      <c r="D170" s="255"/>
      <c r="E170" s="255"/>
      <c r="F170" s="278" t="s">
        <v>959</v>
      </c>
      <c r="G170" s="255"/>
      <c r="H170" s="255" t="s">
        <v>1009</v>
      </c>
      <c r="I170" s="255" t="s">
        <v>961</v>
      </c>
      <c r="J170" s="255" t="s">
        <v>1010</v>
      </c>
      <c r="K170" s="303"/>
    </row>
    <row r="171" s="1" customFormat="1" ht="15" customHeight="1">
      <c r="B171" s="280"/>
      <c r="C171" s="255" t="s">
        <v>907</v>
      </c>
      <c r="D171" s="255"/>
      <c r="E171" s="255"/>
      <c r="F171" s="278" t="s">
        <v>959</v>
      </c>
      <c r="G171" s="255"/>
      <c r="H171" s="255" t="s">
        <v>1026</v>
      </c>
      <c r="I171" s="255" t="s">
        <v>961</v>
      </c>
      <c r="J171" s="255" t="s">
        <v>1010</v>
      </c>
      <c r="K171" s="303"/>
    </row>
    <row r="172" s="1" customFormat="1" ht="15" customHeight="1">
      <c r="B172" s="280"/>
      <c r="C172" s="255" t="s">
        <v>964</v>
      </c>
      <c r="D172" s="255"/>
      <c r="E172" s="255"/>
      <c r="F172" s="278" t="s">
        <v>965</v>
      </c>
      <c r="G172" s="255"/>
      <c r="H172" s="255" t="s">
        <v>1026</v>
      </c>
      <c r="I172" s="255" t="s">
        <v>961</v>
      </c>
      <c r="J172" s="255">
        <v>50</v>
      </c>
      <c r="K172" s="303"/>
    </row>
    <row r="173" s="1" customFormat="1" ht="15" customHeight="1">
      <c r="B173" s="280"/>
      <c r="C173" s="255" t="s">
        <v>967</v>
      </c>
      <c r="D173" s="255"/>
      <c r="E173" s="255"/>
      <c r="F173" s="278" t="s">
        <v>959</v>
      </c>
      <c r="G173" s="255"/>
      <c r="H173" s="255" t="s">
        <v>1026</v>
      </c>
      <c r="I173" s="255" t="s">
        <v>969</v>
      </c>
      <c r="J173" s="255"/>
      <c r="K173" s="303"/>
    </row>
    <row r="174" s="1" customFormat="1" ht="15" customHeight="1">
      <c r="B174" s="280"/>
      <c r="C174" s="255" t="s">
        <v>978</v>
      </c>
      <c r="D174" s="255"/>
      <c r="E174" s="255"/>
      <c r="F174" s="278" t="s">
        <v>965</v>
      </c>
      <c r="G174" s="255"/>
      <c r="H174" s="255" t="s">
        <v>1026</v>
      </c>
      <c r="I174" s="255" t="s">
        <v>961</v>
      </c>
      <c r="J174" s="255">
        <v>50</v>
      </c>
      <c r="K174" s="303"/>
    </row>
    <row r="175" s="1" customFormat="1" ht="15" customHeight="1">
      <c r="B175" s="280"/>
      <c r="C175" s="255" t="s">
        <v>986</v>
      </c>
      <c r="D175" s="255"/>
      <c r="E175" s="255"/>
      <c r="F175" s="278" t="s">
        <v>965</v>
      </c>
      <c r="G175" s="255"/>
      <c r="H175" s="255" t="s">
        <v>1026</v>
      </c>
      <c r="I175" s="255" t="s">
        <v>961</v>
      </c>
      <c r="J175" s="255">
        <v>50</v>
      </c>
      <c r="K175" s="303"/>
    </row>
    <row r="176" s="1" customFormat="1" ht="15" customHeight="1">
      <c r="B176" s="280"/>
      <c r="C176" s="255" t="s">
        <v>984</v>
      </c>
      <c r="D176" s="255"/>
      <c r="E176" s="255"/>
      <c r="F176" s="278" t="s">
        <v>965</v>
      </c>
      <c r="G176" s="255"/>
      <c r="H176" s="255" t="s">
        <v>1026</v>
      </c>
      <c r="I176" s="255" t="s">
        <v>961</v>
      </c>
      <c r="J176" s="255">
        <v>50</v>
      </c>
      <c r="K176" s="303"/>
    </row>
    <row r="177" s="1" customFormat="1" ht="15" customHeight="1">
      <c r="B177" s="280"/>
      <c r="C177" s="255" t="s">
        <v>143</v>
      </c>
      <c r="D177" s="255"/>
      <c r="E177" s="255"/>
      <c r="F177" s="278" t="s">
        <v>959</v>
      </c>
      <c r="G177" s="255"/>
      <c r="H177" s="255" t="s">
        <v>1027</v>
      </c>
      <c r="I177" s="255" t="s">
        <v>1028</v>
      </c>
      <c r="J177" s="255"/>
      <c r="K177" s="303"/>
    </row>
    <row r="178" s="1" customFormat="1" ht="15" customHeight="1">
      <c r="B178" s="280"/>
      <c r="C178" s="255" t="s">
        <v>58</v>
      </c>
      <c r="D178" s="255"/>
      <c r="E178" s="255"/>
      <c r="F178" s="278" t="s">
        <v>959</v>
      </c>
      <c r="G178" s="255"/>
      <c r="H178" s="255" t="s">
        <v>1029</v>
      </c>
      <c r="I178" s="255" t="s">
        <v>1030</v>
      </c>
      <c r="J178" s="255">
        <v>1</v>
      </c>
      <c r="K178" s="303"/>
    </row>
    <row r="179" s="1" customFormat="1" ht="15" customHeight="1">
      <c r="B179" s="280"/>
      <c r="C179" s="255" t="s">
        <v>54</v>
      </c>
      <c r="D179" s="255"/>
      <c r="E179" s="255"/>
      <c r="F179" s="278" t="s">
        <v>959</v>
      </c>
      <c r="G179" s="255"/>
      <c r="H179" s="255" t="s">
        <v>1031</v>
      </c>
      <c r="I179" s="255" t="s">
        <v>961</v>
      </c>
      <c r="J179" s="255">
        <v>20</v>
      </c>
      <c r="K179" s="303"/>
    </row>
    <row r="180" s="1" customFormat="1" ht="15" customHeight="1">
      <c r="B180" s="280"/>
      <c r="C180" s="255" t="s">
        <v>55</v>
      </c>
      <c r="D180" s="255"/>
      <c r="E180" s="255"/>
      <c r="F180" s="278" t="s">
        <v>959</v>
      </c>
      <c r="G180" s="255"/>
      <c r="H180" s="255" t="s">
        <v>1032</v>
      </c>
      <c r="I180" s="255" t="s">
        <v>961</v>
      </c>
      <c r="J180" s="255">
        <v>255</v>
      </c>
      <c r="K180" s="303"/>
    </row>
    <row r="181" s="1" customFormat="1" ht="15" customHeight="1">
      <c r="B181" s="280"/>
      <c r="C181" s="255" t="s">
        <v>144</v>
      </c>
      <c r="D181" s="255"/>
      <c r="E181" s="255"/>
      <c r="F181" s="278" t="s">
        <v>959</v>
      </c>
      <c r="G181" s="255"/>
      <c r="H181" s="255" t="s">
        <v>923</v>
      </c>
      <c r="I181" s="255" t="s">
        <v>961</v>
      </c>
      <c r="J181" s="255">
        <v>10</v>
      </c>
      <c r="K181" s="303"/>
    </row>
    <row r="182" s="1" customFormat="1" ht="15" customHeight="1">
      <c r="B182" s="280"/>
      <c r="C182" s="255" t="s">
        <v>145</v>
      </c>
      <c r="D182" s="255"/>
      <c r="E182" s="255"/>
      <c r="F182" s="278" t="s">
        <v>959</v>
      </c>
      <c r="G182" s="255"/>
      <c r="H182" s="255" t="s">
        <v>1033</v>
      </c>
      <c r="I182" s="255" t="s">
        <v>994</v>
      </c>
      <c r="J182" s="255"/>
      <c r="K182" s="303"/>
    </row>
    <row r="183" s="1" customFormat="1" ht="15" customHeight="1">
      <c r="B183" s="280"/>
      <c r="C183" s="255" t="s">
        <v>1034</v>
      </c>
      <c r="D183" s="255"/>
      <c r="E183" s="255"/>
      <c r="F183" s="278" t="s">
        <v>959</v>
      </c>
      <c r="G183" s="255"/>
      <c r="H183" s="255" t="s">
        <v>1035</v>
      </c>
      <c r="I183" s="255" t="s">
        <v>994</v>
      </c>
      <c r="J183" s="255"/>
      <c r="K183" s="303"/>
    </row>
    <row r="184" s="1" customFormat="1" ht="15" customHeight="1">
      <c r="B184" s="280"/>
      <c r="C184" s="255" t="s">
        <v>1023</v>
      </c>
      <c r="D184" s="255"/>
      <c r="E184" s="255"/>
      <c r="F184" s="278" t="s">
        <v>959</v>
      </c>
      <c r="G184" s="255"/>
      <c r="H184" s="255" t="s">
        <v>1036</v>
      </c>
      <c r="I184" s="255" t="s">
        <v>994</v>
      </c>
      <c r="J184" s="255"/>
      <c r="K184" s="303"/>
    </row>
    <row r="185" s="1" customFormat="1" ht="15" customHeight="1">
      <c r="B185" s="280"/>
      <c r="C185" s="255" t="s">
        <v>147</v>
      </c>
      <c r="D185" s="255"/>
      <c r="E185" s="255"/>
      <c r="F185" s="278" t="s">
        <v>965</v>
      </c>
      <c r="G185" s="255"/>
      <c r="H185" s="255" t="s">
        <v>1037</v>
      </c>
      <c r="I185" s="255" t="s">
        <v>961</v>
      </c>
      <c r="J185" s="255">
        <v>50</v>
      </c>
      <c r="K185" s="303"/>
    </row>
    <row r="186" s="1" customFormat="1" ht="15" customHeight="1">
      <c r="B186" s="280"/>
      <c r="C186" s="255" t="s">
        <v>1038</v>
      </c>
      <c r="D186" s="255"/>
      <c r="E186" s="255"/>
      <c r="F186" s="278" t="s">
        <v>965</v>
      </c>
      <c r="G186" s="255"/>
      <c r="H186" s="255" t="s">
        <v>1039</v>
      </c>
      <c r="I186" s="255" t="s">
        <v>1040</v>
      </c>
      <c r="J186" s="255"/>
      <c r="K186" s="303"/>
    </row>
    <row r="187" s="1" customFormat="1" ht="15" customHeight="1">
      <c r="B187" s="280"/>
      <c r="C187" s="255" t="s">
        <v>1041</v>
      </c>
      <c r="D187" s="255"/>
      <c r="E187" s="255"/>
      <c r="F187" s="278" t="s">
        <v>965</v>
      </c>
      <c r="G187" s="255"/>
      <c r="H187" s="255" t="s">
        <v>1042</v>
      </c>
      <c r="I187" s="255" t="s">
        <v>1040</v>
      </c>
      <c r="J187" s="255"/>
      <c r="K187" s="303"/>
    </row>
    <row r="188" s="1" customFormat="1" ht="15" customHeight="1">
      <c r="B188" s="280"/>
      <c r="C188" s="255" t="s">
        <v>1043</v>
      </c>
      <c r="D188" s="255"/>
      <c r="E188" s="255"/>
      <c r="F188" s="278" t="s">
        <v>965</v>
      </c>
      <c r="G188" s="255"/>
      <c r="H188" s="255" t="s">
        <v>1044</v>
      </c>
      <c r="I188" s="255" t="s">
        <v>1040</v>
      </c>
      <c r="J188" s="255"/>
      <c r="K188" s="303"/>
    </row>
    <row r="189" s="1" customFormat="1" ht="15" customHeight="1">
      <c r="B189" s="280"/>
      <c r="C189" s="316" t="s">
        <v>1045</v>
      </c>
      <c r="D189" s="255"/>
      <c r="E189" s="255"/>
      <c r="F189" s="278" t="s">
        <v>965</v>
      </c>
      <c r="G189" s="255"/>
      <c r="H189" s="255" t="s">
        <v>1046</v>
      </c>
      <c r="I189" s="255" t="s">
        <v>1047</v>
      </c>
      <c r="J189" s="317" t="s">
        <v>1048</v>
      </c>
      <c r="K189" s="303"/>
    </row>
    <row r="190" s="1" customFormat="1" ht="15" customHeight="1">
      <c r="B190" s="280"/>
      <c r="C190" s="316" t="s">
        <v>43</v>
      </c>
      <c r="D190" s="255"/>
      <c r="E190" s="255"/>
      <c r="F190" s="278" t="s">
        <v>959</v>
      </c>
      <c r="G190" s="255"/>
      <c r="H190" s="252" t="s">
        <v>1049</v>
      </c>
      <c r="I190" s="255" t="s">
        <v>1050</v>
      </c>
      <c r="J190" s="255"/>
      <c r="K190" s="303"/>
    </row>
    <row r="191" s="1" customFormat="1" ht="15" customHeight="1">
      <c r="B191" s="280"/>
      <c r="C191" s="316" t="s">
        <v>1051</v>
      </c>
      <c r="D191" s="255"/>
      <c r="E191" s="255"/>
      <c r="F191" s="278" t="s">
        <v>959</v>
      </c>
      <c r="G191" s="255"/>
      <c r="H191" s="255" t="s">
        <v>1052</v>
      </c>
      <c r="I191" s="255" t="s">
        <v>994</v>
      </c>
      <c r="J191" s="255"/>
      <c r="K191" s="303"/>
    </row>
    <row r="192" s="1" customFormat="1" ht="15" customHeight="1">
      <c r="B192" s="280"/>
      <c r="C192" s="316" t="s">
        <v>1053</v>
      </c>
      <c r="D192" s="255"/>
      <c r="E192" s="255"/>
      <c r="F192" s="278" t="s">
        <v>959</v>
      </c>
      <c r="G192" s="255"/>
      <c r="H192" s="255" t="s">
        <v>1054</v>
      </c>
      <c r="I192" s="255" t="s">
        <v>994</v>
      </c>
      <c r="J192" s="255"/>
      <c r="K192" s="303"/>
    </row>
    <row r="193" s="1" customFormat="1" ht="15" customHeight="1">
      <c r="B193" s="280"/>
      <c r="C193" s="316" t="s">
        <v>1055</v>
      </c>
      <c r="D193" s="255"/>
      <c r="E193" s="255"/>
      <c r="F193" s="278" t="s">
        <v>965</v>
      </c>
      <c r="G193" s="255"/>
      <c r="H193" s="255" t="s">
        <v>1056</v>
      </c>
      <c r="I193" s="255" t="s">
        <v>994</v>
      </c>
      <c r="J193" s="255"/>
      <c r="K193" s="303"/>
    </row>
    <row r="194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="1" customFormat="1" ht="21">
      <c r="B199" s="245"/>
      <c r="C199" s="246" t="s">
        <v>1057</v>
      </c>
      <c r="D199" s="246"/>
      <c r="E199" s="246"/>
      <c r="F199" s="246"/>
      <c r="G199" s="246"/>
      <c r="H199" s="246"/>
      <c r="I199" s="246"/>
      <c r="J199" s="246"/>
      <c r="K199" s="247"/>
    </row>
    <row r="200" s="1" customFormat="1" ht="25.5" customHeight="1">
      <c r="B200" s="245"/>
      <c r="C200" s="319" t="s">
        <v>1058</v>
      </c>
      <c r="D200" s="319"/>
      <c r="E200" s="319"/>
      <c r="F200" s="319" t="s">
        <v>1059</v>
      </c>
      <c r="G200" s="320"/>
      <c r="H200" s="319" t="s">
        <v>1060</v>
      </c>
      <c r="I200" s="319"/>
      <c r="J200" s="319"/>
      <c r="K200" s="247"/>
    </row>
    <row r="20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="1" customFormat="1" ht="15" customHeight="1">
      <c r="B202" s="280"/>
      <c r="C202" s="255" t="s">
        <v>1050</v>
      </c>
      <c r="D202" s="255"/>
      <c r="E202" s="255"/>
      <c r="F202" s="278" t="s">
        <v>44</v>
      </c>
      <c r="G202" s="255"/>
      <c r="H202" s="255" t="s">
        <v>1061</v>
      </c>
      <c r="I202" s="255"/>
      <c r="J202" s="255"/>
      <c r="K202" s="303"/>
    </row>
    <row r="203" s="1" customFormat="1" ht="15" customHeight="1">
      <c r="B203" s="280"/>
      <c r="C203" s="255"/>
      <c r="D203" s="255"/>
      <c r="E203" s="255"/>
      <c r="F203" s="278" t="s">
        <v>45</v>
      </c>
      <c r="G203" s="255"/>
      <c r="H203" s="255" t="s">
        <v>1062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48</v>
      </c>
      <c r="G204" s="255"/>
      <c r="H204" s="255" t="s">
        <v>1063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46</v>
      </c>
      <c r="G205" s="255"/>
      <c r="H205" s="255" t="s">
        <v>1064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47</v>
      </c>
      <c r="G206" s="255"/>
      <c r="H206" s="255" t="s">
        <v>1065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/>
      <c r="G207" s="255"/>
      <c r="H207" s="255"/>
      <c r="I207" s="255"/>
      <c r="J207" s="255"/>
      <c r="K207" s="303"/>
    </row>
    <row r="208" s="1" customFormat="1" ht="15" customHeight="1">
      <c r="B208" s="280"/>
      <c r="C208" s="255" t="s">
        <v>1006</v>
      </c>
      <c r="D208" s="255"/>
      <c r="E208" s="255"/>
      <c r="F208" s="278" t="s">
        <v>80</v>
      </c>
      <c r="G208" s="255"/>
      <c r="H208" s="255" t="s">
        <v>1066</v>
      </c>
      <c r="I208" s="255"/>
      <c r="J208" s="255"/>
      <c r="K208" s="303"/>
    </row>
    <row r="209" s="1" customFormat="1" ht="15" customHeight="1">
      <c r="B209" s="280"/>
      <c r="C209" s="255"/>
      <c r="D209" s="255"/>
      <c r="E209" s="255"/>
      <c r="F209" s="278" t="s">
        <v>903</v>
      </c>
      <c r="G209" s="255"/>
      <c r="H209" s="255" t="s">
        <v>904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901</v>
      </c>
      <c r="G210" s="255"/>
      <c r="H210" s="255" t="s">
        <v>1067</v>
      </c>
      <c r="I210" s="255"/>
      <c r="J210" s="255"/>
      <c r="K210" s="303"/>
    </row>
    <row r="211" s="1" customFormat="1" ht="15" customHeight="1">
      <c r="B211" s="321"/>
      <c r="C211" s="255"/>
      <c r="D211" s="255"/>
      <c r="E211" s="255"/>
      <c r="F211" s="278" t="s">
        <v>905</v>
      </c>
      <c r="G211" s="316"/>
      <c r="H211" s="307" t="s">
        <v>906</v>
      </c>
      <c r="I211" s="307"/>
      <c r="J211" s="307"/>
      <c r="K211" s="322"/>
    </row>
    <row r="212" s="1" customFormat="1" ht="15" customHeight="1">
      <c r="B212" s="321"/>
      <c r="C212" s="255"/>
      <c r="D212" s="255"/>
      <c r="E212" s="255"/>
      <c r="F212" s="278" t="s">
        <v>654</v>
      </c>
      <c r="G212" s="316"/>
      <c r="H212" s="307" t="s">
        <v>1068</v>
      </c>
      <c r="I212" s="307"/>
      <c r="J212" s="307"/>
      <c r="K212" s="322"/>
    </row>
    <row r="213" s="1" customFormat="1" ht="15" customHeight="1">
      <c r="B213" s="321"/>
      <c r="C213" s="255"/>
      <c r="D213" s="255"/>
      <c r="E213" s="255"/>
      <c r="F213" s="278"/>
      <c r="G213" s="316"/>
      <c r="H213" s="307"/>
      <c r="I213" s="307"/>
      <c r="J213" s="307"/>
      <c r="K213" s="322"/>
    </row>
    <row r="214" s="1" customFormat="1" ht="15" customHeight="1">
      <c r="B214" s="321"/>
      <c r="C214" s="255" t="s">
        <v>1030</v>
      </c>
      <c r="D214" s="255"/>
      <c r="E214" s="255"/>
      <c r="F214" s="278">
        <v>1</v>
      </c>
      <c r="G214" s="316"/>
      <c r="H214" s="307" t="s">
        <v>1069</v>
      </c>
      <c r="I214" s="307"/>
      <c r="J214" s="307"/>
      <c r="K214" s="322"/>
    </row>
    <row r="215" s="1" customFormat="1" ht="15" customHeight="1">
      <c r="B215" s="321"/>
      <c r="C215" s="255"/>
      <c r="D215" s="255"/>
      <c r="E215" s="255"/>
      <c r="F215" s="278">
        <v>2</v>
      </c>
      <c r="G215" s="316"/>
      <c r="H215" s="307" t="s">
        <v>1070</v>
      </c>
      <c r="I215" s="307"/>
      <c r="J215" s="307"/>
      <c r="K215" s="322"/>
    </row>
    <row r="216" s="1" customFormat="1" ht="15" customHeight="1">
      <c r="B216" s="321"/>
      <c r="C216" s="255"/>
      <c r="D216" s="255"/>
      <c r="E216" s="255"/>
      <c r="F216" s="278">
        <v>3</v>
      </c>
      <c r="G216" s="316"/>
      <c r="H216" s="307" t="s">
        <v>1071</v>
      </c>
      <c r="I216" s="307"/>
      <c r="J216" s="307"/>
      <c r="K216" s="322"/>
    </row>
    <row r="217" s="1" customFormat="1" ht="15" customHeight="1">
      <c r="B217" s="321"/>
      <c r="C217" s="255"/>
      <c r="D217" s="255"/>
      <c r="E217" s="255"/>
      <c r="F217" s="278">
        <v>4</v>
      </c>
      <c r="G217" s="316"/>
      <c r="H217" s="307" t="s">
        <v>1072</v>
      </c>
      <c r="I217" s="307"/>
      <c r="J217" s="307"/>
      <c r="K217" s="322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2023-02-03T12:59:24Z</dcterms:created>
  <dcterms:modified xsi:type="dcterms:W3CDTF">2023-02-03T12:59:27Z</dcterms:modified>
</cp:coreProperties>
</file>